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62432a04ba164/Development/Apollo/Latest/Demo3/Models/"/>
    </mc:Choice>
  </mc:AlternateContent>
  <xr:revisionPtr revIDLastSave="390" documentId="8_{5A140AFB-7107-489E-BACA-A8DC2DB944E3}" xr6:coauthVersionLast="47" xr6:coauthVersionMax="47" xr10:uidLastSave="{71C177E5-9706-4D33-9A62-C2C5B6836AD9}"/>
  <bookViews>
    <workbookView xWindow="28680" yWindow="-120" windowWidth="29040" windowHeight="15720" tabRatio="661" firstSheet="1" activeTab="6" xr2:uid="{00000000-000D-0000-FFFF-FFFF00000000}"/>
  </bookViews>
  <sheets>
    <sheet name="Model" sheetId="1" r:id="rId1"/>
    <sheet name="Products" sheetId="3" r:id="rId2"/>
    <sheet name="Constants" sheetId="2" r:id="rId3"/>
    <sheet name="InstanceVariables" sheetId="4" r:id="rId4"/>
    <sheet name="SingleVariables" sheetId="5" r:id="rId5"/>
    <sheet name="SeriesVariables" sheetId="6" r:id="rId6"/>
    <sheet name="TableVariables" sheetId="16" r:id="rId7"/>
    <sheet name="Functions" sheetId="15" r:id="rId8"/>
    <sheet name="FunctionProperties" sheetId="17" r:id="rId9"/>
    <sheet name="Conditions" sheetId="9" r:id="rId10"/>
    <sheet name="Scenarios" sheetId="8" r:id="rId11"/>
  </sheets>
  <definedNames>
    <definedName name="Annuity">Products!$A$4</definedName>
    <definedName name="Annuity_Annuities">Conditions!$B$6</definedName>
    <definedName name="Annuity_AnnuitiesPaid">Functions!$R$3:$R$950</definedName>
    <definedName name="Annuity_Annuity">InstanceVariables!$C$12</definedName>
    <definedName name="Annuity_AnnuityEscalation">InstanceVariables!$C$13</definedName>
    <definedName name="Annuity_BEL">Functions!$T$3:$T$950</definedName>
    <definedName name="Annuity_BEL_OPD">FunctionProperties!$B$3</definedName>
    <definedName name="Annuity_Deaths">Functions!$N$3:$N$950</definedName>
    <definedName name="Annuity_EscalatedAnnuity">Functions!$P$3:$P$950</definedName>
    <definedName name="Annuity_ExpensesPaid">Functions!$Q$3:$Q$950</definedName>
    <definedName name="Annuity_InheritsFrom">Products!$D$4</definedName>
    <definedName name="Annuity_NetCF">Functions!$S$3:$S$950</definedName>
    <definedName name="Annuity_PolicyAge">Functions!$M$3:$M$950</definedName>
    <definedName name="Annuity_PolicyHoldersInforce">Functions!$O$3:$O$950</definedName>
    <definedName name="Global">Products!$A$2</definedName>
    <definedName name="Global_Abstract">Products!$C$2</definedName>
    <definedName name="Global_Age">Functions!$B$3:$B$950</definedName>
    <definedName name="Global_AgeAtInception">InstanceVariables!$C$2</definedName>
    <definedName name="Global_cFemale">Constants!$B$5</definedName>
    <definedName name="Global_cMale">Constants!$B$4</definedName>
    <definedName name="Global_cNonSmoker">Constants!$B$3</definedName>
    <definedName name="Global_cSmoker">Constants!$B$2</definedName>
    <definedName name="Global_CurrentAge">InstanceVariables!$C$6</definedName>
    <definedName name="Global_DiscountFactor">SeriesVariables!$H$3:$H$1002</definedName>
    <definedName name="Global_DurationInforce">InstanceVariables!$C$3</definedName>
    <definedName name="Global_EscalatedExpense">SeriesVariables!$E$3:$E$1002</definedName>
    <definedName name="Global_Expense">SingleVariables!$C$3</definedName>
    <definedName name="Global_Gender">InstanceVariables!$C$4</definedName>
    <definedName name="Global_Inflation">SeriesVariables!$B$3:$B$1002</definedName>
    <definedName name="Global_InflationFactor">SeriesVariables!$C$3:$C$1002</definedName>
    <definedName name="Global_Juniors">Conditions!$B$2</definedName>
    <definedName name="Global_MaxT">Products!$B$2</definedName>
    <definedName name="Global_MiddleAged">Conditions!$B$3</definedName>
    <definedName name="Global_Qx">TableVariables!$C$4:$F$104</definedName>
    <definedName name="Global_QxFactor">TableVariables!$H$4:$K$104</definedName>
    <definedName name="Global_QxIndex">InstanceVariables!$C$7</definedName>
    <definedName name="Global_Seniors">Conditions!$B$4</definedName>
    <definedName name="Global_Smoker">InstanceVariables!$C$5</definedName>
    <definedName name="Global_Yield">SeriesVariables!$G$3:$G$1002</definedName>
    <definedName name="Global_YieldDown">SeriesVariables!$N$3:$N$1002</definedName>
    <definedName name="Global_YieldUp">SeriesVariables!$M$3:$M$1002</definedName>
    <definedName name="Life">Products!$A$3</definedName>
    <definedName name="Life_BEL">Functions!$K$3:$K$950</definedName>
    <definedName name="Life_BEL_OPD">FunctionProperties!$B$2</definedName>
    <definedName name="Life_DeathBenefitsPaid">Functions!$G$3:$G$950</definedName>
    <definedName name="Life_Deaths">Functions!$F$3:$F$950</definedName>
    <definedName name="Life_ExpensesPaid">Functions!$I$3:$I$950</definedName>
    <definedName name="Life_InheritsFrom">Products!$D$3</definedName>
    <definedName name="Life_LapseRate">SeriesVariables!$J$3:$J$1002</definedName>
    <definedName name="Life_LapseRateFactor">SeriesVariables!$K$3:$K$1002</definedName>
    <definedName name="Life_Lapses">Functions!$E$3:$E$950</definedName>
    <definedName name="Life_Lifes">Conditions!$B$5</definedName>
    <definedName name="Life_NetCF">Functions!$J$3:$J$950</definedName>
    <definedName name="Life_PolicyHoldersInforce">Functions!$D$3:$D$950</definedName>
    <definedName name="Life_Premium">InstanceVariables!$C$10</definedName>
    <definedName name="Life_PremiumsReceived">Functions!$H$3:$H$950</definedName>
    <definedName name="Life_SumAssured">InstanceVariables!$C$9</definedName>
    <definedName name="Model_ID">Model!$B$1</definedName>
    <definedName name="Model_Name">Model!$B$3</definedName>
    <definedName name="Model_Version">Model!$B$2</definedName>
    <definedName name="ShockExpense">Scenarios!$A$2</definedName>
    <definedName name="ShockExpense_Global_Expense">SingleVariables!$E$3</definedName>
    <definedName name="ShockExpense_Global_Inflation">SeriesVariables!$P$3:$P$1002</definedName>
    <definedName name="ShockLapseDown">Scenarios!$A$3</definedName>
    <definedName name="ShockLapseDown_Life_LapseRate">SeriesVariables!$R$3:$R$1002</definedName>
    <definedName name="ShockLapseUp">Scenarios!$A$4</definedName>
    <definedName name="ShockLapseUp_Life_LapseRate">SeriesVariables!$S$3:$S$1002</definedName>
    <definedName name="ShockLongevity">Scenarios!$A$8</definedName>
    <definedName name="ShockLongevity_Global_Qx">TableVariables!$R$4:$U$104</definedName>
    <definedName name="ShockMortality">Scenarios!$A$7</definedName>
    <definedName name="ShockMortality_Global_Qx">TableVariables!$M$4:$P$104</definedName>
    <definedName name="ShockYieldDown">Scenarios!$A$6</definedName>
    <definedName name="ShockYieldDown_Global_Yield">SeriesVariables!$V$3:$V$1002</definedName>
    <definedName name="ShockYieldUp">Scenarios!$A$5</definedName>
    <definedName name="ShockYieldUp_Global_Yield">SeriesVariables!$U$3:$U$1002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50" i="15" l="1" a="1"/>
  <c r="T950" i="15" s="1"/>
  <c r="T949" i="15" s="1" a="1"/>
  <c r="T949" i="15" s="1"/>
  <c r="T948" i="15" s="1" a="1"/>
  <c r="T948" i="15" s="1"/>
  <c r="T947" i="15" s="1" a="1"/>
  <c r="T947" i="15" s="1"/>
  <c r="T946" i="15" s="1" a="1"/>
  <c r="T946" i="15" s="1"/>
  <c r="T945" i="15" s="1" a="1"/>
  <c r="T945" i="15" s="1"/>
  <c r="T944" i="15" s="1" a="1"/>
  <c r="T944" i="15" s="1"/>
  <c r="T943" i="15" s="1" a="1"/>
  <c r="T943" i="15" s="1"/>
  <c r="T942" i="15" s="1" a="1"/>
  <c r="T942" i="15" s="1"/>
  <c r="T941" i="15" s="1" a="1"/>
  <c r="T941" i="15" s="1"/>
  <c r="T940" i="15" s="1" a="1"/>
  <c r="T940" i="15" s="1"/>
  <c r="T939" i="15" s="1" a="1"/>
  <c r="T939" i="15" s="1"/>
  <c r="T938" i="15" s="1" a="1"/>
  <c r="T938" i="15" s="1"/>
  <c r="T937" i="15" s="1" a="1"/>
  <c r="T937" i="15" s="1"/>
  <c r="T936" i="15" s="1" a="1"/>
  <c r="T936" i="15" s="1"/>
  <c r="T935" i="15" s="1" a="1"/>
  <c r="T935" i="15" s="1"/>
  <c r="T934" i="15" s="1" a="1"/>
  <c r="T934" i="15" s="1"/>
  <c r="T933" i="15" s="1" a="1"/>
  <c r="T933" i="15" s="1"/>
  <c r="T932" i="15" s="1" a="1"/>
  <c r="T932" i="15" s="1"/>
  <c r="T931" i="15" s="1" a="1"/>
  <c r="T931" i="15" s="1"/>
  <c r="T930" i="15" s="1" a="1"/>
  <c r="T930" i="15" s="1"/>
  <c r="T929" i="15" s="1" a="1"/>
  <c r="T929" i="15" s="1"/>
  <c r="T928" i="15" s="1" a="1"/>
  <c r="T928" i="15" s="1"/>
  <c r="T927" i="15" s="1" a="1"/>
  <c r="T927" i="15" s="1"/>
  <c r="T926" i="15" s="1" a="1"/>
  <c r="T926" i="15" s="1"/>
  <c r="T925" i="15" s="1" a="1"/>
  <c r="T925" i="15" s="1"/>
  <c r="T924" i="15" s="1" a="1"/>
  <c r="T924" i="15" s="1"/>
  <c r="T923" i="15" s="1" a="1"/>
  <c r="T923" i="15" s="1"/>
  <c r="T922" i="15" s="1" a="1"/>
  <c r="T922" i="15" s="1"/>
  <c r="T921" i="15" s="1" a="1"/>
  <c r="T921" i="15" s="1"/>
  <c r="T920" i="15" s="1" a="1"/>
  <c r="T920" i="15" s="1"/>
  <c r="T919" i="15" s="1" a="1"/>
  <c r="T919" i="15" s="1"/>
  <c r="T918" i="15" s="1" a="1"/>
  <c r="T918" i="15" s="1"/>
  <c r="T917" i="15" s="1" a="1"/>
  <c r="T917" i="15" s="1"/>
  <c r="T916" i="15" s="1" a="1"/>
  <c r="T916" i="15" s="1"/>
  <c r="T915" i="15" s="1" a="1"/>
  <c r="T915" i="15" s="1"/>
  <c r="T914" i="15" s="1" a="1"/>
  <c r="T914" i="15" s="1"/>
  <c r="T913" i="15" s="1" a="1"/>
  <c r="T913" i="15" s="1"/>
  <c r="T912" i="15" s="1" a="1"/>
  <c r="T912" i="15" s="1"/>
  <c r="T911" i="15" s="1" a="1"/>
  <c r="T911" i="15" s="1"/>
  <c r="T910" i="15" s="1" a="1"/>
  <c r="T910" i="15" s="1"/>
  <c r="T909" i="15" s="1" a="1"/>
  <c r="T909" i="15" s="1"/>
  <c r="T908" i="15" s="1" a="1"/>
  <c r="T908" i="15" s="1"/>
  <c r="T907" i="15" s="1" a="1"/>
  <c r="T907" i="15" s="1"/>
  <c r="T906" i="15" s="1" a="1"/>
  <c r="T906" i="15" s="1"/>
  <c r="T905" i="15" s="1" a="1"/>
  <c r="T905" i="15" s="1"/>
  <c r="T904" i="15" s="1" a="1"/>
  <c r="T904" i="15" s="1"/>
  <c r="T903" i="15" s="1" a="1"/>
  <c r="T903" i="15" s="1"/>
  <c r="T902" i="15" s="1" a="1"/>
  <c r="T902" i="15" s="1"/>
  <c r="T901" i="15" s="1" a="1"/>
  <c r="T901" i="15" s="1"/>
  <c r="T900" i="15" s="1" a="1"/>
  <c r="T900" i="15" s="1"/>
  <c r="T899" i="15" s="1" a="1"/>
  <c r="T899" i="15" s="1"/>
  <c r="T898" i="15" s="1" a="1"/>
  <c r="T898" i="15" s="1"/>
  <c r="T897" i="15" s="1" a="1"/>
  <c r="T897" i="15" s="1"/>
  <c r="T896" i="15" s="1" a="1"/>
  <c r="T896" i="15" s="1"/>
  <c r="T895" i="15" s="1" a="1"/>
  <c r="T895" i="15" s="1"/>
  <c r="T894" i="15" s="1" a="1"/>
  <c r="T894" i="15" s="1"/>
  <c r="T893" i="15" s="1" a="1"/>
  <c r="T893" i="15" s="1"/>
  <c r="T892" i="15" s="1" a="1"/>
  <c r="T892" i="15" s="1"/>
  <c r="T891" i="15" s="1" a="1"/>
  <c r="T891" i="15" s="1"/>
  <c r="T890" i="15" s="1" a="1"/>
  <c r="T890" i="15" s="1"/>
  <c r="T889" i="15" s="1" a="1"/>
  <c r="T889" i="15" s="1"/>
  <c r="T888" i="15" s="1" a="1"/>
  <c r="T888" i="15" s="1"/>
  <c r="T887" i="15" s="1" a="1"/>
  <c r="T887" i="15" s="1"/>
  <c r="T886" i="15" s="1" a="1"/>
  <c r="T886" i="15" s="1"/>
  <c r="T885" i="15" s="1" a="1"/>
  <c r="T885" i="15" s="1"/>
  <c r="T884" i="15" s="1" a="1"/>
  <c r="T884" i="15" s="1"/>
  <c r="T883" i="15" s="1" a="1"/>
  <c r="T883" i="15" s="1"/>
  <c r="T882" i="15" s="1" a="1"/>
  <c r="T882" i="15" s="1"/>
  <c r="T881" i="15" s="1" a="1"/>
  <c r="T881" i="15" s="1"/>
  <c r="T880" i="15" s="1" a="1"/>
  <c r="T880" i="15" s="1"/>
  <c r="T879" i="15" s="1" a="1"/>
  <c r="T879" i="15" s="1"/>
  <c r="T878" i="15" s="1" a="1"/>
  <c r="T878" i="15" s="1"/>
  <c r="T877" i="15" s="1" a="1"/>
  <c r="T877" i="15" s="1"/>
  <c r="T876" i="15" s="1" a="1"/>
  <c r="T876" i="15" s="1"/>
  <c r="T875" i="15" s="1" a="1"/>
  <c r="T875" i="15" s="1"/>
  <c r="T874" i="15" s="1" a="1"/>
  <c r="T874" i="15" s="1"/>
  <c r="T873" i="15" s="1" a="1"/>
  <c r="T873" i="15" s="1"/>
  <c r="T872" i="15" s="1" a="1"/>
  <c r="T872" i="15" s="1"/>
  <c r="T871" i="15" s="1" a="1"/>
  <c r="T871" i="15" s="1"/>
  <c r="T870" i="15" s="1" a="1"/>
  <c r="T870" i="15" s="1"/>
  <c r="T869" i="15" s="1" a="1"/>
  <c r="T869" i="15" s="1"/>
  <c r="T868" i="15" s="1" a="1"/>
  <c r="T868" i="15" s="1"/>
  <c r="T867" i="15" s="1" a="1"/>
  <c r="T867" i="15" s="1"/>
  <c r="T866" i="15" s="1" a="1"/>
  <c r="T866" i="15" s="1"/>
  <c r="T865" i="15" s="1" a="1"/>
  <c r="T865" i="15" s="1"/>
  <c r="T864" i="15" s="1" a="1"/>
  <c r="T864" i="15" s="1"/>
  <c r="T863" i="15" s="1" a="1"/>
  <c r="T863" i="15" s="1"/>
  <c r="T862" i="15" s="1" a="1"/>
  <c r="T862" i="15" s="1"/>
  <c r="T861" i="15" s="1" a="1"/>
  <c r="T861" i="15" s="1"/>
  <c r="T860" i="15" s="1" a="1"/>
  <c r="T860" i="15" s="1"/>
  <c r="T859" i="15" s="1" a="1"/>
  <c r="T859" i="15" s="1"/>
  <c r="T858" i="15" s="1" a="1"/>
  <c r="T858" i="15" s="1"/>
  <c r="T857" i="15" s="1" a="1"/>
  <c r="T857" i="15" s="1"/>
  <c r="T856" i="15" s="1" a="1"/>
  <c r="T856" i="15" s="1"/>
  <c r="T855" i="15" s="1" a="1"/>
  <c r="T855" i="15" s="1"/>
  <c r="T854" i="15" s="1" a="1"/>
  <c r="T854" i="15" s="1"/>
  <c r="T853" i="15" s="1" a="1"/>
  <c r="T853" i="15" s="1"/>
  <c r="T852" i="15" s="1" a="1"/>
  <c r="T852" i="15" s="1"/>
  <c r="T851" i="15" s="1" a="1"/>
  <c r="T851" i="15" s="1"/>
  <c r="T850" i="15" s="1" a="1"/>
  <c r="T850" i="15" s="1"/>
  <c r="T849" i="15" s="1" a="1"/>
  <c r="T849" i="15" s="1"/>
  <c r="T848" i="15" s="1" a="1"/>
  <c r="T848" i="15" s="1"/>
  <c r="T847" i="15" s="1" a="1"/>
  <c r="T847" i="15" s="1"/>
  <c r="T846" i="15" s="1" a="1"/>
  <c r="T846" i="15" s="1"/>
  <c r="T845" i="15" s="1" a="1"/>
  <c r="T845" i="15" s="1"/>
  <c r="T844" i="15" s="1" a="1"/>
  <c r="T844" i="15" s="1"/>
  <c r="T843" i="15" s="1" a="1"/>
  <c r="T843" i="15" s="1"/>
  <c r="T842" i="15" s="1" a="1"/>
  <c r="T842" i="15" s="1"/>
  <c r="T841" i="15" s="1" a="1"/>
  <c r="T841" i="15" s="1"/>
  <c r="T840" i="15" s="1" a="1"/>
  <c r="T840" i="15" s="1"/>
  <c r="T839" i="15" s="1" a="1"/>
  <c r="T839" i="15" s="1"/>
  <c r="T838" i="15" s="1" a="1"/>
  <c r="T838" i="15" s="1"/>
  <c r="T837" i="15" s="1" a="1"/>
  <c r="T837" i="15" s="1"/>
  <c r="T836" i="15" s="1" a="1"/>
  <c r="T836" i="15" s="1"/>
  <c r="T835" i="15" s="1" a="1"/>
  <c r="T835" i="15" s="1"/>
  <c r="T834" i="15" s="1" a="1"/>
  <c r="T834" i="15" s="1"/>
  <c r="T833" i="15" s="1" a="1"/>
  <c r="T833" i="15" s="1"/>
  <c r="T832" i="15" s="1" a="1"/>
  <c r="T832" i="15" s="1"/>
  <c r="T831" i="15" s="1" a="1"/>
  <c r="T831" i="15" s="1"/>
  <c r="T830" i="15" s="1" a="1"/>
  <c r="T830" i="15" s="1"/>
  <c r="T829" i="15" s="1" a="1"/>
  <c r="T829" i="15" s="1"/>
  <c r="T828" i="15" s="1" a="1"/>
  <c r="T828" i="15" s="1"/>
  <c r="T827" i="15" s="1" a="1"/>
  <c r="T827" i="15" s="1"/>
  <c r="T826" i="15" s="1" a="1"/>
  <c r="T826" i="15" s="1"/>
  <c r="T825" i="15" s="1" a="1"/>
  <c r="T825" i="15" s="1"/>
  <c r="T824" i="15" s="1" a="1"/>
  <c r="T824" i="15" s="1"/>
  <c r="T823" i="15" s="1" a="1"/>
  <c r="T823" i="15" s="1"/>
  <c r="T822" i="15" s="1" a="1"/>
  <c r="T822" i="15" s="1"/>
  <c r="T821" i="15" s="1" a="1"/>
  <c r="T821" i="15" s="1"/>
  <c r="T820" i="15" s="1" a="1"/>
  <c r="T820" i="15" s="1"/>
  <c r="T819" i="15" s="1" a="1"/>
  <c r="T819" i="15" s="1"/>
  <c r="T818" i="15" s="1" a="1"/>
  <c r="T818" i="15" s="1"/>
  <c r="T817" i="15" s="1" a="1"/>
  <c r="T817" i="15" s="1"/>
  <c r="T816" i="15" s="1" a="1"/>
  <c r="T816" i="15" s="1"/>
  <c r="T815" i="15" s="1" a="1"/>
  <c r="T815" i="15" s="1"/>
  <c r="T814" i="15" s="1" a="1"/>
  <c r="T814" i="15" s="1"/>
  <c r="T813" i="15" s="1" a="1"/>
  <c r="T813" i="15" s="1"/>
  <c r="T812" i="15" s="1" a="1"/>
  <c r="T812" i="15" s="1"/>
  <c r="T811" i="15" s="1" a="1"/>
  <c r="T811" i="15" s="1"/>
  <c r="T810" i="15" s="1" a="1"/>
  <c r="T810" i="15" s="1"/>
  <c r="T809" i="15" s="1" a="1"/>
  <c r="T809" i="15" s="1"/>
  <c r="T808" i="15" s="1" a="1"/>
  <c r="T808" i="15" s="1"/>
  <c r="T807" i="15" s="1" a="1"/>
  <c r="T807" i="15" s="1"/>
  <c r="T806" i="15" s="1" a="1"/>
  <c r="T806" i="15" s="1"/>
  <c r="T805" i="15" s="1" a="1"/>
  <c r="T805" i="15" s="1"/>
  <c r="T804" i="15" s="1" a="1"/>
  <c r="T804" i="15" s="1"/>
  <c r="T803" i="15" s="1" a="1"/>
  <c r="T803" i="15" s="1"/>
  <c r="T802" i="15" s="1" a="1"/>
  <c r="T802" i="15" s="1"/>
  <c r="T801" i="15" s="1" a="1"/>
  <c r="T801" i="15" s="1"/>
  <c r="T800" i="15" s="1" a="1"/>
  <c r="T800" i="15" s="1"/>
  <c r="T799" i="15" s="1" a="1"/>
  <c r="T799" i="15" s="1"/>
  <c r="T798" i="15" s="1" a="1"/>
  <c r="T798" i="15" s="1"/>
  <c r="T797" i="15" s="1" a="1"/>
  <c r="T797" i="15" s="1"/>
  <c r="T796" i="15" s="1" a="1"/>
  <c r="T796" i="15" s="1"/>
  <c r="T795" i="15" s="1" a="1"/>
  <c r="T795" i="15" s="1"/>
  <c r="T794" i="15" s="1" a="1"/>
  <c r="T794" i="15" s="1"/>
  <c r="T793" i="15" s="1" a="1"/>
  <c r="T793" i="15" s="1"/>
  <c r="T792" i="15" s="1" a="1"/>
  <c r="T792" i="15" s="1"/>
  <c r="T791" i="15" s="1" a="1"/>
  <c r="T791" i="15" s="1"/>
  <c r="T790" i="15" s="1" a="1"/>
  <c r="T790" i="15" s="1"/>
  <c r="T789" i="15" s="1" a="1"/>
  <c r="T789" i="15" s="1"/>
  <c r="T788" i="15" s="1" a="1"/>
  <c r="T788" i="15" s="1"/>
  <c r="T787" i="15" s="1" a="1"/>
  <c r="T787" i="15" s="1"/>
  <c r="T786" i="15" s="1" a="1"/>
  <c r="T786" i="15" s="1"/>
  <c r="T785" i="15" s="1" a="1"/>
  <c r="T785" i="15" s="1"/>
  <c r="T784" i="15" s="1" a="1"/>
  <c r="T784" i="15" s="1"/>
  <c r="T783" i="15" s="1" a="1"/>
  <c r="T783" i="15" s="1"/>
  <c r="T782" i="15" s="1" a="1"/>
  <c r="T782" i="15" s="1"/>
  <c r="T781" i="15" s="1" a="1"/>
  <c r="T781" i="15" s="1"/>
  <c r="T780" i="15" s="1" a="1"/>
  <c r="T780" i="15" s="1"/>
  <c r="T779" i="15" s="1" a="1"/>
  <c r="T779" i="15" s="1"/>
  <c r="T778" i="15" s="1" a="1"/>
  <c r="T778" i="15" s="1"/>
  <c r="T777" i="15" s="1" a="1"/>
  <c r="T777" i="15" s="1"/>
  <c r="T776" i="15" s="1" a="1"/>
  <c r="T776" i="15" s="1"/>
  <c r="T775" i="15" s="1" a="1"/>
  <c r="T775" i="15" s="1"/>
  <c r="T774" i="15" s="1" a="1"/>
  <c r="T774" i="15" s="1"/>
  <c r="T773" i="15" s="1" a="1"/>
  <c r="T773" i="15" s="1"/>
  <c r="T772" i="15" s="1" a="1"/>
  <c r="T772" i="15" s="1"/>
  <c r="T771" i="15" s="1" a="1"/>
  <c r="T771" i="15" s="1"/>
  <c r="T770" i="15" s="1" a="1"/>
  <c r="T770" i="15" s="1"/>
  <c r="T769" i="15" s="1" a="1"/>
  <c r="T769" i="15" s="1"/>
  <c r="T768" i="15" s="1" a="1"/>
  <c r="T768" i="15" s="1"/>
  <c r="T767" i="15" s="1" a="1"/>
  <c r="T767" i="15" s="1"/>
  <c r="T766" i="15" s="1" a="1"/>
  <c r="T766" i="15" s="1"/>
  <c r="T765" i="15" s="1" a="1"/>
  <c r="T765" i="15" s="1"/>
  <c r="T764" i="15" s="1" a="1"/>
  <c r="T764" i="15" s="1"/>
  <c r="T763" i="15" s="1" a="1"/>
  <c r="T763" i="15" s="1"/>
  <c r="T762" i="15" s="1" a="1"/>
  <c r="T762" i="15" s="1"/>
  <c r="T761" i="15" s="1" a="1"/>
  <c r="T761" i="15" s="1"/>
  <c r="T760" i="15" s="1" a="1"/>
  <c r="T760" i="15" s="1"/>
  <c r="T759" i="15" s="1" a="1"/>
  <c r="T759" i="15" s="1"/>
  <c r="T758" i="15" s="1" a="1"/>
  <c r="T758" i="15" s="1"/>
  <c r="T757" i="15" s="1" a="1"/>
  <c r="T757" i="15" s="1"/>
  <c r="T756" i="15" s="1" a="1"/>
  <c r="T756" i="15" s="1"/>
  <c r="T755" i="15" s="1" a="1"/>
  <c r="T755" i="15" s="1"/>
  <c r="T754" i="15" s="1" a="1"/>
  <c r="T754" i="15" s="1"/>
  <c r="T753" i="15" s="1" a="1"/>
  <c r="T753" i="15" s="1"/>
  <c r="T752" i="15" s="1" a="1"/>
  <c r="T752" i="15" s="1"/>
  <c r="T751" i="15" s="1" a="1"/>
  <c r="T751" i="15" s="1"/>
  <c r="T750" i="15" s="1" a="1"/>
  <c r="T750" i="15" s="1"/>
  <c r="T749" i="15" s="1" a="1"/>
  <c r="T749" i="15" s="1"/>
  <c r="T748" i="15" s="1" a="1"/>
  <c r="T748" i="15" s="1"/>
  <c r="T747" i="15" s="1" a="1"/>
  <c r="T747" i="15" s="1"/>
  <c r="T746" i="15" s="1" a="1"/>
  <c r="T746" i="15" s="1"/>
  <c r="T745" i="15" s="1" a="1"/>
  <c r="T745" i="15" s="1"/>
  <c r="T744" i="15" s="1" a="1"/>
  <c r="T744" i="15" s="1"/>
  <c r="T743" i="15" s="1" a="1"/>
  <c r="T743" i="15" s="1"/>
  <c r="T742" i="15" s="1" a="1"/>
  <c r="T742" i="15" s="1"/>
  <c r="T741" i="15" s="1" a="1"/>
  <c r="T741" i="15" s="1"/>
  <c r="T740" i="15" s="1" a="1"/>
  <c r="T740" i="15" s="1"/>
  <c r="T739" i="15" s="1" a="1"/>
  <c r="T739" i="15" s="1"/>
  <c r="T738" i="15" s="1" a="1"/>
  <c r="T738" i="15" s="1"/>
  <c r="T737" i="15" s="1" a="1"/>
  <c r="T737" i="15" s="1"/>
  <c r="T736" i="15" s="1" a="1"/>
  <c r="T736" i="15" s="1"/>
  <c r="T735" i="15" s="1" a="1"/>
  <c r="T735" i="15" s="1"/>
  <c r="T734" i="15" s="1" a="1"/>
  <c r="T734" i="15" s="1"/>
  <c r="T733" i="15" s="1" a="1"/>
  <c r="T733" i="15" s="1"/>
  <c r="T732" i="15" s="1" a="1"/>
  <c r="T732" i="15" s="1"/>
  <c r="T731" i="15" s="1" a="1"/>
  <c r="T731" i="15" s="1"/>
  <c r="T730" i="15" s="1" a="1"/>
  <c r="T730" i="15" s="1"/>
  <c r="T729" i="15" s="1" a="1"/>
  <c r="T729" i="15" s="1"/>
  <c r="T728" i="15" s="1" a="1"/>
  <c r="T728" i="15" s="1"/>
  <c r="T727" i="15" s="1" a="1"/>
  <c r="T727" i="15" s="1"/>
  <c r="T726" i="15" s="1" a="1"/>
  <c r="T726" i="15" s="1"/>
  <c r="T725" i="15" s="1" a="1"/>
  <c r="T725" i="15" s="1"/>
  <c r="T724" i="15" s="1" a="1"/>
  <c r="T724" i="15" s="1"/>
  <c r="T723" i="15" s="1" a="1"/>
  <c r="T723" i="15" s="1"/>
  <c r="T722" i="15" s="1" a="1"/>
  <c r="T722" i="15" s="1"/>
  <c r="T721" i="15" s="1" a="1"/>
  <c r="T721" i="15" s="1"/>
  <c r="T720" i="15" s="1" a="1"/>
  <c r="T720" i="15" s="1"/>
  <c r="T719" i="15" s="1" a="1"/>
  <c r="T719" i="15" s="1"/>
  <c r="T718" i="15" s="1" a="1"/>
  <c r="T718" i="15" s="1"/>
  <c r="T717" i="15" s="1" a="1"/>
  <c r="T717" i="15" s="1"/>
  <c r="T716" i="15" s="1" a="1"/>
  <c r="T716" i="15" s="1"/>
  <c r="T715" i="15" s="1" a="1"/>
  <c r="T715" i="15" s="1"/>
  <c r="T714" i="15" s="1" a="1"/>
  <c r="T714" i="15" s="1"/>
  <c r="T713" i="15" s="1" a="1"/>
  <c r="T713" i="15" s="1"/>
  <c r="T712" i="15" s="1" a="1"/>
  <c r="T712" i="15" s="1"/>
  <c r="T711" i="15" s="1" a="1"/>
  <c r="T711" i="15" s="1"/>
  <c r="T710" i="15" s="1" a="1"/>
  <c r="T710" i="15" s="1"/>
  <c r="T709" i="15" s="1" a="1"/>
  <c r="T709" i="15" s="1"/>
  <c r="T708" i="15" s="1" a="1"/>
  <c r="T708" i="15" s="1"/>
  <c r="T707" i="15" s="1" a="1"/>
  <c r="T707" i="15" s="1"/>
  <c r="T706" i="15" s="1" a="1"/>
  <c r="T706" i="15" s="1"/>
  <c r="T705" i="15" s="1" a="1"/>
  <c r="T705" i="15" s="1"/>
  <c r="T704" i="15" s="1" a="1"/>
  <c r="T704" i="15" s="1"/>
  <c r="T703" i="15" s="1" a="1"/>
  <c r="T703" i="15" s="1"/>
  <c r="T702" i="15" s="1" a="1"/>
  <c r="T702" i="15" s="1"/>
  <c r="T701" i="15" s="1" a="1"/>
  <c r="T701" i="15" s="1"/>
  <c r="T700" i="15" s="1" a="1"/>
  <c r="T700" i="15" s="1"/>
  <c r="T699" i="15" s="1" a="1"/>
  <c r="T699" i="15" s="1"/>
  <c r="T698" i="15" s="1" a="1"/>
  <c r="T698" i="15" s="1"/>
  <c r="T697" i="15" s="1" a="1"/>
  <c r="T697" i="15" s="1"/>
  <c r="T696" i="15" s="1" a="1"/>
  <c r="T696" i="15" s="1"/>
  <c r="T695" i="15" s="1" a="1"/>
  <c r="T695" i="15" s="1"/>
  <c r="T694" i="15" s="1" a="1"/>
  <c r="T694" i="15" s="1"/>
  <c r="T693" i="15" s="1" a="1"/>
  <c r="T693" i="15" s="1"/>
  <c r="T692" i="15" s="1" a="1"/>
  <c r="T692" i="15" s="1"/>
  <c r="T691" i="15" s="1" a="1"/>
  <c r="T691" i="15" s="1"/>
  <c r="T690" i="15" s="1" a="1"/>
  <c r="T690" i="15" s="1"/>
  <c r="T689" i="15" s="1" a="1"/>
  <c r="T689" i="15" s="1"/>
  <c r="T688" i="15" s="1" a="1"/>
  <c r="T688" i="15" s="1"/>
  <c r="T687" i="15" s="1" a="1"/>
  <c r="T687" i="15" s="1"/>
  <c r="T686" i="15" s="1" a="1"/>
  <c r="T686" i="15" s="1"/>
  <c r="T685" i="15" s="1" a="1"/>
  <c r="T685" i="15" s="1"/>
  <c r="T684" i="15" s="1" a="1"/>
  <c r="T684" i="15" s="1"/>
  <c r="T683" i="15" s="1" a="1"/>
  <c r="T683" i="15" s="1"/>
  <c r="T682" i="15" s="1" a="1"/>
  <c r="T682" i="15" s="1"/>
  <c r="T681" i="15" s="1" a="1"/>
  <c r="T681" i="15" s="1"/>
  <c r="T680" i="15" s="1" a="1"/>
  <c r="T680" i="15" s="1"/>
  <c r="T679" i="15" s="1" a="1"/>
  <c r="T679" i="15" s="1"/>
  <c r="T678" i="15" s="1" a="1"/>
  <c r="T678" i="15" s="1"/>
  <c r="T677" i="15" s="1" a="1"/>
  <c r="T677" i="15" s="1"/>
  <c r="T676" i="15" s="1" a="1"/>
  <c r="T676" i="15" s="1"/>
  <c r="T675" i="15" s="1" a="1"/>
  <c r="T675" i="15" s="1"/>
  <c r="T674" i="15" s="1" a="1"/>
  <c r="T674" i="15" s="1"/>
  <c r="T673" i="15" s="1" a="1"/>
  <c r="T673" i="15" s="1"/>
  <c r="T672" i="15" s="1" a="1"/>
  <c r="T672" i="15" s="1"/>
  <c r="T671" i="15" s="1" a="1"/>
  <c r="T671" i="15" s="1"/>
  <c r="T670" i="15" s="1" a="1"/>
  <c r="T670" i="15" s="1"/>
  <c r="T669" i="15" s="1" a="1"/>
  <c r="T669" i="15" s="1"/>
  <c r="T668" i="15" s="1" a="1"/>
  <c r="T668" i="15" s="1"/>
  <c r="T667" i="15" s="1" a="1"/>
  <c r="T667" i="15" s="1"/>
  <c r="T666" i="15" s="1" a="1"/>
  <c r="T666" i="15" s="1"/>
  <c r="T665" i="15" s="1" a="1"/>
  <c r="T665" i="15" s="1"/>
  <c r="T664" i="15" s="1" a="1"/>
  <c r="T664" i="15" s="1"/>
  <c r="T663" i="15" s="1" a="1"/>
  <c r="T663" i="15" s="1"/>
  <c r="T662" i="15" s="1" a="1"/>
  <c r="T662" i="15" s="1"/>
  <c r="T661" i="15" s="1" a="1"/>
  <c r="T661" i="15" s="1"/>
  <c r="T660" i="15" s="1" a="1"/>
  <c r="T660" i="15" s="1"/>
  <c r="T659" i="15" s="1" a="1"/>
  <c r="T659" i="15" s="1"/>
  <c r="T658" i="15" s="1" a="1"/>
  <c r="T658" i="15" s="1"/>
  <c r="T657" i="15" s="1" a="1"/>
  <c r="T657" i="15" s="1"/>
  <c r="T656" i="15" s="1" a="1"/>
  <c r="T656" i="15" s="1"/>
  <c r="T655" i="15" s="1" a="1"/>
  <c r="T655" i="15" s="1"/>
  <c r="T654" i="15" s="1" a="1"/>
  <c r="T654" i="15" s="1"/>
  <c r="T653" i="15" s="1" a="1"/>
  <c r="T653" i="15" s="1"/>
  <c r="T652" i="15" s="1" a="1"/>
  <c r="T652" i="15" s="1"/>
  <c r="T651" i="15" s="1" a="1"/>
  <c r="T651" i="15" s="1"/>
  <c r="T650" i="15" s="1" a="1"/>
  <c r="T650" i="15" s="1"/>
  <c r="T649" i="15" s="1" a="1"/>
  <c r="T649" i="15" s="1"/>
  <c r="T648" i="15" s="1" a="1"/>
  <c r="T648" i="15" s="1"/>
  <c r="T647" i="15" s="1" a="1"/>
  <c r="T647" i="15" s="1"/>
  <c r="T646" i="15" s="1" a="1"/>
  <c r="T646" i="15" s="1"/>
  <c r="T645" i="15" s="1" a="1"/>
  <c r="T645" i="15" s="1"/>
  <c r="T644" i="15" s="1" a="1"/>
  <c r="T644" i="15" s="1"/>
  <c r="T643" i="15" s="1" a="1"/>
  <c r="T643" i="15" s="1"/>
  <c r="T642" i="15" s="1" a="1"/>
  <c r="T642" i="15" s="1"/>
  <c r="T641" i="15" s="1" a="1"/>
  <c r="T641" i="15" s="1"/>
  <c r="T640" i="15" s="1" a="1"/>
  <c r="T640" i="15" s="1"/>
  <c r="T639" i="15" s="1" a="1"/>
  <c r="T639" i="15" s="1"/>
  <c r="T638" i="15" s="1" a="1"/>
  <c r="T638" i="15" s="1"/>
  <c r="T637" i="15" s="1" a="1"/>
  <c r="T637" i="15" s="1"/>
  <c r="T636" i="15" s="1" a="1"/>
  <c r="T636" i="15" s="1"/>
  <c r="T635" i="15" s="1" a="1"/>
  <c r="T635" i="15" s="1"/>
  <c r="T634" i="15" s="1" a="1"/>
  <c r="T634" i="15" s="1"/>
  <c r="T633" i="15" s="1" a="1"/>
  <c r="T633" i="15" s="1"/>
  <c r="T632" i="15" s="1" a="1"/>
  <c r="T632" i="15" s="1"/>
  <c r="T631" i="15" s="1" a="1"/>
  <c r="T631" i="15" s="1"/>
  <c r="T630" i="15" s="1" a="1"/>
  <c r="T630" i="15" s="1"/>
  <c r="T629" i="15" s="1" a="1"/>
  <c r="T629" i="15" s="1"/>
  <c r="T628" i="15" s="1" a="1"/>
  <c r="T628" i="15" s="1"/>
  <c r="T627" i="15" s="1" a="1"/>
  <c r="T627" i="15" s="1"/>
  <c r="T626" i="15" s="1" a="1"/>
  <c r="T626" i="15" s="1"/>
  <c r="T625" i="15" s="1" a="1"/>
  <c r="T625" i="15" s="1"/>
  <c r="T624" i="15" s="1" a="1"/>
  <c r="T624" i="15" s="1"/>
  <c r="T623" i="15" s="1" a="1"/>
  <c r="T623" i="15" s="1"/>
  <c r="T622" i="15" s="1" a="1"/>
  <c r="T622" i="15" s="1"/>
  <c r="T621" i="15" s="1" a="1"/>
  <c r="T621" i="15" s="1"/>
  <c r="T620" i="15" s="1" a="1"/>
  <c r="T620" i="15" s="1"/>
  <c r="T619" i="15" s="1" a="1"/>
  <c r="T619" i="15" s="1"/>
  <c r="T618" i="15" s="1" a="1"/>
  <c r="T618" i="15" s="1"/>
  <c r="T617" i="15" s="1" a="1"/>
  <c r="T617" i="15" s="1"/>
  <c r="T616" i="15" s="1" a="1"/>
  <c r="T616" i="15" s="1"/>
  <c r="T615" i="15" s="1" a="1"/>
  <c r="T615" i="15" s="1"/>
  <c r="T614" i="15" s="1" a="1"/>
  <c r="T614" i="15" s="1"/>
  <c r="T613" i="15" s="1" a="1"/>
  <c r="T613" i="15" s="1"/>
  <c r="T612" i="15" s="1" a="1"/>
  <c r="T612" i="15" s="1"/>
  <c r="T611" i="15" s="1" a="1"/>
  <c r="T611" i="15" s="1"/>
  <c r="T610" i="15" s="1" a="1"/>
  <c r="T610" i="15" s="1"/>
  <c r="T609" i="15" s="1" a="1"/>
  <c r="T609" i="15" s="1"/>
  <c r="T608" i="15" s="1" a="1"/>
  <c r="T608" i="15" s="1"/>
  <c r="T607" i="15" s="1" a="1"/>
  <c r="T607" i="15" s="1"/>
  <c r="T606" i="15" s="1" a="1"/>
  <c r="T606" i="15" s="1"/>
  <c r="T605" i="15" s="1" a="1"/>
  <c r="T605" i="15" s="1"/>
  <c r="T604" i="15" s="1" a="1"/>
  <c r="T604" i="15" s="1"/>
  <c r="T603" i="15" s="1" a="1"/>
  <c r="T603" i="15" s="1"/>
  <c r="T602" i="15" s="1" a="1"/>
  <c r="T602" i="15" s="1"/>
  <c r="T601" i="15" s="1" a="1"/>
  <c r="T601" i="15" s="1"/>
  <c r="T600" i="15" s="1" a="1"/>
  <c r="T600" i="15" s="1"/>
  <c r="T599" i="15" s="1" a="1"/>
  <c r="T599" i="15" s="1"/>
  <c r="T598" i="15" s="1" a="1"/>
  <c r="T598" i="15" s="1"/>
  <c r="T597" i="15" s="1" a="1"/>
  <c r="T597" i="15" s="1"/>
  <c r="T596" i="15" s="1" a="1"/>
  <c r="T596" i="15" s="1"/>
  <c r="T595" i="15" s="1" a="1"/>
  <c r="T595" i="15" s="1"/>
  <c r="T594" i="15" s="1" a="1"/>
  <c r="T594" i="15" s="1"/>
  <c r="T593" i="15" s="1" a="1"/>
  <c r="T593" i="15" s="1"/>
  <c r="T592" i="15" s="1" a="1"/>
  <c r="T592" i="15" s="1"/>
  <c r="T591" i="15" s="1" a="1"/>
  <c r="T591" i="15" s="1"/>
  <c r="T590" i="15" s="1" a="1"/>
  <c r="T590" i="15" s="1"/>
  <c r="T589" i="15" s="1" a="1"/>
  <c r="T589" i="15" s="1"/>
  <c r="T588" i="15" s="1" a="1"/>
  <c r="T588" i="15" s="1"/>
  <c r="T587" i="15" s="1" a="1"/>
  <c r="T587" i="15" s="1"/>
  <c r="T586" i="15" s="1" a="1"/>
  <c r="T586" i="15" s="1"/>
  <c r="T585" i="15" s="1" a="1"/>
  <c r="T585" i="15" s="1"/>
  <c r="T584" i="15" s="1" a="1"/>
  <c r="T584" i="15" s="1"/>
  <c r="T583" i="15" s="1" a="1"/>
  <c r="T583" i="15" s="1"/>
  <c r="T582" i="15" s="1" a="1"/>
  <c r="T582" i="15" s="1"/>
  <c r="T581" i="15" s="1" a="1"/>
  <c r="T581" i="15" s="1"/>
  <c r="T580" i="15" s="1" a="1"/>
  <c r="T580" i="15" s="1"/>
  <c r="T579" i="15" s="1" a="1"/>
  <c r="T579" i="15" s="1"/>
  <c r="T578" i="15" s="1" a="1"/>
  <c r="T578" i="15" s="1"/>
  <c r="T577" i="15" s="1" a="1"/>
  <c r="T577" i="15" s="1"/>
  <c r="T576" i="15" s="1" a="1"/>
  <c r="T576" i="15" s="1"/>
  <c r="T575" i="15" s="1" a="1"/>
  <c r="T575" i="15" s="1"/>
  <c r="T574" i="15" s="1" a="1"/>
  <c r="T574" i="15" s="1"/>
  <c r="T573" i="15" s="1" a="1"/>
  <c r="T573" i="15" s="1"/>
  <c r="T572" i="15" s="1" a="1"/>
  <c r="T572" i="15" s="1"/>
  <c r="T571" i="15" s="1" a="1"/>
  <c r="T571" i="15" s="1"/>
  <c r="T570" i="15" s="1" a="1"/>
  <c r="T570" i="15" s="1"/>
  <c r="T569" i="15" s="1" a="1"/>
  <c r="T569" i="15" s="1"/>
  <c r="T568" i="15" s="1" a="1"/>
  <c r="T568" i="15" s="1"/>
  <c r="T567" i="15" s="1" a="1"/>
  <c r="T567" i="15" s="1"/>
  <c r="T566" i="15" s="1" a="1"/>
  <c r="T566" i="15" s="1"/>
  <c r="T565" i="15" s="1" a="1"/>
  <c r="T565" i="15" s="1"/>
  <c r="T564" i="15" s="1" a="1"/>
  <c r="T564" i="15" s="1"/>
  <c r="T563" i="15" s="1" a="1"/>
  <c r="T563" i="15" s="1"/>
  <c r="T562" i="15" s="1" a="1"/>
  <c r="T562" i="15" s="1"/>
  <c r="T561" i="15" s="1" a="1"/>
  <c r="T561" i="15" s="1"/>
  <c r="T560" i="15" s="1" a="1"/>
  <c r="T560" i="15" s="1"/>
  <c r="T559" i="15" s="1" a="1"/>
  <c r="T559" i="15" s="1"/>
  <c r="T558" i="15" s="1" a="1"/>
  <c r="T558" i="15" s="1"/>
  <c r="T557" i="15" s="1" a="1"/>
  <c r="T557" i="15" s="1"/>
  <c r="T556" i="15" s="1" a="1"/>
  <c r="T556" i="15" s="1"/>
  <c r="T555" i="15" s="1" a="1"/>
  <c r="T555" i="15" s="1"/>
  <c r="T554" i="15" s="1" a="1"/>
  <c r="T554" i="15" s="1"/>
  <c r="T553" i="15" s="1" a="1"/>
  <c r="T553" i="15" s="1"/>
  <c r="T552" i="15" s="1" a="1"/>
  <c r="T552" i="15" s="1"/>
  <c r="T551" i="15" s="1" a="1"/>
  <c r="T551" i="15" s="1"/>
  <c r="T550" i="15" s="1" a="1"/>
  <c r="T550" i="15" s="1"/>
  <c r="T549" i="15" s="1" a="1"/>
  <c r="T549" i="15" s="1"/>
  <c r="T548" i="15" s="1" a="1"/>
  <c r="T548" i="15" s="1"/>
  <c r="T547" i="15" s="1" a="1"/>
  <c r="T547" i="15" s="1"/>
  <c r="T546" i="15" s="1" a="1"/>
  <c r="T546" i="15" s="1"/>
  <c r="T545" i="15" s="1" a="1"/>
  <c r="T545" i="15" s="1"/>
  <c r="T544" i="15" s="1" a="1"/>
  <c r="T544" i="15" s="1"/>
  <c r="T543" i="15" s="1" a="1"/>
  <c r="T543" i="15" s="1"/>
  <c r="T542" i="15" s="1" a="1"/>
  <c r="T542" i="15" s="1"/>
  <c r="T541" i="15" s="1" a="1"/>
  <c r="T541" i="15" s="1"/>
  <c r="T540" i="15" s="1" a="1"/>
  <c r="T540" i="15" s="1"/>
  <c r="T539" i="15" s="1" a="1"/>
  <c r="T539" i="15" s="1"/>
  <c r="T538" i="15" s="1" a="1"/>
  <c r="T538" i="15" s="1"/>
  <c r="T537" i="15" s="1" a="1"/>
  <c r="T537" i="15" s="1"/>
  <c r="T536" i="15" s="1" a="1"/>
  <c r="T536" i="15" s="1"/>
  <c r="T535" i="15" s="1" a="1"/>
  <c r="T535" i="15" s="1"/>
  <c r="T534" i="15" s="1" a="1"/>
  <c r="T534" i="15" s="1"/>
  <c r="T533" i="15" s="1" a="1"/>
  <c r="T533" i="15" s="1"/>
  <c r="T532" i="15" s="1" a="1"/>
  <c r="T532" i="15" s="1"/>
  <c r="T531" i="15" s="1" a="1"/>
  <c r="T531" i="15" s="1"/>
  <c r="T530" i="15" s="1" a="1"/>
  <c r="T530" i="15" s="1"/>
  <c r="T529" i="15" s="1" a="1"/>
  <c r="T529" i="15" s="1"/>
  <c r="T528" i="15" s="1" a="1"/>
  <c r="T528" i="15" s="1"/>
  <c r="T527" i="15" s="1" a="1"/>
  <c r="T527" i="15" s="1"/>
  <c r="T526" i="15" s="1" a="1"/>
  <c r="T526" i="15" s="1"/>
  <c r="T525" i="15" s="1" a="1"/>
  <c r="T525" i="15" s="1"/>
  <c r="T524" i="15" s="1" a="1"/>
  <c r="T524" i="15" s="1"/>
  <c r="T523" i="15" s="1" a="1"/>
  <c r="T523" i="15" s="1"/>
  <c r="T522" i="15" s="1" a="1"/>
  <c r="T522" i="15" s="1"/>
  <c r="T521" i="15" s="1" a="1"/>
  <c r="T521" i="15" s="1"/>
  <c r="T520" i="15" s="1" a="1"/>
  <c r="T520" i="15" s="1"/>
  <c r="T519" i="15" s="1" a="1"/>
  <c r="T519" i="15" s="1"/>
  <c r="T518" i="15" s="1" a="1"/>
  <c r="T518" i="15" s="1"/>
  <c r="T517" i="15" s="1" a="1"/>
  <c r="T517" i="15" s="1"/>
  <c r="T516" i="15" s="1" a="1"/>
  <c r="T516" i="15" s="1"/>
  <c r="T515" i="15" s="1" a="1"/>
  <c r="T515" i="15" s="1"/>
  <c r="T514" i="15" s="1" a="1"/>
  <c r="T514" i="15" s="1"/>
  <c r="T513" i="15" s="1" a="1"/>
  <c r="T513" i="15" s="1"/>
  <c r="T512" i="15" s="1" a="1"/>
  <c r="T512" i="15" s="1"/>
  <c r="T511" i="15" s="1" a="1"/>
  <c r="T511" i="15" s="1"/>
  <c r="T510" i="15" s="1" a="1"/>
  <c r="T510" i="15" s="1"/>
  <c r="T509" i="15" s="1" a="1"/>
  <c r="T509" i="15" s="1"/>
  <c r="T508" i="15" s="1" a="1"/>
  <c r="T508" i="15" s="1"/>
  <c r="T507" i="15" s="1" a="1"/>
  <c r="T507" i="15" s="1"/>
  <c r="T506" i="15" s="1" a="1"/>
  <c r="T506" i="15" s="1"/>
  <c r="T505" i="15" s="1" a="1"/>
  <c r="T505" i="15" s="1"/>
  <c r="T504" i="15" s="1" a="1"/>
  <c r="T504" i="15" s="1"/>
  <c r="T503" i="15" s="1" a="1"/>
  <c r="T503" i="15" s="1"/>
  <c r="T502" i="15" s="1" a="1"/>
  <c r="T502" i="15" s="1"/>
  <c r="T501" i="15" s="1" a="1"/>
  <c r="T501" i="15" s="1"/>
  <c r="T500" i="15" s="1" a="1"/>
  <c r="T500" i="15" s="1"/>
  <c r="T499" i="15" s="1" a="1"/>
  <c r="T499" i="15" s="1"/>
  <c r="T498" i="15" s="1" a="1"/>
  <c r="T498" i="15" s="1"/>
  <c r="T497" i="15" s="1" a="1"/>
  <c r="T497" i="15" s="1"/>
  <c r="T496" i="15" s="1" a="1"/>
  <c r="T496" i="15" s="1"/>
  <c r="T495" i="15" s="1" a="1"/>
  <c r="T495" i="15" s="1"/>
  <c r="T494" i="15" s="1" a="1"/>
  <c r="T494" i="15" s="1"/>
  <c r="T493" i="15" s="1" a="1"/>
  <c r="T493" i="15" s="1"/>
  <c r="T492" i="15" s="1" a="1"/>
  <c r="T492" i="15" s="1"/>
  <c r="T491" i="15" s="1" a="1"/>
  <c r="T491" i="15" s="1"/>
  <c r="T490" i="15" s="1" a="1"/>
  <c r="T490" i="15" s="1"/>
  <c r="T489" i="15" s="1" a="1"/>
  <c r="T489" i="15" s="1"/>
  <c r="T488" i="15" s="1" a="1"/>
  <c r="T488" i="15" s="1"/>
  <c r="T487" i="15" s="1" a="1"/>
  <c r="T487" i="15" s="1"/>
  <c r="T486" i="15" s="1" a="1"/>
  <c r="T486" i="15" s="1"/>
  <c r="T485" i="15" s="1" a="1"/>
  <c r="T485" i="15" s="1"/>
  <c r="T484" i="15" s="1" a="1"/>
  <c r="T484" i="15" s="1"/>
  <c r="T483" i="15" s="1" a="1"/>
  <c r="T483" i="15" s="1"/>
  <c r="T482" i="15" s="1" a="1"/>
  <c r="T482" i="15" s="1"/>
  <c r="T481" i="15" s="1" a="1"/>
  <c r="T481" i="15" s="1"/>
  <c r="T480" i="15" s="1" a="1"/>
  <c r="T480" i="15" s="1"/>
  <c r="T479" i="15" s="1" a="1"/>
  <c r="T479" i="15" s="1"/>
  <c r="T478" i="15" s="1" a="1"/>
  <c r="T478" i="15" s="1"/>
  <c r="T477" i="15" s="1" a="1"/>
  <c r="T477" i="15" s="1"/>
  <c r="T476" i="15" s="1" a="1"/>
  <c r="T476" i="15" s="1"/>
  <c r="T475" i="15" s="1" a="1"/>
  <c r="T475" i="15" s="1"/>
  <c r="T474" i="15" s="1" a="1"/>
  <c r="T474" i="15" s="1"/>
  <c r="T473" i="15" s="1" a="1"/>
  <c r="T473" i="15" s="1"/>
  <c r="T472" i="15" s="1" a="1"/>
  <c r="T472" i="15" s="1"/>
  <c r="T471" i="15" s="1" a="1"/>
  <c r="T471" i="15" s="1"/>
  <c r="T470" i="15" s="1" a="1"/>
  <c r="T470" i="15" s="1"/>
  <c r="T469" i="15" s="1" a="1"/>
  <c r="T469" i="15" s="1"/>
  <c r="T468" i="15" s="1" a="1"/>
  <c r="T468" i="15" s="1"/>
  <c r="T467" i="15" s="1" a="1"/>
  <c r="T467" i="15" s="1"/>
  <c r="T466" i="15" s="1" a="1"/>
  <c r="T466" i="15" s="1"/>
  <c r="T465" i="15" s="1" a="1"/>
  <c r="T465" i="15" s="1"/>
  <c r="T464" i="15" s="1" a="1"/>
  <c r="T464" i="15" s="1"/>
  <c r="T463" i="15" s="1" a="1"/>
  <c r="T463" i="15" s="1"/>
  <c r="T462" i="15" s="1" a="1"/>
  <c r="T462" i="15" s="1"/>
  <c r="T461" i="15" s="1" a="1"/>
  <c r="T461" i="15" s="1"/>
  <c r="T460" i="15" s="1" a="1"/>
  <c r="T460" i="15" s="1"/>
  <c r="T459" i="15" s="1" a="1"/>
  <c r="T459" i="15" s="1"/>
  <c r="T458" i="15" s="1" a="1"/>
  <c r="T458" i="15" s="1"/>
  <c r="T457" i="15" s="1" a="1"/>
  <c r="T457" i="15" s="1"/>
  <c r="T456" i="15" s="1" a="1"/>
  <c r="T456" i="15" s="1"/>
  <c r="T455" i="15" s="1" a="1"/>
  <c r="T455" i="15" s="1"/>
  <c r="T454" i="15" s="1" a="1"/>
  <c r="T454" i="15" s="1"/>
  <c r="T453" i="15" s="1" a="1"/>
  <c r="T453" i="15" s="1"/>
  <c r="T452" i="15" s="1" a="1"/>
  <c r="T452" i="15" s="1"/>
  <c r="T451" i="15" s="1" a="1"/>
  <c r="T451" i="15" s="1"/>
  <c r="T450" i="15" s="1" a="1"/>
  <c r="T450" i="15" s="1"/>
  <c r="T449" i="15" s="1" a="1"/>
  <c r="T449" i="15" s="1"/>
  <c r="T448" i="15" s="1" a="1"/>
  <c r="T448" i="15" s="1"/>
  <c r="T447" i="15" s="1" a="1"/>
  <c r="T447" i="15" s="1"/>
  <c r="T446" i="15" s="1" a="1"/>
  <c r="T446" i="15" s="1"/>
  <c r="T445" i="15" s="1" a="1"/>
  <c r="T445" i="15" s="1"/>
  <c r="T444" i="15" s="1" a="1"/>
  <c r="T444" i="15" s="1"/>
  <c r="T443" i="15" s="1" a="1"/>
  <c r="T443" i="15" s="1"/>
  <c r="T442" i="15" s="1" a="1"/>
  <c r="T442" i="15" s="1"/>
  <c r="T441" i="15" s="1" a="1"/>
  <c r="T441" i="15" s="1"/>
  <c r="T440" i="15" s="1" a="1"/>
  <c r="T440" i="15" s="1"/>
  <c r="T439" i="15" s="1" a="1"/>
  <c r="T439" i="15" s="1"/>
  <c r="T438" i="15" s="1" a="1"/>
  <c r="T438" i="15" s="1"/>
  <c r="T437" i="15" s="1" a="1"/>
  <c r="T437" i="15" s="1"/>
  <c r="T436" i="15" s="1" a="1"/>
  <c r="T436" i="15" s="1"/>
  <c r="T435" i="15" s="1" a="1"/>
  <c r="T435" i="15" s="1"/>
  <c r="T434" i="15" s="1" a="1"/>
  <c r="T434" i="15" s="1"/>
  <c r="T433" i="15" s="1" a="1"/>
  <c r="T433" i="15" s="1"/>
  <c r="T432" i="15" s="1" a="1"/>
  <c r="T432" i="15" s="1"/>
  <c r="T431" i="15" s="1" a="1"/>
  <c r="T431" i="15" s="1"/>
  <c r="T430" i="15" s="1" a="1"/>
  <c r="T430" i="15" s="1"/>
  <c r="T429" i="15" s="1" a="1"/>
  <c r="T429" i="15" s="1"/>
  <c r="T428" i="15" s="1" a="1"/>
  <c r="T428" i="15" s="1"/>
  <c r="T427" i="15" s="1" a="1"/>
  <c r="T427" i="15" s="1"/>
  <c r="T426" i="15" s="1" a="1"/>
  <c r="T426" i="15" s="1"/>
  <c r="T425" i="15" s="1" a="1"/>
  <c r="T425" i="15" s="1"/>
  <c r="T424" i="15" s="1" a="1"/>
  <c r="T424" i="15" s="1"/>
  <c r="T423" i="15" s="1" a="1"/>
  <c r="T423" i="15" s="1"/>
  <c r="T422" i="15" s="1" a="1"/>
  <c r="T422" i="15" s="1"/>
  <c r="T421" i="15" s="1" a="1"/>
  <c r="T421" i="15" s="1"/>
  <c r="T420" i="15" s="1" a="1"/>
  <c r="T420" i="15" s="1"/>
  <c r="T419" i="15" s="1" a="1"/>
  <c r="T419" i="15" s="1"/>
  <c r="T418" i="15" s="1" a="1"/>
  <c r="T418" i="15" s="1"/>
  <c r="T417" i="15" s="1" a="1"/>
  <c r="T417" i="15" s="1"/>
  <c r="T416" i="15" s="1" a="1"/>
  <c r="T416" i="15" s="1"/>
  <c r="T415" i="15" s="1" a="1"/>
  <c r="T415" i="15" s="1"/>
  <c r="T414" i="15" s="1" a="1"/>
  <c r="T414" i="15" s="1"/>
  <c r="T413" i="15" s="1" a="1"/>
  <c r="T413" i="15" s="1"/>
  <c r="T412" i="15" s="1" a="1"/>
  <c r="T412" i="15" s="1"/>
  <c r="T411" i="15" s="1" a="1"/>
  <c r="T411" i="15" s="1"/>
  <c r="T410" i="15" s="1" a="1"/>
  <c r="T410" i="15" s="1"/>
  <c r="T409" i="15" s="1" a="1"/>
  <c r="T409" i="15" s="1"/>
  <c r="T408" i="15" s="1" a="1"/>
  <c r="T408" i="15" s="1"/>
  <c r="T407" i="15" s="1" a="1"/>
  <c r="T407" i="15" s="1"/>
  <c r="T406" i="15" s="1" a="1"/>
  <c r="T406" i="15" s="1"/>
  <c r="T405" i="15" s="1" a="1"/>
  <c r="T405" i="15" s="1"/>
  <c r="T404" i="15" s="1" a="1"/>
  <c r="T404" i="15" s="1"/>
  <c r="T403" i="15" s="1" a="1"/>
  <c r="T403" i="15" s="1"/>
  <c r="T402" i="15" s="1" a="1"/>
  <c r="T402" i="15" s="1"/>
  <c r="T401" i="15" s="1" a="1"/>
  <c r="T401" i="15" s="1"/>
  <c r="T400" i="15" s="1" a="1"/>
  <c r="T400" i="15" s="1"/>
  <c r="T399" i="15" s="1" a="1"/>
  <c r="T399" i="15" s="1"/>
  <c r="T398" i="15" s="1" a="1"/>
  <c r="T398" i="15" s="1"/>
  <c r="T397" i="15" s="1" a="1"/>
  <c r="T397" i="15" s="1"/>
  <c r="T396" i="15" s="1" a="1"/>
  <c r="T396" i="15" s="1"/>
  <c r="T395" i="15" s="1" a="1"/>
  <c r="T395" i="15" s="1"/>
  <c r="T394" i="15" s="1" a="1"/>
  <c r="T394" i="15" s="1"/>
  <c r="T393" i="15" s="1" a="1"/>
  <c r="T393" i="15" s="1"/>
  <c r="T392" i="15" s="1" a="1"/>
  <c r="T392" i="15" s="1"/>
  <c r="T391" i="15" s="1" a="1"/>
  <c r="T391" i="15" s="1"/>
  <c r="T390" i="15" s="1" a="1"/>
  <c r="T390" i="15" s="1"/>
  <c r="T389" i="15" s="1" a="1"/>
  <c r="T389" i="15" s="1"/>
  <c r="T388" i="15" s="1" a="1"/>
  <c r="T388" i="15" s="1"/>
  <c r="T387" i="15" s="1" a="1"/>
  <c r="T387" i="15" s="1"/>
  <c r="T386" i="15" s="1" a="1"/>
  <c r="T386" i="15" s="1"/>
  <c r="T385" i="15" s="1" a="1"/>
  <c r="T385" i="15" s="1"/>
  <c r="T384" i="15" s="1" a="1"/>
  <c r="T384" i="15" s="1"/>
  <c r="T383" i="15" s="1" a="1"/>
  <c r="T383" i="15" s="1"/>
  <c r="T382" i="15" s="1" a="1"/>
  <c r="T382" i="15" s="1"/>
  <c r="T381" i="15" s="1" a="1"/>
  <c r="T381" i="15" s="1"/>
  <c r="T380" i="15" s="1" a="1"/>
  <c r="T380" i="15" s="1"/>
  <c r="T379" i="15" s="1" a="1"/>
  <c r="T379" i="15" s="1"/>
  <c r="T378" i="15" s="1" a="1"/>
  <c r="T378" i="15" s="1"/>
  <c r="T377" i="15" s="1" a="1"/>
  <c r="T377" i="15" s="1"/>
  <c r="T376" i="15" s="1" a="1"/>
  <c r="T376" i="15" s="1"/>
  <c r="T375" i="15" s="1" a="1"/>
  <c r="T375" i="15" s="1"/>
  <c r="T374" i="15" s="1" a="1"/>
  <c r="T374" i="15" s="1"/>
  <c r="T373" i="15" s="1" a="1"/>
  <c r="T373" i="15" s="1"/>
  <c r="T372" i="15" s="1" a="1"/>
  <c r="T372" i="15" s="1"/>
  <c r="T371" i="15" s="1" a="1"/>
  <c r="T371" i="15" s="1"/>
  <c r="T370" i="15" s="1" a="1"/>
  <c r="T370" i="15" s="1"/>
  <c r="T369" i="15" s="1" a="1"/>
  <c r="T369" i="15" s="1"/>
  <c r="T368" i="15" s="1" a="1"/>
  <c r="T368" i="15" s="1"/>
  <c r="T367" i="15" s="1" a="1"/>
  <c r="T367" i="15" s="1"/>
  <c r="T366" i="15" s="1" a="1"/>
  <c r="T366" i="15" s="1"/>
  <c r="T365" i="15" s="1" a="1"/>
  <c r="T365" i="15" s="1"/>
  <c r="T364" i="15" s="1" a="1"/>
  <c r="T364" i="15" s="1"/>
  <c r="T363" i="15" s="1" a="1"/>
  <c r="T363" i="15" s="1"/>
  <c r="T362" i="15" s="1" a="1"/>
  <c r="T362" i="15" s="1"/>
  <c r="T361" i="15" s="1" a="1"/>
  <c r="T361" i="15" s="1"/>
  <c r="T360" i="15" s="1" a="1"/>
  <c r="T360" i="15" s="1"/>
  <c r="T359" i="15" s="1" a="1"/>
  <c r="T359" i="15" s="1"/>
  <c r="T358" i="15" s="1" a="1"/>
  <c r="T358" i="15" s="1"/>
  <c r="T357" i="15" s="1" a="1"/>
  <c r="T357" i="15" s="1"/>
  <c r="T356" i="15" s="1" a="1"/>
  <c r="T356" i="15" s="1"/>
  <c r="T355" i="15" s="1" a="1"/>
  <c r="T355" i="15" s="1"/>
  <c r="T354" i="15" s="1" a="1"/>
  <c r="T354" i="15" s="1"/>
  <c r="T353" i="15" s="1" a="1"/>
  <c r="T353" i="15" s="1"/>
  <c r="T352" i="15" s="1" a="1"/>
  <c r="T352" i="15" s="1"/>
  <c r="T351" i="15" s="1" a="1"/>
  <c r="T351" i="15" s="1"/>
  <c r="T350" i="15" s="1" a="1"/>
  <c r="T350" i="15" s="1"/>
  <c r="T349" i="15" s="1" a="1"/>
  <c r="T349" i="15" s="1"/>
  <c r="T348" i="15" s="1" a="1"/>
  <c r="T348" i="15" s="1"/>
  <c r="T347" i="15" s="1" a="1"/>
  <c r="T347" i="15" s="1"/>
  <c r="T346" i="15" s="1" a="1"/>
  <c r="T346" i="15" s="1"/>
  <c r="T345" i="15" s="1" a="1"/>
  <c r="T345" i="15" s="1"/>
  <c r="T344" i="15" s="1" a="1"/>
  <c r="T344" i="15" s="1"/>
  <c r="T343" i="15" s="1" a="1"/>
  <c r="T343" i="15" s="1"/>
  <c r="T342" i="15" s="1" a="1"/>
  <c r="T342" i="15" s="1"/>
  <c r="T341" i="15" s="1" a="1"/>
  <c r="T341" i="15" s="1"/>
  <c r="T340" i="15" s="1" a="1"/>
  <c r="T340" i="15" s="1"/>
  <c r="T339" i="15" s="1" a="1"/>
  <c r="T339" i="15" s="1"/>
  <c r="T338" i="15" s="1" a="1"/>
  <c r="T338" i="15" s="1"/>
  <c r="T337" i="15" s="1" a="1"/>
  <c r="T337" i="15" s="1"/>
  <c r="T336" i="15" s="1" a="1"/>
  <c r="T336" i="15" s="1"/>
  <c r="T335" i="15" s="1" a="1"/>
  <c r="T335" i="15" s="1"/>
  <c r="T334" i="15" s="1" a="1"/>
  <c r="T334" i="15" s="1"/>
  <c r="T333" i="15" s="1" a="1"/>
  <c r="T333" i="15" s="1"/>
  <c r="T332" i="15" s="1" a="1"/>
  <c r="T332" i="15" s="1"/>
  <c r="T331" i="15" s="1" a="1"/>
  <c r="T331" i="15" s="1"/>
  <c r="T330" i="15" s="1" a="1"/>
  <c r="T330" i="15" s="1"/>
  <c r="T329" i="15" s="1" a="1"/>
  <c r="T329" i="15" s="1"/>
  <c r="T328" i="15" s="1" a="1"/>
  <c r="T328" i="15" s="1"/>
  <c r="T327" i="15" s="1" a="1"/>
  <c r="T327" i="15" s="1"/>
  <c r="T326" i="15" s="1" a="1"/>
  <c r="T326" i="15" s="1"/>
  <c r="T325" i="15" s="1" a="1"/>
  <c r="T325" i="15" s="1"/>
  <c r="T324" i="15" s="1" a="1"/>
  <c r="T324" i="15" s="1"/>
  <c r="T323" i="15" s="1" a="1"/>
  <c r="T323" i="15" s="1"/>
  <c r="T322" i="15" s="1" a="1"/>
  <c r="T322" i="15" s="1"/>
  <c r="T321" i="15" s="1" a="1"/>
  <c r="T321" i="15" s="1"/>
  <c r="T320" i="15" s="1" a="1"/>
  <c r="T320" i="15" s="1"/>
  <c r="T319" i="15" s="1" a="1"/>
  <c r="T319" i="15" s="1"/>
  <c r="T318" i="15" s="1" a="1"/>
  <c r="T318" i="15" s="1"/>
  <c r="T317" i="15" s="1" a="1"/>
  <c r="T317" i="15" s="1"/>
  <c r="T316" i="15" s="1" a="1"/>
  <c r="T316" i="15" s="1"/>
  <c r="T315" i="15" s="1" a="1"/>
  <c r="T315" i="15" s="1"/>
  <c r="T314" i="15" s="1" a="1"/>
  <c r="T314" i="15" s="1"/>
  <c r="T313" i="15" s="1" a="1"/>
  <c r="T313" i="15" s="1"/>
  <c r="T312" i="15" s="1" a="1"/>
  <c r="T312" i="15" s="1"/>
  <c r="T311" i="15" s="1" a="1"/>
  <c r="T311" i="15" s="1"/>
  <c r="T310" i="15" s="1" a="1"/>
  <c r="T310" i="15" s="1"/>
  <c r="T309" i="15" s="1" a="1"/>
  <c r="T309" i="15" s="1"/>
  <c r="T308" i="15" s="1" a="1"/>
  <c r="T308" i="15" s="1"/>
  <c r="T307" i="15" s="1" a="1"/>
  <c r="T307" i="15" s="1"/>
  <c r="T306" i="15" s="1" a="1"/>
  <c r="T306" i="15" s="1"/>
  <c r="T305" i="15" s="1" a="1"/>
  <c r="T305" i="15" s="1"/>
  <c r="T304" i="15" s="1" a="1"/>
  <c r="T304" i="15" s="1"/>
  <c r="T303" i="15" s="1" a="1"/>
  <c r="T303" i="15" s="1"/>
  <c r="T302" i="15" s="1" a="1"/>
  <c r="T302" i="15" s="1"/>
  <c r="T301" i="15" s="1" a="1"/>
  <c r="T301" i="15" s="1"/>
  <c r="T300" i="15" s="1" a="1"/>
  <c r="T300" i="15" s="1"/>
  <c r="T299" i="15" s="1" a="1"/>
  <c r="T299" i="15" s="1"/>
  <c r="T298" i="15" s="1" a="1"/>
  <c r="T298" i="15" s="1"/>
  <c r="T297" i="15" s="1" a="1"/>
  <c r="T297" i="15" s="1"/>
  <c r="T296" i="15" s="1" a="1"/>
  <c r="T296" i="15" s="1"/>
  <c r="T295" i="15" s="1" a="1"/>
  <c r="T295" i="15" s="1"/>
  <c r="T294" i="15" s="1" a="1"/>
  <c r="T294" i="15" s="1"/>
  <c r="T293" i="15" s="1" a="1"/>
  <c r="T293" i="15" s="1"/>
  <c r="T292" i="15" s="1" a="1"/>
  <c r="T292" i="15" s="1"/>
  <c r="T291" i="15" s="1" a="1"/>
  <c r="T291" i="15" s="1"/>
  <c r="T290" i="15" s="1" a="1"/>
  <c r="T290" i="15" s="1"/>
  <c r="T289" i="15" s="1" a="1"/>
  <c r="T289" i="15" s="1"/>
  <c r="T288" i="15" s="1" a="1"/>
  <c r="T288" i="15" s="1"/>
  <c r="T287" i="15" s="1" a="1"/>
  <c r="T287" i="15" s="1"/>
  <c r="T286" i="15" s="1" a="1"/>
  <c r="T286" i="15" s="1"/>
  <c r="T285" i="15" s="1" a="1"/>
  <c r="T285" i="15" s="1"/>
  <c r="T284" i="15" s="1" a="1"/>
  <c r="T284" i="15" s="1"/>
  <c r="T283" i="15" s="1" a="1"/>
  <c r="T283" i="15" s="1"/>
  <c r="T282" i="15" s="1" a="1"/>
  <c r="T282" i="15" s="1"/>
  <c r="T281" i="15" s="1" a="1"/>
  <c r="T281" i="15" s="1"/>
  <c r="T280" i="15" s="1" a="1"/>
  <c r="T280" i="15" s="1"/>
  <c r="T279" i="15" s="1" a="1"/>
  <c r="T279" i="15" s="1"/>
  <c r="T278" i="15" s="1" a="1"/>
  <c r="T278" i="15" s="1"/>
  <c r="T277" i="15" s="1" a="1"/>
  <c r="T277" i="15" s="1"/>
  <c r="T276" i="15" s="1" a="1"/>
  <c r="T276" i="15" s="1"/>
  <c r="T275" i="15" s="1" a="1"/>
  <c r="T275" i="15" s="1"/>
  <c r="T274" i="15" s="1" a="1"/>
  <c r="T274" i="15" s="1"/>
  <c r="T273" i="15" s="1" a="1"/>
  <c r="T273" i="15" s="1"/>
  <c r="T272" i="15" s="1" a="1"/>
  <c r="T272" i="15" s="1"/>
  <c r="T271" i="15" s="1" a="1"/>
  <c r="T271" i="15" s="1"/>
  <c r="T270" i="15" s="1" a="1"/>
  <c r="T270" i="15" s="1"/>
  <c r="T269" i="15" s="1" a="1"/>
  <c r="T269" i="15" s="1"/>
  <c r="T268" i="15" s="1" a="1"/>
  <c r="T268" i="15" s="1"/>
  <c r="T267" i="15" s="1" a="1"/>
  <c r="T267" i="15" s="1"/>
  <c r="T266" i="15" s="1" a="1"/>
  <c r="T266" i="15" s="1"/>
  <c r="T265" i="15" s="1" a="1"/>
  <c r="T265" i="15" s="1"/>
  <c r="T264" i="15" s="1" a="1"/>
  <c r="T264" i="15" s="1"/>
  <c r="T263" i="15" s="1" a="1"/>
  <c r="T263" i="15" s="1"/>
  <c r="T262" i="15" s="1" a="1"/>
  <c r="T262" i="15" s="1"/>
  <c r="T261" i="15" s="1" a="1"/>
  <c r="T261" i="15" s="1"/>
  <c r="T260" i="15" s="1" a="1"/>
  <c r="T260" i="15" s="1"/>
  <c r="T259" i="15" s="1" a="1"/>
  <c r="T259" i="15" s="1"/>
  <c r="T258" i="15" s="1" a="1"/>
  <c r="T258" i="15" s="1"/>
  <c r="T257" i="15" s="1" a="1"/>
  <c r="T257" i="15" s="1"/>
  <c r="T256" i="15" s="1" a="1"/>
  <c r="T256" i="15" s="1"/>
  <c r="T255" i="15" s="1" a="1"/>
  <c r="T255" i="15" s="1"/>
  <c r="T254" i="15" s="1" a="1"/>
  <c r="T254" i="15" s="1"/>
  <c r="T253" i="15" s="1" a="1"/>
  <c r="T253" i="15" s="1"/>
  <c r="T252" i="15" s="1" a="1"/>
  <c r="T252" i="15" s="1"/>
  <c r="T251" i="15" s="1" a="1"/>
  <c r="T251" i="15" s="1"/>
  <c r="T250" i="15" s="1" a="1"/>
  <c r="T250" i="15" s="1"/>
  <c r="T249" i="15" s="1" a="1"/>
  <c r="T249" i="15" s="1"/>
  <c r="T248" i="15" s="1" a="1"/>
  <c r="T248" i="15" s="1"/>
  <c r="T247" i="15" s="1" a="1"/>
  <c r="T247" i="15" s="1"/>
  <c r="T246" i="15" s="1" a="1"/>
  <c r="T246" i="15" s="1"/>
  <c r="T245" i="15" s="1" a="1"/>
  <c r="T245" i="15" s="1"/>
  <c r="T244" i="15" s="1" a="1"/>
  <c r="T244" i="15" s="1"/>
  <c r="T243" i="15" s="1" a="1"/>
  <c r="T243" i="15" s="1"/>
  <c r="T242" i="15" s="1" a="1"/>
  <c r="T242" i="15" s="1"/>
  <c r="T241" i="15" s="1" a="1"/>
  <c r="T241" i="15" s="1"/>
  <c r="T240" i="15" s="1" a="1"/>
  <c r="T240" i="15" s="1"/>
  <c r="T239" i="15" s="1" a="1"/>
  <c r="T239" i="15" s="1"/>
  <c r="T238" i="15" s="1" a="1"/>
  <c r="T238" i="15" s="1"/>
  <c r="T237" i="15" s="1" a="1"/>
  <c r="T237" i="15" s="1"/>
  <c r="T236" i="15" s="1" a="1"/>
  <c r="T236" i="15" s="1"/>
  <c r="T235" i="15" s="1" a="1"/>
  <c r="T235" i="15" s="1"/>
  <c r="T234" i="15" s="1" a="1"/>
  <c r="T234" i="15" s="1"/>
  <c r="T233" i="15" s="1" a="1"/>
  <c r="T233" i="15" s="1"/>
  <c r="T232" i="15" s="1" a="1"/>
  <c r="T232" i="15" s="1"/>
  <c r="T231" i="15" s="1" a="1"/>
  <c r="T231" i="15" s="1"/>
  <c r="T230" i="15" s="1" a="1"/>
  <c r="T230" i="15" s="1"/>
  <c r="T229" i="15" s="1" a="1"/>
  <c r="T229" i="15" s="1"/>
  <c r="T228" i="15" s="1" a="1"/>
  <c r="T228" i="15" s="1"/>
  <c r="T227" i="15" s="1" a="1"/>
  <c r="T227" i="15" s="1"/>
  <c r="T226" i="15" s="1" a="1"/>
  <c r="T226" i="15" s="1"/>
  <c r="T225" i="15" s="1" a="1"/>
  <c r="T225" i="15" s="1"/>
  <c r="T224" i="15" s="1" a="1"/>
  <c r="T224" i="15" s="1"/>
  <c r="T223" i="15" s="1" a="1"/>
  <c r="T223" i="15" s="1"/>
  <c r="T222" i="15" s="1" a="1"/>
  <c r="T222" i="15" s="1"/>
  <c r="T221" i="15" s="1" a="1"/>
  <c r="T221" i="15" s="1"/>
  <c r="T220" i="15" s="1" a="1"/>
  <c r="T220" i="15" s="1"/>
  <c r="T219" i="15" s="1" a="1"/>
  <c r="T219" i="15" s="1"/>
  <c r="T218" i="15" s="1" a="1"/>
  <c r="T218" i="15" s="1"/>
  <c r="T217" i="15" s="1" a="1"/>
  <c r="T217" i="15" s="1"/>
  <c r="T216" i="15" s="1" a="1"/>
  <c r="T216" i="15" s="1"/>
  <c r="T215" i="15" s="1" a="1"/>
  <c r="T215" i="15" s="1"/>
  <c r="T214" i="15" s="1" a="1"/>
  <c r="T214" i="15" s="1"/>
  <c r="T213" i="15" s="1" a="1"/>
  <c r="T213" i="15" s="1"/>
  <c r="T212" i="15" s="1" a="1"/>
  <c r="T212" i="15" s="1"/>
  <c r="T211" i="15" s="1" a="1"/>
  <c r="T211" i="15" s="1"/>
  <c r="T210" i="15" s="1" a="1"/>
  <c r="T210" i="15" s="1"/>
  <c r="T209" i="15" s="1" a="1"/>
  <c r="T209" i="15" s="1"/>
  <c r="T208" i="15" s="1" a="1"/>
  <c r="T208" i="15" s="1"/>
  <c r="T207" i="15" s="1" a="1"/>
  <c r="T207" i="15" s="1"/>
  <c r="T206" i="15" s="1" a="1"/>
  <c r="T206" i="15" s="1"/>
  <c r="T205" i="15" s="1" a="1"/>
  <c r="T205" i="15" s="1"/>
  <c r="T204" i="15" s="1" a="1"/>
  <c r="T204" i="15" s="1"/>
  <c r="T203" i="15" s="1" a="1"/>
  <c r="T203" i="15" s="1"/>
  <c r="T202" i="15" s="1" a="1"/>
  <c r="T202" i="15" s="1"/>
  <c r="T201" i="15" s="1" a="1"/>
  <c r="T201" i="15" s="1"/>
  <c r="T200" i="15" s="1" a="1"/>
  <c r="T200" i="15" s="1"/>
  <c r="T199" i="15" s="1" a="1"/>
  <c r="T199" i="15" s="1"/>
  <c r="T198" i="15" s="1" a="1"/>
  <c r="T198" i="15" s="1"/>
  <c r="T197" i="15" s="1" a="1"/>
  <c r="T197" i="15" s="1"/>
  <c r="T196" i="15" s="1" a="1"/>
  <c r="T196" i="15" s="1"/>
  <c r="T195" i="15" s="1" a="1"/>
  <c r="T195" i="15" s="1"/>
  <c r="T194" i="15" s="1" a="1"/>
  <c r="T194" i="15" s="1"/>
  <c r="T193" i="15" s="1" a="1"/>
  <c r="T193" i="15" s="1"/>
  <c r="T192" i="15" s="1" a="1"/>
  <c r="T192" i="15" s="1"/>
  <c r="T191" i="15" s="1" a="1"/>
  <c r="T191" i="15" s="1"/>
  <c r="T190" i="15" s="1" a="1"/>
  <c r="T190" i="15" s="1"/>
  <c r="T189" i="15" s="1" a="1"/>
  <c r="T189" i="15" s="1"/>
  <c r="T188" i="15" s="1" a="1"/>
  <c r="T188" i="15" s="1"/>
  <c r="T187" i="15" s="1" a="1"/>
  <c r="T187" i="15" s="1"/>
  <c r="T186" i="15" s="1" a="1"/>
  <c r="T186" i="15" s="1"/>
  <c r="T185" i="15" s="1" a="1"/>
  <c r="T185" i="15" s="1"/>
  <c r="T184" i="15" s="1" a="1"/>
  <c r="T184" i="15" s="1"/>
  <c r="T183" i="15" s="1" a="1"/>
  <c r="T183" i="15" s="1"/>
  <c r="T182" i="15" s="1" a="1"/>
  <c r="T182" i="15" s="1"/>
  <c r="T181" i="15" s="1" a="1"/>
  <c r="T181" i="15" s="1"/>
  <c r="T180" i="15" s="1" a="1"/>
  <c r="T180" i="15" s="1"/>
  <c r="T179" i="15" s="1" a="1"/>
  <c r="T179" i="15" s="1"/>
  <c r="T178" i="15" s="1" a="1"/>
  <c r="T178" i="15" s="1"/>
  <c r="T177" i="15" s="1" a="1"/>
  <c r="T177" i="15" s="1"/>
  <c r="T176" i="15" s="1" a="1"/>
  <c r="T176" i="15" s="1"/>
  <c r="T175" i="15" s="1" a="1"/>
  <c r="T175" i="15" s="1"/>
  <c r="T174" i="15" s="1" a="1"/>
  <c r="T174" i="15" s="1"/>
  <c r="T173" i="15" s="1" a="1"/>
  <c r="T173" i="15" s="1"/>
  <c r="T172" i="15" s="1" a="1"/>
  <c r="T172" i="15" s="1"/>
  <c r="T171" i="15" s="1" a="1"/>
  <c r="T171" i="15" s="1"/>
  <c r="T170" i="15" s="1" a="1"/>
  <c r="T170" i="15" s="1"/>
  <c r="T169" i="15" s="1" a="1"/>
  <c r="T169" i="15" s="1"/>
  <c r="T168" i="15" s="1" a="1"/>
  <c r="T168" i="15" s="1"/>
  <c r="T167" i="15" s="1" a="1"/>
  <c r="T167" i="15" s="1"/>
  <c r="T166" i="15" s="1" a="1"/>
  <c r="T166" i="15" s="1"/>
  <c r="T165" i="15" s="1" a="1"/>
  <c r="T165" i="15" s="1"/>
  <c r="T164" i="15" s="1" a="1"/>
  <c r="T164" i="15" s="1"/>
  <c r="T163" i="15" s="1" a="1"/>
  <c r="T163" i="15" s="1"/>
  <c r="T162" i="15" s="1" a="1"/>
  <c r="T162" i="15" s="1"/>
  <c r="T161" i="15" s="1" a="1"/>
  <c r="T161" i="15" s="1"/>
  <c r="T160" i="15" s="1" a="1"/>
  <c r="T160" i="15" s="1"/>
  <c r="T159" i="15" s="1" a="1"/>
  <c r="T159" i="15" s="1"/>
  <c r="T158" i="15" s="1" a="1"/>
  <c r="T158" i="15" s="1"/>
  <c r="T157" i="15" s="1" a="1"/>
  <c r="T157" i="15" s="1"/>
  <c r="T156" i="15" s="1" a="1"/>
  <c r="T156" i="15" s="1"/>
  <c r="T155" i="15" s="1" a="1"/>
  <c r="T155" i="15" s="1"/>
  <c r="T154" i="15" s="1" a="1"/>
  <c r="T154" i="15" s="1"/>
  <c r="T153" i="15" s="1" a="1"/>
  <c r="T153" i="15" s="1"/>
  <c r="T152" i="15" s="1" a="1"/>
  <c r="T152" i="15" s="1"/>
  <c r="T151" i="15" s="1" a="1"/>
  <c r="T151" i="15" s="1"/>
  <c r="T150" i="15" s="1" a="1"/>
  <c r="T150" i="15" s="1"/>
  <c r="T149" i="15" s="1" a="1"/>
  <c r="T149" i="15" s="1"/>
  <c r="T148" i="15" s="1" a="1"/>
  <c r="T148" i="15" s="1"/>
  <c r="T147" i="15" s="1" a="1"/>
  <c r="T147" i="15" s="1"/>
  <c r="T146" i="15" s="1" a="1"/>
  <c r="T146" i="15" s="1"/>
  <c r="T145" i="15" s="1" a="1"/>
  <c r="T145" i="15" s="1"/>
  <c r="T144" i="15" s="1" a="1"/>
  <c r="T144" i="15" s="1"/>
  <c r="T143" i="15" s="1" a="1"/>
  <c r="T143" i="15" s="1"/>
  <c r="T142" i="15" s="1" a="1"/>
  <c r="T142" i="15" s="1"/>
  <c r="T141" i="15" s="1" a="1"/>
  <c r="T141" i="15" s="1"/>
  <c r="T140" i="15" s="1" a="1"/>
  <c r="T140" i="15" s="1"/>
  <c r="T139" i="15" s="1" a="1"/>
  <c r="T139" i="15" s="1"/>
  <c r="T138" i="15" s="1" a="1"/>
  <c r="T138" i="15" s="1"/>
  <c r="T137" i="15" s="1" a="1"/>
  <c r="T137" i="15" s="1"/>
  <c r="T136" i="15" s="1" a="1"/>
  <c r="T136" i="15" s="1"/>
  <c r="T135" i="15" s="1" a="1"/>
  <c r="T135" i="15" s="1"/>
  <c r="T134" i="15" s="1" a="1"/>
  <c r="T134" i="15" s="1"/>
  <c r="T133" i="15" s="1" a="1"/>
  <c r="T133" i="15" s="1"/>
  <c r="T132" i="15" s="1" a="1"/>
  <c r="T132" i="15" s="1"/>
  <c r="T131" i="15" s="1" a="1"/>
  <c r="T131" i="15" s="1"/>
  <c r="T130" i="15" s="1" a="1"/>
  <c r="T130" i="15" s="1"/>
  <c r="T129" i="15" s="1" a="1"/>
  <c r="T129" i="15" s="1"/>
  <c r="T128" i="15" s="1" a="1"/>
  <c r="T128" i="15" s="1"/>
  <c r="T127" i="15" s="1" a="1"/>
  <c r="T127" i="15" s="1"/>
  <c r="T126" i="15" s="1" a="1"/>
  <c r="T126" i="15" s="1"/>
  <c r="T125" i="15" s="1" a="1"/>
  <c r="T125" i="15" s="1"/>
  <c r="T124" i="15" s="1" a="1"/>
  <c r="T124" i="15" s="1"/>
  <c r="T123" i="15" s="1" a="1"/>
  <c r="T123" i="15" s="1"/>
  <c r="T122" i="15" s="1" a="1"/>
  <c r="T122" i="15" s="1"/>
  <c r="T121" i="15" s="1" a="1"/>
  <c r="T121" i="15" s="1"/>
  <c r="T120" i="15" s="1" a="1"/>
  <c r="T120" i="15" s="1"/>
  <c r="T119" i="15" s="1" a="1"/>
  <c r="T119" i="15" s="1"/>
  <c r="T118" i="15" s="1" a="1"/>
  <c r="T118" i="15" s="1"/>
  <c r="T117" i="15" s="1" a="1"/>
  <c r="T117" i="15" s="1"/>
  <c r="T116" i="15" s="1" a="1"/>
  <c r="T116" i="15" s="1"/>
  <c r="T115" i="15" s="1" a="1"/>
  <c r="T115" i="15" s="1"/>
  <c r="T114" i="15" s="1" a="1"/>
  <c r="T114" i="15" s="1"/>
  <c r="T113" i="15" s="1" a="1"/>
  <c r="T113" i="15" s="1"/>
  <c r="T112" i="15" s="1" a="1"/>
  <c r="T112" i="15" s="1"/>
  <c r="T111" i="15" s="1" a="1"/>
  <c r="T111" i="15" s="1"/>
  <c r="T110" i="15" s="1" a="1"/>
  <c r="T110" i="15" s="1"/>
  <c r="T109" i="15" s="1" a="1"/>
  <c r="T109" i="15" s="1"/>
  <c r="T108" i="15" s="1" a="1"/>
  <c r="T108" i="15" s="1"/>
  <c r="T107" i="15" s="1" a="1"/>
  <c r="T107" i="15" s="1"/>
  <c r="T106" i="15" s="1" a="1"/>
  <c r="T106" i="15" s="1"/>
  <c r="T105" i="15" s="1" a="1"/>
  <c r="T105" i="15" s="1"/>
  <c r="T104" i="15" s="1" a="1"/>
  <c r="T104" i="15" s="1"/>
  <c r="T103" i="15" s="1" a="1"/>
  <c r="T103" i="15" s="1"/>
  <c r="T102" i="15" s="1" a="1"/>
  <c r="T102" i="15" s="1"/>
  <c r="T101" i="15" s="1" a="1"/>
  <c r="T101" i="15" s="1"/>
  <c r="T100" i="15" s="1" a="1"/>
  <c r="T100" i="15" s="1"/>
  <c r="T99" i="15" s="1" a="1"/>
  <c r="T99" i="15" s="1"/>
  <c r="T98" i="15" s="1" a="1"/>
  <c r="T98" i="15" s="1"/>
  <c r="T97" i="15" s="1" a="1"/>
  <c r="T97" i="15" s="1"/>
  <c r="T96" i="15" s="1" a="1"/>
  <c r="T96" i="15" s="1"/>
  <c r="T95" i="15" s="1" a="1"/>
  <c r="T95" i="15" s="1"/>
  <c r="T94" i="15" s="1" a="1"/>
  <c r="T94" i="15" s="1"/>
  <c r="T93" i="15" s="1" a="1"/>
  <c r="T93" i="15" s="1"/>
  <c r="T92" i="15" s="1" a="1"/>
  <c r="T92" i="15" s="1"/>
  <c r="T91" i="15" s="1" a="1"/>
  <c r="T91" i="15" s="1"/>
  <c r="T90" i="15" s="1" a="1"/>
  <c r="T90" i="15" s="1"/>
  <c r="T89" i="15" s="1" a="1"/>
  <c r="T89" i="15" s="1"/>
  <c r="T88" i="15" s="1" a="1"/>
  <c r="T88" i="15" s="1"/>
  <c r="T87" i="15" s="1" a="1"/>
  <c r="T87" i="15" s="1"/>
  <c r="T86" i="15" s="1" a="1"/>
  <c r="T86" i="15" s="1"/>
  <c r="T85" i="15" s="1" a="1"/>
  <c r="T85" i="15" s="1"/>
  <c r="T84" i="15" s="1" a="1"/>
  <c r="T84" i="15" s="1"/>
  <c r="T83" i="15" s="1" a="1"/>
  <c r="T83" i="15" s="1"/>
  <c r="T82" i="15" s="1" a="1"/>
  <c r="T82" i="15" s="1"/>
  <c r="T81" i="15" s="1" a="1"/>
  <c r="T81" i="15" s="1"/>
  <c r="T80" i="15" s="1" a="1"/>
  <c r="T80" i="15" s="1"/>
  <c r="T79" i="15" s="1" a="1"/>
  <c r="T79" i="15" s="1"/>
  <c r="T78" i="15" s="1" a="1"/>
  <c r="T78" i="15" s="1"/>
  <c r="T77" i="15" s="1" a="1"/>
  <c r="T77" i="15" s="1"/>
  <c r="T76" i="15" s="1" a="1"/>
  <c r="T76" i="15" s="1"/>
  <c r="T75" i="15" s="1" a="1"/>
  <c r="T75" i="15" s="1"/>
  <c r="T74" i="15" s="1" a="1"/>
  <c r="T74" i="15" s="1"/>
  <c r="T73" i="15" s="1" a="1"/>
  <c r="T73" i="15" s="1"/>
  <c r="T72" i="15" s="1" a="1"/>
  <c r="T72" i="15" s="1"/>
  <c r="T71" i="15" s="1" a="1"/>
  <c r="T71" i="15" s="1"/>
  <c r="T70" i="15" s="1" a="1"/>
  <c r="T70" i="15" s="1"/>
  <c r="T69" i="15" s="1" a="1"/>
  <c r="T69" i="15" s="1"/>
  <c r="T68" i="15" s="1" a="1"/>
  <c r="T68" i="15" s="1"/>
  <c r="T67" i="15" s="1" a="1"/>
  <c r="T67" i="15" s="1"/>
  <c r="T66" i="15" s="1" a="1"/>
  <c r="T66" i="15" s="1"/>
  <c r="T65" i="15" s="1" a="1"/>
  <c r="T65" i="15" s="1"/>
  <c r="T64" i="15" s="1" a="1"/>
  <c r="T64" i="15" s="1"/>
  <c r="T63" i="15" s="1" a="1"/>
  <c r="T63" i="15" s="1"/>
  <c r="T62" i="15" s="1" a="1"/>
  <c r="T62" i="15" s="1"/>
  <c r="T61" i="15" s="1" a="1"/>
  <c r="T61" i="15" s="1"/>
  <c r="T60" i="15" s="1" a="1"/>
  <c r="T60" i="15" s="1"/>
  <c r="T59" i="15" s="1" a="1"/>
  <c r="T59" i="15" s="1"/>
  <c r="T58" i="15" s="1" a="1"/>
  <c r="T58" i="15" s="1"/>
  <c r="T57" i="15" s="1" a="1"/>
  <c r="T57" i="15" s="1"/>
  <c r="T56" i="15" s="1" a="1"/>
  <c r="T56" i="15" s="1"/>
  <c r="T55" i="15" s="1" a="1"/>
  <c r="T55" i="15" s="1"/>
  <c r="T54" i="15" s="1" a="1"/>
  <c r="T54" i="15" s="1"/>
  <c r="T53" i="15" s="1" a="1"/>
  <c r="T53" i="15" s="1"/>
  <c r="T52" i="15" s="1" a="1"/>
  <c r="T52" i="15" s="1"/>
  <c r="T51" i="15" s="1" a="1"/>
  <c r="T51" i="15" s="1"/>
  <c r="T50" i="15" s="1" a="1"/>
  <c r="T50" i="15" s="1"/>
  <c r="T49" i="15" s="1" a="1"/>
  <c r="T49" i="15" s="1"/>
  <c r="T48" i="15" s="1" a="1"/>
  <c r="T48" i="15" s="1"/>
  <c r="T47" i="15" s="1" a="1"/>
  <c r="T47" i="15" s="1"/>
  <c r="T46" i="15" s="1" a="1"/>
  <c r="T46" i="15" s="1"/>
  <c r="T45" i="15" s="1" a="1"/>
  <c r="T45" i="15" s="1"/>
  <c r="T44" i="15" s="1" a="1"/>
  <c r="T44" i="15" s="1"/>
  <c r="T43" i="15" s="1" a="1"/>
  <c r="T43" i="15" s="1"/>
  <c r="T42" i="15" s="1" a="1"/>
  <c r="T42" i="15" s="1"/>
  <c r="T41" i="15" s="1" a="1"/>
  <c r="T41" i="15" s="1"/>
  <c r="T40" i="15" s="1" a="1"/>
  <c r="T40" i="15" s="1"/>
  <c r="T39" i="15" s="1" a="1"/>
  <c r="T39" i="15" s="1"/>
  <c r="T38" i="15" s="1" a="1"/>
  <c r="T38" i="15" s="1"/>
  <c r="T37" i="15" s="1" a="1"/>
  <c r="T37" i="15" s="1"/>
  <c r="T36" i="15" s="1" a="1"/>
  <c r="T36" i="15" s="1"/>
  <c r="T35" i="15" s="1" a="1"/>
  <c r="T35" i="15" s="1"/>
  <c r="T34" i="15" s="1" a="1"/>
  <c r="T34" i="15" s="1"/>
  <c r="T33" i="15" s="1" a="1"/>
  <c r="T33" i="15" s="1"/>
  <c r="T32" i="15" s="1" a="1"/>
  <c r="T32" i="15" s="1"/>
  <c r="T31" i="15" s="1" a="1"/>
  <c r="T31" i="15" s="1"/>
  <c r="T30" i="15" s="1" a="1"/>
  <c r="T30" i="15" s="1"/>
  <c r="T29" i="15" s="1" a="1"/>
  <c r="T29" i="15" s="1"/>
  <c r="T28" i="15" s="1" a="1"/>
  <c r="T28" i="15" s="1"/>
  <c r="T27" i="15" s="1" a="1"/>
  <c r="T27" i="15" s="1"/>
  <c r="T26" i="15" s="1" a="1"/>
  <c r="T26" i="15" s="1"/>
  <c r="T25" i="15" s="1" a="1"/>
  <c r="T25" i="15" s="1"/>
  <c r="T24" i="15" s="1" a="1"/>
  <c r="T24" i="15" s="1"/>
  <c r="T23" i="15" s="1" a="1"/>
  <c r="T23" i="15" s="1"/>
  <c r="T22" i="15" s="1" a="1"/>
  <c r="T22" i="15" s="1"/>
  <c r="T21" i="15" s="1" a="1"/>
  <c r="T21" i="15" s="1"/>
  <c r="T20" i="15" s="1" a="1"/>
  <c r="T20" i="15" s="1"/>
  <c r="T19" i="15" s="1" a="1"/>
  <c r="T19" i="15" s="1"/>
  <c r="T18" i="15" s="1" a="1"/>
  <c r="T18" i="15" s="1"/>
  <c r="T17" i="15" s="1" a="1"/>
  <c r="T17" i="15" s="1"/>
  <c r="T16" i="15" s="1" a="1"/>
  <c r="T16" i="15" s="1"/>
  <c r="T15" i="15" s="1" a="1"/>
  <c r="T15" i="15" s="1"/>
  <c r="T14" i="15" s="1" a="1"/>
  <c r="T14" i="15" s="1"/>
  <c r="T13" i="15" s="1" a="1"/>
  <c r="T13" i="15" s="1"/>
  <c r="T12" i="15" s="1" a="1"/>
  <c r="T12" i="15" s="1"/>
  <c r="T11" i="15" s="1" a="1"/>
  <c r="T11" i="15" s="1"/>
  <c r="T10" i="15" s="1" a="1"/>
  <c r="T10" i="15" s="1"/>
  <c r="T9" i="15" s="1" a="1"/>
  <c r="T9" i="15" s="1"/>
  <c r="T8" i="15" s="1" a="1"/>
  <c r="T8" i="15" s="1"/>
  <c r="T7" i="15" s="1" a="1"/>
  <c r="T7" i="15" s="1"/>
  <c r="T6" i="15" s="1" a="1"/>
  <c r="T6" i="15" s="1"/>
  <c r="T5" i="15" s="1" a="1"/>
  <c r="T5" i="15" s="1"/>
  <c r="T4" i="15" s="1" a="1"/>
  <c r="T4" i="15" s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3" i="6"/>
  <c r="H5" i="16" a="1"/>
  <c r="H5" i="16" s="1"/>
  <c r="I5" i="16" a="1"/>
  <c r="I5" i="16" s="1"/>
  <c r="J5" i="16" a="1"/>
  <c r="J5" i="16" s="1"/>
  <c r="K5" i="16" a="1"/>
  <c r="K5" i="16"/>
  <c r="H6" i="16" a="1"/>
  <c r="H6" i="16" s="1"/>
  <c r="I6" i="16" a="1"/>
  <c r="I6" i="16" s="1"/>
  <c r="J6" i="16" a="1"/>
  <c r="J6" i="16" s="1"/>
  <c r="K6" i="16" a="1"/>
  <c r="K6" i="16" s="1"/>
  <c r="H7" i="16" a="1"/>
  <c r="H7" i="16" s="1"/>
  <c r="I7" i="16" a="1"/>
  <c r="I7" i="16"/>
  <c r="J7" i="16" a="1"/>
  <c r="J7" i="16" s="1"/>
  <c r="K7" i="16" a="1"/>
  <c r="K7" i="16" s="1"/>
  <c r="H8" i="16" a="1"/>
  <c r="H8" i="16" s="1"/>
  <c r="I8" i="16" a="1"/>
  <c r="I8" i="16"/>
  <c r="J8" i="16" a="1"/>
  <c r="J8" i="16" s="1"/>
  <c r="K8" i="16" a="1"/>
  <c r="K8" i="16" s="1"/>
  <c r="H9" i="16" a="1"/>
  <c r="H9" i="16" s="1"/>
  <c r="I9" i="16" a="1"/>
  <c r="I9" i="16" s="1"/>
  <c r="J9" i="16" a="1"/>
  <c r="J9" i="16" s="1"/>
  <c r="K9" i="16" a="1"/>
  <c r="K9" i="16"/>
  <c r="H10" i="16" a="1"/>
  <c r="H10" i="16" s="1"/>
  <c r="I10" i="16" a="1"/>
  <c r="I10" i="16" s="1"/>
  <c r="J10" i="16" a="1"/>
  <c r="J10" i="16" s="1"/>
  <c r="K10" i="16" a="1"/>
  <c r="K10" i="16"/>
  <c r="H11" i="16" a="1"/>
  <c r="H11" i="16" s="1"/>
  <c r="I11" i="16" a="1"/>
  <c r="I11" i="16" s="1"/>
  <c r="J11" i="16" a="1"/>
  <c r="J11" i="16" s="1"/>
  <c r="K11" i="16" a="1"/>
  <c r="K11" i="16" s="1"/>
  <c r="H12" i="16" a="1"/>
  <c r="H12" i="16" s="1"/>
  <c r="I12" i="16" a="1"/>
  <c r="I12" i="16"/>
  <c r="J12" i="16" a="1"/>
  <c r="J12" i="16" s="1"/>
  <c r="K12" i="16" a="1"/>
  <c r="K12" i="16" s="1"/>
  <c r="H13" i="16" a="1"/>
  <c r="H13" i="16" s="1"/>
  <c r="I13" i="16" a="1"/>
  <c r="I13" i="16"/>
  <c r="J13" i="16" a="1"/>
  <c r="J13" i="16" s="1"/>
  <c r="K13" i="16" a="1"/>
  <c r="K13" i="16" s="1"/>
  <c r="H14" i="16" a="1"/>
  <c r="H14" i="16" s="1"/>
  <c r="I14" i="16" a="1"/>
  <c r="I14" i="16" s="1"/>
  <c r="J14" i="16" a="1"/>
  <c r="J14" i="16" s="1"/>
  <c r="K14" i="16" a="1"/>
  <c r="K14" i="16"/>
  <c r="H15" i="16" a="1"/>
  <c r="H15" i="16" s="1"/>
  <c r="I15" i="16" a="1"/>
  <c r="I15" i="16" s="1"/>
  <c r="J15" i="16" a="1"/>
  <c r="J15" i="16" s="1"/>
  <c r="K15" i="16" a="1"/>
  <c r="K15" i="16"/>
  <c r="H16" i="16" a="1"/>
  <c r="H16" i="16" s="1"/>
  <c r="I16" i="16" a="1"/>
  <c r="I16" i="16" s="1"/>
  <c r="J16" i="16" a="1"/>
  <c r="J16" i="16" s="1"/>
  <c r="K16" i="16" a="1"/>
  <c r="K16" i="16" s="1"/>
  <c r="H17" i="16" a="1"/>
  <c r="H17" i="16" s="1"/>
  <c r="I17" i="16" a="1"/>
  <c r="I17" i="16"/>
  <c r="J17" i="16" a="1"/>
  <c r="J17" i="16" s="1"/>
  <c r="K17" i="16" a="1"/>
  <c r="K17" i="16" s="1"/>
  <c r="H18" i="16" a="1"/>
  <c r="H18" i="16" s="1"/>
  <c r="I18" i="16" a="1"/>
  <c r="I18" i="16"/>
  <c r="J18" i="16" a="1"/>
  <c r="J18" i="16" s="1"/>
  <c r="K18" i="16" a="1"/>
  <c r="K18" i="16" s="1"/>
  <c r="H19" i="16" a="1"/>
  <c r="H19" i="16" s="1"/>
  <c r="I19" i="16" a="1"/>
  <c r="I19" i="16" s="1"/>
  <c r="J19" i="16" a="1"/>
  <c r="J19" i="16" s="1"/>
  <c r="K19" i="16" a="1"/>
  <c r="K19" i="16"/>
  <c r="H20" i="16" a="1"/>
  <c r="H20" i="16" s="1"/>
  <c r="I20" i="16" a="1"/>
  <c r="I20" i="16" s="1"/>
  <c r="J20" i="16" a="1"/>
  <c r="J20" i="16" s="1"/>
  <c r="K20" i="16" a="1"/>
  <c r="K20" i="16"/>
  <c r="H21" i="16" a="1"/>
  <c r="H21" i="16" s="1"/>
  <c r="I21" i="16" a="1"/>
  <c r="I21" i="16" s="1"/>
  <c r="J21" i="16" a="1"/>
  <c r="J21" i="16" s="1"/>
  <c r="K21" i="16" a="1"/>
  <c r="K21" i="16" s="1"/>
  <c r="H22" i="16" a="1"/>
  <c r="H22" i="16" s="1"/>
  <c r="I22" i="16" a="1"/>
  <c r="I22" i="16"/>
  <c r="J22" i="16" a="1"/>
  <c r="J22" i="16" s="1"/>
  <c r="K22" i="16" a="1"/>
  <c r="K22" i="16" s="1"/>
  <c r="H23" i="16" a="1"/>
  <c r="H23" i="16" s="1"/>
  <c r="I23" i="16" a="1"/>
  <c r="I23" i="16"/>
  <c r="J23" i="16" a="1"/>
  <c r="J23" i="16" s="1"/>
  <c r="K23" i="16" a="1"/>
  <c r="K23" i="16" s="1"/>
  <c r="H24" i="16" a="1"/>
  <c r="H24" i="16" s="1"/>
  <c r="I24" i="16" a="1"/>
  <c r="I24" i="16" s="1"/>
  <c r="J24" i="16" a="1"/>
  <c r="J24" i="16" s="1"/>
  <c r="K24" i="16" a="1"/>
  <c r="K24" i="16"/>
  <c r="H25" i="16" a="1"/>
  <c r="H25" i="16" s="1"/>
  <c r="I25" i="16" a="1"/>
  <c r="I25" i="16" s="1"/>
  <c r="J25" i="16" a="1"/>
  <c r="J25" i="16" s="1"/>
  <c r="K25" i="16" a="1"/>
  <c r="K25" i="16"/>
  <c r="H26" i="16" a="1"/>
  <c r="H26" i="16" s="1"/>
  <c r="I26" i="16" a="1"/>
  <c r="I26" i="16" s="1"/>
  <c r="J26" i="16" a="1"/>
  <c r="J26" i="16" s="1"/>
  <c r="K26" i="16" a="1"/>
  <c r="K26" i="16" s="1"/>
  <c r="H27" i="16" a="1"/>
  <c r="H27" i="16" s="1"/>
  <c r="I27" i="16" a="1"/>
  <c r="I27" i="16"/>
  <c r="J27" i="16" a="1"/>
  <c r="J27" i="16" s="1"/>
  <c r="K27" i="16" a="1"/>
  <c r="K27" i="16" s="1"/>
  <c r="H28" i="16" a="1"/>
  <c r="H28" i="16" s="1"/>
  <c r="I28" i="16" a="1"/>
  <c r="I28" i="16"/>
  <c r="J28" i="16" a="1"/>
  <c r="J28" i="16" s="1"/>
  <c r="K28" i="16" a="1"/>
  <c r="K28" i="16" s="1"/>
  <c r="H29" i="16" a="1"/>
  <c r="H29" i="16" s="1"/>
  <c r="I29" i="16" a="1"/>
  <c r="I29" i="16" s="1"/>
  <c r="J29" i="16" a="1"/>
  <c r="J29" i="16" s="1"/>
  <c r="K29" i="16" a="1"/>
  <c r="K29" i="16"/>
  <c r="H30" i="16" a="1"/>
  <c r="H30" i="16" s="1"/>
  <c r="I30" i="16" a="1"/>
  <c r="I30" i="16" s="1"/>
  <c r="J30" i="16" a="1"/>
  <c r="J30" i="16" s="1"/>
  <c r="K30" i="16" a="1"/>
  <c r="K30" i="16"/>
  <c r="H31" i="16" a="1"/>
  <c r="H31" i="16" s="1"/>
  <c r="I31" i="16" a="1"/>
  <c r="I31" i="16" s="1"/>
  <c r="J31" i="16" a="1"/>
  <c r="J31" i="16" s="1"/>
  <c r="K31" i="16" a="1"/>
  <c r="K31" i="16" s="1"/>
  <c r="H32" i="16" a="1"/>
  <c r="H32" i="16" s="1"/>
  <c r="I32" i="16" a="1"/>
  <c r="I32" i="16"/>
  <c r="J32" i="16" a="1"/>
  <c r="J32" i="16" s="1"/>
  <c r="K32" i="16" a="1"/>
  <c r="K32" i="16" s="1"/>
  <c r="H33" i="16" a="1"/>
  <c r="H33" i="16" s="1"/>
  <c r="I33" i="16" a="1"/>
  <c r="I33" i="16"/>
  <c r="J33" i="16" a="1"/>
  <c r="J33" i="16" s="1"/>
  <c r="K33" i="16" a="1"/>
  <c r="K33" i="16" s="1"/>
  <c r="H34" i="16" a="1"/>
  <c r="H34" i="16" s="1"/>
  <c r="I34" i="16" a="1"/>
  <c r="I34" i="16" s="1"/>
  <c r="J34" i="16" a="1"/>
  <c r="J34" i="16" s="1"/>
  <c r="K34" i="16" a="1"/>
  <c r="K34" i="16"/>
  <c r="H35" i="16" a="1"/>
  <c r="H35" i="16" s="1"/>
  <c r="I35" i="16" a="1"/>
  <c r="I35" i="16" s="1"/>
  <c r="J35" i="16" a="1"/>
  <c r="J35" i="16" s="1"/>
  <c r="K35" i="16" a="1"/>
  <c r="K35" i="16"/>
  <c r="H36" i="16" a="1"/>
  <c r="H36" i="16" s="1"/>
  <c r="I36" i="16" a="1"/>
  <c r="I36" i="16" s="1"/>
  <c r="J36" i="16" a="1"/>
  <c r="J36" i="16" s="1"/>
  <c r="K36" i="16" a="1"/>
  <c r="K36" i="16" s="1"/>
  <c r="H37" i="16" a="1"/>
  <c r="H37" i="16" s="1"/>
  <c r="I37" i="16" a="1"/>
  <c r="I37" i="16"/>
  <c r="J37" i="16" a="1"/>
  <c r="J37" i="16" s="1"/>
  <c r="K37" i="16" a="1"/>
  <c r="K37" i="16" s="1"/>
  <c r="H38" i="16" a="1"/>
  <c r="H38" i="16" s="1"/>
  <c r="I38" i="16" a="1"/>
  <c r="I38" i="16"/>
  <c r="J38" i="16" a="1"/>
  <c r="J38" i="16" s="1"/>
  <c r="K38" i="16" a="1"/>
  <c r="K38" i="16" s="1"/>
  <c r="H39" i="16" a="1"/>
  <c r="H39" i="16" s="1"/>
  <c r="I39" i="16" a="1"/>
  <c r="I39" i="16" s="1"/>
  <c r="J39" i="16" a="1"/>
  <c r="J39" i="16" s="1"/>
  <c r="K39" i="16" a="1"/>
  <c r="K39" i="16"/>
  <c r="H40" i="16" a="1"/>
  <c r="H40" i="16" s="1"/>
  <c r="I40" i="16" a="1"/>
  <c r="I40" i="16" s="1"/>
  <c r="J40" i="16" a="1"/>
  <c r="J40" i="16" s="1"/>
  <c r="K40" i="16" a="1"/>
  <c r="K40" i="16"/>
  <c r="H41" i="16" a="1"/>
  <c r="H41" i="16" s="1"/>
  <c r="I41" i="16" a="1"/>
  <c r="I41" i="16" s="1"/>
  <c r="J41" i="16" a="1"/>
  <c r="J41" i="16" s="1"/>
  <c r="K41" i="16" a="1"/>
  <c r="K41" i="16" s="1"/>
  <c r="H42" i="16" a="1"/>
  <c r="H42" i="16" s="1"/>
  <c r="I42" i="16" a="1"/>
  <c r="I42" i="16"/>
  <c r="J42" i="16" a="1"/>
  <c r="J42" i="16" s="1"/>
  <c r="K42" i="16" a="1"/>
  <c r="K42" i="16" s="1"/>
  <c r="H43" i="16" a="1"/>
  <c r="H43" i="16" s="1"/>
  <c r="I43" i="16" a="1"/>
  <c r="I43" i="16"/>
  <c r="J43" i="16" a="1"/>
  <c r="J43" i="16" s="1"/>
  <c r="K43" i="16" a="1"/>
  <c r="K43" i="16" s="1"/>
  <c r="H44" i="16" a="1"/>
  <c r="H44" i="16" s="1"/>
  <c r="I44" i="16" a="1"/>
  <c r="I44" i="16" s="1"/>
  <c r="J44" i="16" a="1"/>
  <c r="J44" i="16" s="1"/>
  <c r="K44" i="16" a="1"/>
  <c r="K44" i="16"/>
  <c r="H45" i="16" a="1"/>
  <c r="H45" i="16" s="1"/>
  <c r="I45" i="16" a="1"/>
  <c r="I45" i="16" s="1"/>
  <c r="J45" i="16" a="1"/>
  <c r="J45" i="16" s="1"/>
  <c r="K45" i="16" a="1"/>
  <c r="K45" i="16"/>
  <c r="H46" i="16" a="1"/>
  <c r="H46" i="16" s="1"/>
  <c r="I46" i="16" a="1"/>
  <c r="I46" i="16" s="1"/>
  <c r="J46" i="16" a="1"/>
  <c r="J46" i="16" s="1"/>
  <c r="K46" i="16" a="1"/>
  <c r="K46" i="16" s="1"/>
  <c r="H47" i="16" a="1"/>
  <c r="H47" i="16" s="1"/>
  <c r="I47" i="16" a="1"/>
  <c r="I47" i="16"/>
  <c r="J47" i="16" a="1"/>
  <c r="J47" i="16" s="1"/>
  <c r="K47" i="16" a="1"/>
  <c r="K47" i="16" s="1"/>
  <c r="H48" i="16" a="1"/>
  <c r="H48" i="16" s="1"/>
  <c r="I48" i="16" a="1"/>
  <c r="I48" i="16"/>
  <c r="J48" i="16" a="1"/>
  <c r="J48" i="16" s="1"/>
  <c r="K48" i="16" a="1"/>
  <c r="K48" i="16" s="1"/>
  <c r="H49" i="16" a="1"/>
  <c r="H49" i="16" s="1"/>
  <c r="I49" i="16" a="1"/>
  <c r="I49" i="16" s="1"/>
  <c r="J49" i="16" a="1"/>
  <c r="J49" i="16" s="1"/>
  <c r="K49" i="16" a="1"/>
  <c r="K49" i="16"/>
  <c r="H50" i="16" a="1"/>
  <c r="H50" i="16" s="1"/>
  <c r="I50" i="16" a="1"/>
  <c r="I50" i="16" s="1"/>
  <c r="J50" i="16" a="1"/>
  <c r="J50" i="16" s="1"/>
  <c r="K50" i="16" a="1"/>
  <c r="K50" i="16"/>
  <c r="H51" i="16" a="1"/>
  <c r="H51" i="16" s="1"/>
  <c r="I51" i="16" a="1"/>
  <c r="I51" i="16" s="1"/>
  <c r="J51" i="16" a="1"/>
  <c r="J51" i="16" s="1"/>
  <c r="K51" i="16" a="1"/>
  <c r="K51" i="16" s="1"/>
  <c r="H52" i="16" a="1"/>
  <c r="H52" i="16" s="1"/>
  <c r="I52" i="16" a="1"/>
  <c r="I52" i="16"/>
  <c r="J52" i="16" a="1"/>
  <c r="J52" i="16" s="1"/>
  <c r="K52" i="16" a="1"/>
  <c r="K52" i="16" s="1"/>
  <c r="H53" i="16" a="1"/>
  <c r="H53" i="16" s="1"/>
  <c r="I53" i="16" a="1"/>
  <c r="I53" i="16"/>
  <c r="J53" i="16" a="1"/>
  <c r="J53" i="16" s="1"/>
  <c r="K53" i="16" a="1"/>
  <c r="K53" i="16" s="1"/>
  <c r="H54" i="16" a="1"/>
  <c r="H54" i="16" s="1"/>
  <c r="I54" i="16" a="1"/>
  <c r="I54" i="16" s="1"/>
  <c r="J54" i="16" a="1"/>
  <c r="J54" i="16" s="1"/>
  <c r="K54" i="16" a="1"/>
  <c r="K54" i="16"/>
  <c r="H55" i="16" a="1"/>
  <c r="H55" i="16" s="1"/>
  <c r="I55" i="16" a="1"/>
  <c r="I55" i="16" s="1"/>
  <c r="J55" i="16" a="1"/>
  <c r="J55" i="16" s="1"/>
  <c r="K55" i="16" a="1"/>
  <c r="K55" i="16"/>
  <c r="H56" i="16" a="1"/>
  <c r="H56" i="16" s="1"/>
  <c r="I56" i="16" a="1"/>
  <c r="I56" i="16" s="1"/>
  <c r="J56" i="16" a="1"/>
  <c r="J56" i="16" s="1"/>
  <c r="K56" i="16" a="1"/>
  <c r="K56" i="16" s="1"/>
  <c r="H57" i="16" a="1"/>
  <c r="H57" i="16" s="1"/>
  <c r="I57" i="16" a="1"/>
  <c r="I57" i="16"/>
  <c r="J57" i="16" a="1"/>
  <c r="J57" i="16" s="1"/>
  <c r="K57" i="16" a="1"/>
  <c r="K57" i="16" s="1"/>
  <c r="H58" i="16" a="1"/>
  <c r="H58" i="16" s="1"/>
  <c r="I58" i="16" a="1"/>
  <c r="I58" i="16"/>
  <c r="J58" i="16" a="1"/>
  <c r="J58" i="16" s="1"/>
  <c r="K58" i="16" a="1"/>
  <c r="K58" i="16" s="1"/>
  <c r="H59" i="16" a="1"/>
  <c r="H59" i="16" s="1"/>
  <c r="I59" i="16" a="1"/>
  <c r="I59" i="16" s="1"/>
  <c r="J59" i="16" a="1"/>
  <c r="J59" i="16" s="1"/>
  <c r="K59" i="16" a="1"/>
  <c r="K59" i="16"/>
  <c r="H60" i="16" a="1"/>
  <c r="H60" i="16" s="1"/>
  <c r="I60" i="16" a="1"/>
  <c r="I60" i="16" s="1"/>
  <c r="J60" i="16" a="1"/>
  <c r="J60" i="16" s="1"/>
  <c r="K60" i="16" a="1"/>
  <c r="K60" i="16"/>
  <c r="H61" i="16" a="1"/>
  <c r="H61" i="16" s="1"/>
  <c r="I61" i="16" a="1"/>
  <c r="I61" i="16" s="1"/>
  <c r="J61" i="16" a="1"/>
  <c r="J61" i="16" s="1"/>
  <c r="K61" i="16" a="1"/>
  <c r="K61" i="16" s="1"/>
  <c r="H62" i="16" a="1"/>
  <c r="H62" i="16" s="1"/>
  <c r="I62" i="16" a="1"/>
  <c r="I62" i="16"/>
  <c r="J62" i="16" a="1"/>
  <c r="J62" i="16" s="1"/>
  <c r="K62" i="16" a="1"/>
  <c r="K62" i="16" s="1"/>
  <c r="H63" i="16" a="1"/>
  <c r="H63" i="16" s="1"/>
  <c r="I63" i="16" a="1"/>
  <c r="I63" i="16"/>
  <c r="J63" i="16" a="1"/>
  <c r="J63" i="16" s="1"/>
  <c r="K63" i="16" a="1"/>
  <c r="K63" i="16" s="1"/>
  <c r="H64" i="16" a="1"/>
  <c r="H64" i="16" s="1"/>
  <c r="I64" i="16" a="1"/>
  <c r="I64" i="16" s="1"/>
  <c r="J64" i="16" a="1"/>
  <c r="J64" i="16" s="1"/>
  <c r="K64" i="16" a="1"/>
  <c r="K64" i="16"/>
  <c r="H65" i="16" a="1"/>
  <c r="H65" i="16" s="1"/>
  <c r="I65" i="16" a="1"/>
  <c r="I65" i="16" s="1"/>
  <c r="J65" i="16" a="1"/>
  <c r="J65" i="16" s="1"/>
  <c r="K65" i="16" a="1"/>
  <c r="K65" i="16"/>
  <c r="H66" i="16" a="1"/>
  <c r="H66" i="16" s="1"/>
  <c r="I66" i="16" a="1"/>
  <c r="I66" i="16" s="1"/>
  <c r="J66" i="16" a="1"/>
  <c r="J66" i="16" s="1"/>
  <c r="K66" i="16" a="1"/>
  <c r="K66" i="16" s="1"/>
  <c r="H67" i="16" a="1"/>
  <c r="H67" i="16" s="1"/>
  <c r="I67" i="16" a="1"/>
  <c r="I67" i="16"/>
  <c r="J67" i="16" a="1"/>
  <c r="J67" i="16" s="1"/>
  <c r="K67" i="16" a="1"/>
  <c r="K67" i="16" s="1"/>
  <c r="H68" i="16" a="1"/>
  <c r="H68" i="16" s="1"/>
  <c r="I68" i="16" a="1"/>
  <c r="I68" i="16"/>
  <c r="J68" i="16" a="1"/>
  <c r="J68" i="16" s="1"/>
  <c r="K68" i="16" a="1"/>
  <c r="K68" i="16" s="1"/>
  <c r="H69" i="16" a="1"/>
  <c r="H69" i="16" s="1"/>
  <c r="I69" i="16" a="1"/>
  <c r="I69" i="16" s="1"/>
  <c r="J69" i="16" a="1"/>
  <c r="J69" i="16" s="1"/>
  <c r="K69" i="16" a="1"/>
  <c r="K69" i="16"/>
  <c r="H70" i="16" a="1"/>
  <c r="H70" i="16" s="1"/>
  <c r="I70" i="16" a="1"/>
  <c r="I70" i="16" s="1"/>
  <c r="J70" i="16" a="1"/>
  <c r="J70" i="16" s="1"/>
  <c r="K70" i="16" a="1"/>
  <c r="K70" i="16"/>
  <c r="H71" i="16" a="1"/>
  <c r="H71" i="16" s="1"/>
  <c r="I71" i="16" a="1"/>
  <c r="I71" i="16" s="1"/>
  <c r="J71" i="16" a="1"/>
  <c r="J71" i="16" s="1"/>
  <c r="K71" i="16" a="1"/>
  <c r="K71" i="16" s="1"/>
  <c r="H72" i="16" a="1"/>
  <c r="H72" i="16" s="1"/>
  <c r="I72" i="16" a="1"/>
  <c r="I72" i="16"/>
  <c r="J72" i="16" a="1"/>
  <c r="J72" i="16" s="1"/>
  <c r="K72" i="16" a="1"/>
  <c r="K72" i="16" s="1"/>
  <c r="H73" i="16" a="1"/>
  <c r="H73" i="16" s="1"/>
  <c r="I73" i="16" a="1"/>
  <c r="I73" i="16"/>
  <c r="J73" i="16" a="1"/>
  <c r="J73" i="16" s="1"/>
  <c r="K73" i="16" a="1"/>
  <c r="K73" i="16" s="1"/>
  <c r="H74" i="16" a="1"/>
  <c r="H74" i="16" s="1"/>
  <c r="I74" i="16" a="1"/>
  <c r="I74" i="16" s="1"/>
  <c r="J74" i="16" a="1"/>
  <c r="J74" i="16" s="1"/>
  <c r="K74" i="16" a="1"/>
  <c r="K74" i="16"/>
  <c r="H75" i="16" a="1"/>
  <c r="H75" i="16" s="1"/>
  <c r="I75" i="16" a="1"/>
  <c r="I75" i="16" s="1"/>
  <c r="J75" i="16" a="1"/>
  <c r="J75" i="16" s="1"/>
  <c r="K75" i="16" a="1"/>
  <c r="K75" i="16"/>
  <c r="H76" i="16" a="1"/>
  <c r="H76" i="16" s="1"/>
  <c r="I76" i="16" a="1"/>
  <c r="I76" i="16" s="1"/>
  <c r="J76" i="16" a="1"/>
  <c r="J76" i="16" s="1"/>
  <c r="K76" i="16" a="1"/>
  <c r="K76" i="16" s="1"/>
  <c r="H77" i="16" a="1"/>
  <c r="H77" i="16" s="1"/>
  <c r="I77" i="16" a="1"/>
  <c r="I77" i="16"/>
  <c r="J77" i="16" a="1"/>
  <c r="J77" i="16" s="1"/>
  <c r="K77" i="16" a="1"/>
  <c r="K77" i="16" s="1"/>
  <c r="H78" i="16" a="1"/>
  <c r="H78" i="16" s="1"/>
  <c r="I78" i="16" a="1"/>
  <c r="I78" i="16"/>
  <c r="J78" i="16" a="1"/>
  <c r="J78" i="16" s="1"/>
  <c r="K78" i="16" a="1"/>
  <c r="K78" i="16" s="1"/>
  <c r="H79" i="16" a="1"/>
  <c r="H79" i="16" s="1"/>
  <c r="I79" i="16" a="1"/>
  <c r="I79" i="16" s="1"/>
  <c r="J79" i="16" a="1"/>
  <c r="J79" i="16" s="1"/>
  <c r="K79" i="16" a="1"/>
  <c r="K79" i="16"/>
  <c r="H80" i="16" a="1"/>
  <c r="H80" i="16" s="1"/>
  <c r="I80" i="16" a="1"/>
  <c r="I80" i="16" s="1"/>
  <c r="J80" i="16" a="1"/>
  <c r="J80" i="16" s="1"/>
  <c r="K80" i="16" a="1"/>
  <c r="K80" i="16"/>
  <c r="H81" i="16" a="1"/>
  <c r="H81" i="16" s="1"/>
  <c r="I81" i="16" a="1"/>
  <c r="I81" i="16" s="1"/>
  <c r="J81" i="16" a="1"/>
  <c r="J81" i="16" s="1"/>
  <c r="K81" i="16" a="1"/>
  <c r="K81" i="16" s="1"/>
  <c r="H82" i="16" a="1"/>
  <c r="H82" i="16" s="1"/>
  <c r="I82" i="16" a="1"/>
  <c r="I82" i="16"/>
  <c r="J82" i="16" a="1"/>
  <c r="J82" i="16" s="1"/>
  <c r="K82" i="16" a="1"/>
  <c r="K82" i="16" s="1"/>
  <c r="H83" i="16" a="1"/>
  <c r="H83" i="16" s="1"/>
  <c r="I83" i="16" a="1"/>
  <c r="I83" i="16"/>
  <c r="J83" i="16" a="1"/>
  <c r="J83" i="16" s="1"/>
  <c r="K83" i="16" a="1"/>
  <c r="K83" i="16" s="1"/>
  <c r="H84" i="16" a="1"/>
  <c r="H84" i="16" s="1"/>
  <c r="I84" i="16" a="1"/>
  <c r="I84" i="16" s="1"/>
  <c r="J84" i="16" a="1"/>
  <c r="J84" i="16" s="1"/>
  <c r="K84" i="16" a="1"/>
  <c r="K84" i="16"/>
  <c r="H85" i="16" a="1"/>
  <c r="H85" i="16" s="1"/>
  <c r="I85" i="16" a="1"/>
  <c r="I85" i="16" s="1"/>
  <c r="J85" i="16" a="1"/>
  <c r="J85" i="16" s="1"/>
  <c r="K85" i="16" a="1"/>
  <c r="K85" i="16"/>
  <c r="H86" i="16" a="1"/>
  <c r="H86" i="16" s="1"/>
  <c r="I86" i="16" a="1"/>
  <c r="I86" i="16" s="1"/>
  <c r="J86" i="16" a="1"/>
  <c r="J86" i="16" s="1"/>
  <c r="K86" i="16" a="1"/>
  <c r="K86" i="16" s="1"/>
  <c r="H87" i="16" a="1"/>
  <c r="H87" i="16" s="1"/>
  <c r="I87" i="16" a="1"/>
  <c r="I87" i="16"/>
  <c r="J87" i="16" a="1"/>
  <c r="J87" i="16" s="1"/>
  <c r="K87" i="16" a="1"/>
  <c r="K87" i="16" s="1"/>
  <c r="H88" i="16" a="1"/>
  <c r="H88" i="16" s="1"/>
  <c r="I88" i="16" a="1"/>
  <c r="I88" i="16"/>
  <c r="J88" i="16" a="1"/>
  <c r="J88" i="16" s="1"/>
  <c r="K88" i="16" a="1"/>
  <c r="K88" i="16" s="1"/>
  <c r="H89" i="16" a="1"/>
  <c r="H89" i="16" s="1"/>
  <c r="I89" i="16" a="1"/>
  <c r="I89" i="16" s="1"/>
  <c r="J89" i="16" a="1"/>
  <c r="J89" i="16" s="1"/>
  <c r="K89" i="16" a="1"/>
  <c r="K89" i="16"/>
  <c r="H90" i="16" a="1"/>
  <c r="H90" i="16" s="1"/>
  <c r="I90" i="16" a="1"/>
  <c r="I90" i="16" s="1"/>
  <c r="J90" i="16" a="1"/>
  <c r="J90" i="16" s="1"/>
  <c r="K90" i="16" a="1"/>
  <c r="K90" i="16"/>
  <c r="H91" i="16" a="1"/>
  <c r="H91" i="16" s="1"/>
  <c r="I91" i="16" a="1"/>
  <c r="I91" i="16" s="1"/>
  <c r="J91" i="16" a="1"/>
  <c r="J91" i="16" s="1"/>
  <c r="K91" i="16" a="1"/>
  <c r="K91" i="16" s="1"/>
  <c r="H92" i="16" a="1"/>
  <c r="H92" i="16" s="1"/>
  <c r="I92" i="16" a="1"/>
  <c r="I92" i="16"/>
  <c r="J92" i="16" a="1"/>
  <c r="J92" i="16" s="1"/>
  <c r="K92" i="16" a="1"/>
  <c r="K92" i="16" s="1"/>
  <c r="H93" i="16" a="1"/>
  <c r="H93" i="16" s="1"/>
  <c r="I93" i="16" a="1"/>
  <c r="I93" i="16"/>
  <c r="J93" i="16" a="1"/>
  <c r="J93" i="16" s="1"/>
  <c r="K93" i="16" a="1"/>
  <c r="K93" i="16" s="1"/>
  <c r="H94" i="16" a="1"/>
  <c r="H94" i="16" s="1"/>
  <c r="I94" i="16" a="1"/>
  <c r="I94" i="16" s="1"/>
  <c r="J94" i="16" a="1"/>
  <c r="J94" i="16" s="1"/>
  <c r="K94" i="16" a="1"/>
  <c r="K94" i="16"/>
  <c r="H95" i="16" a="1"/>
  <c r="H95" i="16" s="1"/>
  <c r="I95" i="16" a="1"/>
  <c r="I95" i="16" s="1"/>
  <c r="J95" i="16" a="1"/>
  <c r="J95" i="16" s="1"/>
  <c r="K95" i="16" a="1"/>
  <c r="K95" i="16"/>
  <c r="H96" i="16" a="1"/>
  <c r="H96" i="16" s="1"/>
  <c r="I96" i="16" a="1"/>
  <c r="I96" i="16" s="1"/>
  <c r="J96" i="16" a="1"/>
  <c r="J96" i="16" s="1"/>
  <c r="K96" i="16" a="1"/>
  <c r="K96" i="16" s="1"/>
  <c r="H97" i="16" a="1"/>
  <c r="H97" i="16" s="1"/>
  <c r="I97" i="16" a="1"/>
  <c r="I97" i="16"/>
  <c r="J97" i="16" a="1"/>
  <c r="J97" i="16" s="1"/>
  <c r="K97" i="16" a="1"/>
  <c r="K97" i="16" s="1"/>
  <c r="H98" i="16" a="1"/>
  <c r="H98" i="16" s="1"/>
  <c r="I98" i="16" a="1"/>
  <c r="I98" i="16"/>
  <c r="J98" i="16" a="1"/>
  <c r="J98" i="16" s="1"/>
  <c r="K98" i="16" a="1"/>
  <c r="K98" i="16" s="1"/>
  <c r="H99" i="16" a="1"/>
  <c r="H99" i="16" s="1"/>
  <c r="I99" i="16" a="1"/>
  <c r="I99" i="16" s="1"/>
  <c r="J99" i="16" a="1"/>
  <c r="J99" i="16" s="1"/>
  <c r="K99" i="16" a="1"/>
  <c r="K99" i="16"/>
  <c r="H100" i="16" a="1"/>
  <c r="H100" i="16" s="1"/>
  <c r="I100" i="16" a="1"/>
  <c r="I100" i="16" s="1"/>
  <c r="J100" i="16" a="1"/>
  <c r="J100" i="16" s="1"/>
  <c r="K100" i="16" a="1"/>
  <c r="K100" i="16"/>
  <c r="H101" i="16" a="1"/>
  <c r="H101" i="16" s="1"/>
  <c r="I101" i="16" a="1"/>
  <c r="I101" i="16" s="1"/>
  <c r="J101" i="16" a="1"/>
  <c r="J101" i="16" s="1"/>
  <c r="K101" i="16" a="1"/>
  <c r="K101" i="16" s="1"/>
  <c r="H102" i="16" a="1"/>
  <c r="H102" i="16" s="1"/>
  <c r="I102" i="16" a="1"/>
  <c r="I102" i="16"/>
  <c r="J102" i="16" a="1"/>
  <c r="J102" i="16" s="1"/>
  <c r="K102" i="16" a="1"/>
  <c r="K102" i="16" s="1"/>
  <c r="H103" i="16" a="1"/>
  <c r="H103" i="16" s="1"/>
  <c r="I103" i="16" a="1"/>
  <c r="I103" i="16"/>
  <c r="J103" i="16" a="1"/>
  <c r="J103" i="16" s="1"/>
  <c r="K103" i="16" a="1"/>
  <c r="K103" i="16" s="1"/>
  <c r="H104" i="16" a="1"/>
  <c r="H104" i="16" s="1"/>
  <c r="I104" i="16" a="1"/>
  <c r="I104" i="16" s="1"/>
  <c r="J104" i="16" a="1"/>
  <c r="J104" i="16" s="1"/>
  <c r="K104" i="16" a="1"/>
  <c r="K104" i="16"/>
  <c r="U104" i="16" a="1"/>
  <c r="U104" i="16" s="1"/>
  <c r="T104" i="16" a="1"/>
  <c r="T104" i="16" s="1"/>
  <c r="S104" i="16"/>
  <c r="S104" i="16" a="1"/>
  <c r="R104" i="16" a="1"/>
  <c r="R104" i="16" s="1"/>
  <c r="P104" i="16"/>
  <c r="P104" i="16" a="1"/>
  <c r="O104" i="16" a="1"/>
  <c r="O104" i="16" s="1"/>
  <c r="N104" i="16" a="1"/>
  <c r="N104" i="16" s="1"/>
  <c r="M104" i="16" a="1"/>
  <c r="M104" i="16" s="1"/>
  <c r="U103" i="16" a="1"/>
  <c r="U103" i="16" s="1"/>
  <c r="T103" i="16" a="1"/>
  <c r="T103" i="16" s="1"/>
  <c r="S103" i="16"/>
  <c r="S103" i="16" a="1"/>
  <c r="R103" i="16" a="1"/>
  <c r="R103" i="16" s="1"/>
  <c r="P103" i="16" a="1"/>
  <c r="P103" i="16" s="1"/>
  <c r="O103" i="16" a="1"/>
  <c r="O103" i="16" s="1"/>
  <c r="N103" i="16" a="1"/>
  <c r="N103" i="16" s="1"/>
  <c r="M103" i="16"/>
  <c r="M103" i="16" a="1"/>
  <c r="U102" i="16"/>
  <c r="U102" i="16" a="1"/>
  <c r="T102" i="16" a="1"/>
  <c r="T102" i="16" s="1"/>
  <c r="S102" i="16" a="1"/>
  <c r="S102" i="16" s="1"/>
  <c r="R102" i="16" a="1"/>
  <c r="R102" i="16" s="1"/>
  <c r="P102" i="16" a="1"/>
  <c r="P102" i="16" s="1"/>
  <c r="O102" i="16"/>
  <c r="O102" i="16" a="1"/>
  <c r="N102" i="16" a="1"/>
  <c r="N102" i="16" s="1"/>
  <c r="M102" i="16" a="1"/>
  <c r="M102" i="16" s="1"/>
  <c r="U101" i="16" a="1"/>
  <c r="U101" i="16" s="1"/>
  <c r="T101" i="16" a="1"/>
  <c r="T101" i="16" s="1"/>
  <c r="S101" i="16" a="1"/>
  <c r="S101" i="16" s="1"/>
  <c r="R101" i="16" a="1"/>
  <c r="R101" i="16" s="1"/>
  <c r="P101" i="16" a="1"/>
  <c r="P101" i="16" s="1"/>
  <c r="O101" i="16" a="1"/>
  <c r="O101" i="16" s="1"/>
  <c r="N101" i="16"/>
  <c r="N101" i="16" a="1"/>
  <c r="M101" i="16" a="1"/>
  <c r="M101" i="16" s="1"/>
  <c r="U100" i="16"/>
  <c r="U100" i="16" a="1"/>
  <c r="T100" i="16"/>
  <c r="T100" i="16" a="1"/>
  <c r="S100" i="16" a="1"/>
  <c r="S100" i="16" s="1"/>
  <c r="R100" i="16" a="1"/>
  <c r="R100" i="16" s="1"/>
  <c r="P100" i="16" a="1"/>
  <c r="P100" i="16" s="1"/>
  <c r="O100" i="16" a="1"/>
  <c r="O100" i="16" s="1"/>
  <c r="N100" i="16"/>
  <c r="N100" i="16" a="1"/>
  <c r="M100" i="16" a="1"/>
  <c r="M100" i="16" s="1"/>
  <c r="U99" i="16" a="1"/>
  <c r="U99" i="16" s="1"/>
  <c r="T99" i="16"/>
  <c r="T99" i="16" a="1"/>
  <c r="S99" i="16"/>
  <c r="S99" i="16" a="1"/>
  <c r="R99" i="16" a="1"/>
  <c r="R99" i="16" s="1"/>
  <c r="P99" i="16"/>
  <c r="P99" i="16" a="1"/>
  <c r="O99" i="16" a="1"/>
  <c r="O99" i="16" s="1"/>
  <c r="N99" i="16" a="1"/>
  <c r="N99" i="16" s="1"/>
  <c r="M99" i="16" a="1"/>
  <c r="M99" i="16" s="1"/>
  <c r="U98" i="16"/>
  <c r="U98" i="16" a="1"/>
  <c r="T98" i="16" a="1"/>
  <c r="T98" i="16" s="1"/>
  <c r="S98" i="16"/>
  <c r="S98" i="16" a="1"/>
  <c r="R98" i="16" a="1"/>
  <c r="R98" i="16" s="1"/>
  <c r="P98" i="16" a="1"/>
  <c r="P98" i="16" s="1"/>
  <c r="O98" i="16" a="1"/>
  <c r="O98" i="16" s="1"/>
  <c r="N98" i="16" a="1"/>
  <c r="N98" i="16" s="1"/>
  <c r="M98" i="16" a="1"/>
  <c r="M98" i="16" s="1"/>
  <c r="U97" i="16"/>
  <c r="U97" i="16" a="1"/>
  <c r="T97" i="16" a="1"/>
  <c r="T97" i="16" s="1"/>
  <c r="S97" i="16" a="1"/>
  <c r="S97" i="16" s="1"/>
  <c r="R97" i="16" a="1"/>
  <c r="R97" i="16" s="1"/>
  <c r="P97" i="16"/>
  <c r="P97" i="16" a="1"/>
  <c r="O97" i="16"/>
  <c r="O97" i="16" a="1"/>
  <c r="N97" i="16" a="1"/>
  <c r="N97" i="16" s="1"/>
  <c r="M97" i="16" a="1"/>
  <c r="M97" i="16" s="1"/>
  <c r="U96" i="16" a="1"/>
  <c r="U96" i="16" s="1"/>
  <c r="T96" i="16" a="1"/>
  <c r="T96" i="16" s="1"/>
  <c r="S96" i="16" a="1"/>
  <c r="S96" i="16" s="1"/>
  <c r="R96" i="16"/>
  <c r="R96" i="16" a="1"/>
  <c r="P96" i="16" a="1"/>
  <c r="P96" i="16" s="1"/>
  <c r="O96" i="16"/>
  <c r="O96" i="16" a="1"/>
  <c r="N96" i="16"/>
  <c r="N96" i="16" a="1"/>
  <c r="M96" i="16" a="1"/>
  <c r="M96" i="16" s="1"/>
  <c r="U95" i="16" a="1"/>
  <c r="U95" i="16" s="1"/>
  <c r="T95" i="16"/>
  <c r="T95" i="16" a="1"/>
  <c r="S95" i="16" a="1"/>
  <c r="S95" i="16" s="1"/>
  <c r="R95" i="16" a="1"/>
  <c r="R95" i="16" s="1"/>
  <c r="P95" i="16"/>
  <c r="P95" i="16" a="1"/>
  <c r="O95" i="16" a="1"/>
  <c r="O95" i="16" s="1"/>
  <c r="N95" i="16"/>
  <c r="N95" i="16" a="1"/>
  <c r="M95" i="16" a="1"/>
  <c r="M95" i="16" s="1"/>
  <c r="U94" i="16" a="1"/>
  <c r="U94" i="16" s="1"/>
  <c r="T94" i="16" a="1"/>
  <c r="T94" i="16" s="1"/>
  <c r="S94" i="16"/>
  <c r="S94" i="16" a="1"/>
  <c r="R94" i="16" a="1"/>
  <c r="R94" i="16" s="1"/>
  <c r="P94" i="16"/>
  <c r="P94" i="16" a="1"/>
  <c r="O94" i="16" a="1"/>
  <c r="O94" i="16" s="1"/>
  <c r="N94" i="16" a="1"/>
  <c r="N94" i="16" s="1"/>
  <c r="M94" i="16" a="1"/>
  <c r="M94" i="16" s="1"/>
  <c r="U93" i="16" a="1"/>
  <c r="U93" i="16" s="1"/>
  <c r="T93" i="16" a="1"/>
  <c r="T93" i="16" s="1"/>
  <c r="S93" i="16"/>
  <c r="S93" i="16" a="1"/>
  <c r="R93" i="16" a="1"/>
  <c r="R93" i="16" s="1"/>
  <c r="P93" i="16" a="1"/>
  <c r="P93" i="16" s="1"/>
  <c r="O93" i="16" a="1"/>
  <c r="O93" i="16" s="1"/>
  <c r="N93" i="16" a="1"/>
  <c r="N93" i="16" s="1"/>
  <c r="M93" i="16"/>
  <c r="M93" i="16" a="1"/>
  <c r="U92" i="16"/>
  <c r="U92" i="16" a="1"/>
  <c r="T92" i="16" a="1"/>
  <c r="T92" i="16" s="1"/>
  <c r="S92" i="16" a="1"/>
  <c r="S92" i="16" s="1"/>
  <c r="R92" i="16" a="1"/>
  <c r="R92" i="16" s="1"/>
  <c r="P92" i="16" a="1"/>
  <c r="P92" i="16" s="1"/>
  <c r="O92" i="16"/>
  <c r="O92" i="16" a="1"/>
  <c r="N92" i="16" a="1"/>
  <c r="N92" i="16" s="1"/>
  <c r="M92" i="16" a="1"/>
  <c r="M92" i="16" s="1"/>
  <c r="U91" i="16" a="1"/>
  <c r="U91" i="16" s="1"/>
  <c r="T91" i="16" a="1"/>
  <c r="T91" i="16" s="1"/>
  <c r="S91" i="16" a="1"/>
  <c r="S91" i="16" s="1"/>
  <c r="R91" i="16" a="1"/>
  <c r="R91" i="16" s="1"/>
  <c r="P91" i="16" a="1"/>
  <c r="P91" i="16" s="1"/>
  <c r="O91" i="16" a="1"/>
  <c r="O91" i="16" s="1"/>
  <c r="N91" i="16"/>
  <c r="N91" i="16" a="1"/>
  <c r="M91" i="16" a="1"/>
  <c r="M91" i="16" s="1"/>
  <c r="U90" i="16"/>
  <c r="U90" i="16" a="1"/>
  <c r="T90" i="16"/>
  <c r="T90" i="16" a="1"/>
  <c r="S90" i="16" a="1"/>
  <c r="S90" i="16" s="1"/>
  <c r="R90" i="16" a="1"/>
  <c r="R90" i="16" s="1"/>
  <c r="P90" i="16" a="1"/>
  <c r="P90" i="16" s="1"/>
  <c r="O90" i="16" a="1"/>
  <c r="O90" i="16" s="1"/>
  <c r="N90" i="16"/>
  <c r="N90" i="16" a="1"/>
  <c r="M90" i="16" a="1"/>
  <c r="M90" i="16" s="1"/>
  <c r="U89" i="16" a="1"/>
  <c r="U89" i="16" s="1"/>
  <c r="T89" i="16"/>
  <c r="T89" i="16" a="1"/>
  <c r="S89" i="16"/>
  <c r="S89" i="16" a="1"/>
  <c r="R89" i="16" a="1"/>
  <c r="R89" i="16" s="1"/>
  <c r="P89" i="16"/>
  <c r="P89" i="16" a="1"/>
  <c r="O89" i="16" a="1"/>
  <c r="O89" i="16" s="1"/>
  <c r="N89" i="16" a="1"/>
  <c r="N89" i="16" s="1"/>
  <c r="M89" i="16" a="1"/>
  <c r="M89" i="16" s="1"/>
  <c r="U88" i="16"/>
  <c r="U88" i="16" a="1"/>
  <c r="T88" i="16" a="1"/>
  <c r="T88" i="16" s="1"/>
  <c r="S88" i="16"/>
  <c r="S88" i="16" a="1"/>
  <c r="R88" i="16" a="1"/>
  <c r="R88" i="16" s="1"/>
  <c r="P88" i="16" a="1"/>
  <c r="P88" i="16" s="1"/>
  <c r="O88" i="16" a="1"/>
  <c r="O88" i="16" s="1"/>
  <c r="N88" i="16" a="1"/>
  <c r="N88" i="16" s="1"/>
  <c r="M88" i="16" a="1"/>
  <c r="M88" i="16" s="1"/>
  <c r="U87" i="16"/>
  <c r="U87" i="16" a="1"/>
  <c r="T87" i="16" a="1"/>
  <c r="T87" i="16" s="1"/>
  <c r="S87" i="16" a="1"/>
  <c r="S87" i="16" s="1"/>
  <c r="R87" i="16" a="1"/>
  <c r="R87" i="16" s="1"/>
  <c r="P87" i="16"/>
  <c r="P87" i="16" a="1"/>
  <c r="O87" i="16"/>
  <c r="O87" i="16" a="1"/>
  <c r="N87" i="16" a="1"/>
  <c r="N87" i="16" s="1"/>
  <c r="M87" i="16" a="1"/>
  <c r="M87" i="16" s="1"/>
  <c r="U86" i="16" a="1"/>
  <c r="U86" i="16" s="1"/>
  <c r="T86" i="16" a="1"/>
  <c r="T86" i="16" s="1"/>
  <c r="S86" i="16" a="1"/>
  <c r="S86" i="16" s="1"/>
  <c r="R86" i="16"/>
  <c r="R86" i="16" a="1"/>
  <c r="P86" i="16" a="1"/>
  <c r="P86" i="16" s="1"/>
  <c r="O86" i="16"/>
  <c r="O86" i="16" a="1"/>
  <c r="N86" i="16"/>
  <c r="N86" i="16" a="1"/>
  <c r="M86" i="16" a="1"/>
  <c r="M86" i="16" s="1"/>
  <c r="U85" i="16" a="1"/>
  <c r="U85" i="16" s="1"/>
  <c r="T85" i="16"/>
  <c r="T85" i="16" a="1"/>
  <c r="S85" i="16" a="1"/>
  <c r="S85" i="16" s="1"/>
  <c r="R85" i="16" a="1"/>
  <c r="R85" i="16" s="1"/>
  <c r="P85" i="16"/>
  <c r="P85" i="16" a="1"/>
  <c r="O85" i="16" a="1"/>
  <c r="O85" i="16" s="1"/>
  <c r="N85" i="16"/>
  <c r="N85" i="16" a="1"/>
  <c r="M85" i="16" a="1"/>
  <c r="M85" i="16" s="1"/>
  <c r="U84" i="16" a="1"/>
  <c r="U84" i="16" s="1"/>
  <c r="T84" i="16" a="1"/>
  <c r="T84" i="16" s="1"/>
  <c r="S84" i="16"/>
  <c r="S84" i="16" a="1"/>
  <c r="R84" i="16" a="1"/>
  <c r="R84" i="16" s="1"/>
  <c r="P84" i="16"/>
  <c r="P84" i="16" a="1"/>
  <c r="O84" i="16" a="1"/>
  <c r="O84" i="16" s="1"/>
  <c r="N84" i="16" a="1"/>
  <c r="N84" i="16" s="1"/>
  <c r="M84" i="16" a="1"/>
  <c r="M84" i="16" s="1"/>
  <c r="U83" i="16" a="1"/>
  <c r="U83" i="16" s="1"/>
  <c r="T83" i="16" a="1"/>
  <c r="T83" i="16" s="1"/>
  <c r="S83" i="16"/>
  <c r="S83" i="16" a="1"/>
  <c r="R83" i="16" a="1"/>
  <c r="R83" i="16" s="1"/>
  <c r="P83" i="16" a="1"/>
  <c r="P83" i="16" s="1"/>
  <c r="O83" i="16" a="1"/>
  <c r="O83" i="16" s="1"/>
  <c r="N83" i="16" a="1"/>
  <c r="N83" i="16" s="1"/>
  <c r="M83" i="16"/>
  <c r="M83" i="16" a="1"/>
  <c r="U82" i="16"/>
  <c r="U82" i="16" a="1"/>
  <c r="T82" i="16" a="1"/>
  <c r="T82" i="16" s="1"/>
  <c r="S82" i="16" a="1"/>
  <c r="S82" i="16" s="1"/>
  <c r="R82" i="16" a="1"/>
  <c r="R82" i="16" s="1"/>
  <c r="P82" i="16" a="1"/>
  <c r="P82" i="16" s="1"/>
  <c r="O82" i="16"/>
  <c r="O82" i="16" a="1"/>
  <c r="N82" i="16" a="1"/>
  <c r="N82" i="16" s="1"/>
  <c r="M82" i="16" a="1"/>
  <c r="M82" i="16" s="1"/>
  <c r="U81" i="16" a="1"/>
  <c r="U81" i="16" s="1"/>
  <c r="T81" i="16" a="1"/>
  <c r="T81" i="16" s="1"/>
  <c r="S81" i="16" a="1"/>
  <c r="S81" i="16" s="1"/>
  <c r="R81" i="16" a="1"/>
  <c r="R81" i="16" s="1"/>
  <c r="P81" i="16" a="1"/>
  <c r="P81" i="16" s="1"/>
  <c r="O81" i="16" a="1"/>
  <c r="O81" i="16" s="1"/>
  <c r="N81" i="16"/>
  <c r="N81" i="16" a="1"/>
  <c r="M81" i="16" a="1"/>
  <c r="M81" i="16" s="1"/>
  <c r="U80" i="16" a="1"/>
  <c r="U80" i="16" s="1"/>
  <c r="T80" i="16" a="1"/>
  <c r="T80" i="16" s="1"/>
  <c r="S80" i="16" a="1"/>
  <c r="S80" i="16" s="1"/>
  <c r="R80" i="16"/>
  <c r="R80" i="16" a="1"/>
  <c r="P80" i="16" a="1"/>
  <c r="P80" i="16" s="1"/>
  <c r="O80" i="16" a="1"/>
  <c r="O80" i="16" s="1"/>
  <c r="N80" i="16" a="1"/>
  <c r="N80" i="16" s="1"/>
  <c r="M80" i="16" a="1"/>
  <c r="M80" i="16" s="1"/>
  <c r="U79" i="16" a="1"/>
  <c r="U79" i="16" s="1"/>
  <c r="T79" i="16" a="1"/>
  <c r="T79" i="16" s="1"/>
  <c r="S79" i="16"/>
  <c r="S79" i="16" a="1"/>
  <c r="R79" i="16" a="1"/>
  <c r="R79" i="16" s="1"/>
  <c r="P79" i="16" a="1"/>
  <c r="P79" i="16" s="1"/>
  <c r="O79" i="16" a="1"/>
  <c r="O79" i="16" s="1"/>
  <c r="N79" i="16" a="1"/>
  <c r="N79" i="16" s="1"/>
  <c r="M79" i="16" a="1"/>
  <c r="M79" i="16" s="1"/>
  <c r="U78" i="16"/>
  <c r="U78" i="16" a="1"/>
  <c r="T78" i="16" a="1"/>
  <c r="T78" i="16" s="1"/>
  <c r="S78" i="16" a="1"/>
  <c r="S78" i="16" s="1"/>
  <c r="R78" i="16" a="1"/>
  <c r="R78" i="16" s="1"/>
  <c r="P78" i="16" a="1"/>
  <c r="P78" i="16" s="1"/>
  <c r="O78" i="16" a="1"/>
  <c r="O78" i="16" s="1"/>
  <c r="N78" i="16" a="1"/>
  <c r="N78" i="16" s="1"/>
  <c r="M78" i="16" a="1"/>
  <c r="M78" i="16" s="1"/>
  <c r="U77" i="16" a="1"/>
  <c r="U77" i="16" s="1"/>
  <c r="T77" i="16" a="1"/>
  <c r="T77" i="16" s="1"/>
  <c r="S77" i="16" a="1"/>
  <c r="S77" i="16" s="1"/>
  <c r="R77" i="16" a="1"/>
  <c r="R77" i="16" s="1"/>
  <c r="P77" i="16" a="1"/>
  <c r="P77" i="16" s="1"/>
  <c r="O77" i="16"/>
  <c r="O77" i="16" a="1"/>
  <c r="N77" i="16" a="1"/>
  <c r="N77" i="16" s="1"/>
  <c r="M77" i="16"/>
  <c r="M77" i="16" a="1"/>
  <c r="U76" i="16" a="1"/>
  <c r="U76" i="16" s="1"/>
  <c r="T76" i="16" a="1"/>
  <c r="T76" i="16" s="1"/>
  <c r="S76" i="16"/>
  <c r="S76" i="16" a="1"/>
  <c r="R76" i="16" a="1"/>
  <c r="R76" i="16" s="1"/>
  <c r="P76" i="16"/>
  <c r="P76" i="16" a="1"/>
  <c r="O76" i="16" a="1"/>
  <c r="O76" i="16" s="1"/>
  <c r="N76" i="16"/>
  <c r="N76" i="16" a="1"/>
  <c r="M76" i="16" a="1"/>
  <c r="M76" i="16" s="1"/>
  <c r="U75" i="16" a="1"/>
  <c r="U75" i="16" s="1"/>
  <c r="T75" i="16" a="1"/>
  <c r="T75" i="16" s="1"/>
  <c r="S75" i="16"/>
  <c r="S75" i="16" a="1"/>
  <c r="R75" i="16" a="1"/>
  <c r="R75" i="16" s="1"/>
  <c r="P75" i="16" a="1"/>
  <c r="P75" i="16" s="1"/>
  <c r="O75" i="16" a="1"/>
  <c r="O75" i="16" s="1"/>
  <c r="N75" i="16" a="1"/>
  <c r="N75" i="16" s="1"/>
  <c r="M75" i="16" a="1"/>
  <c r="M75" i="16" s="1"/>
  <c r="U74" i="16" a="1"/>
  <c r="U74" i="16" s="1"/>
  <c r="T74" i="16" a="1"/>
  <c r="T74" i="16" s="1"/>
  <c r="S74" i="16"/>
  <c r="S74" i="16" a="1"/>
  <c r="R74" i="16" a="1"/>
  <c r="R74" i="16" s="1"/>
  <c r="P74" i="16"/>
  <c r="P74" i="16" a="1"/>
  <c r="O74" i="16" a="1"/>
  <c r="O74" i="16" s="1"/>
  <c r="N74" i="16" a="1"/>
  <c r="N74" i="16" s="1"/>
  <c r="M74" i="16" a="1"/>
  <c r="M74" i="16" s="1"/>
  <c r="U73" i="16" a="1"/>
  <c r="U73" i="16" s="1"/>
  <c r="T73" i="16" a="1"/>
  <c r="T73" i="16" s="1"/>
  <c r="S73" i="16"/>
  <c r="S73" i="16" a="1"/>
  <c r="R73" i="16" a="1"/>
  <c r="R73" i="16" s="1"/>
  <c r="P73" i="16" a="1"/>
  <c r="P73" i="16" s="1"/>
  <c r="O73" i="16" a="1"/>
  <c r="O73" i="16" s="1"/>
  <c r="N73" i="16" a="1"/>
  <c r="N73" i="16" s="1"/>
  <c r="M73" i="16" a="1"/>
  <c r="M73" i="16" s="1"/>
  <c r="U72" i="16"/>
  <c r="U72" i="16" a="1"/>
  <c r="T72" i="16" a="1"/>
  <c r="T72" i="16" s="1"/>
  <c r="S72" i="16" a="1"/>
  <c r="S72" i="16" s="1"/>
  <c r="R72" i="16" a="1"/>
  <c r="R72" i="16" s="1"/>
  <c r="P72" i="16"/>
  <c r="P72" i="16" a="1"/>
  <c r="O72" i="16" a="1"/>
  <c r="O72" i="16" s="1"/>
  <c r="N72" i="16" a="1"/>
  <c r="N72" i="16" s="1"/>
  <c r="M72" i="16" a="1"/>
  <c r="M72" i="16" s="1"/>
  <c r="U71" i="16" a="1"/>
  <c r="U71" i="16" s="1"/>
  <c r="T71" i="16" a="1"/>
  <c r="T71" i="16" s="1"/>
  <c r="S71" i="16" a="1"/>
  <c r="S71" i="16" s="1"/>
  <c r="R71" i="16" a="1"/>
  <c r="R71" i="16" s="1"/>
  <c r="P71" i="16"/>
  <c r="P71" i="16" a="1"/>
  <c r="O71" i="16" a="1"/>
  <c r="O71" i="16" s="1"/>
  <c r="N71" i="16" a="1"/>
  <c r="N71" i="16" s="1"/>
  <c r="M71" i="16" a="1"/>
  <c r="M71" i="16" s="1"/>
  <c r="U70" i="16" a="1"/>
  <c r="U70" i="16" s="1"/>
  <c r="T70" i="16" a="1"/>
  <c r="T70" i="16" s="1"/>
  <c r="S70" i="16" a="1"/>
  <c r="S70" i="16" s="1"/>
  <c r="R70" i="16" a="1"/>
  <c r="R70" i="16" s="1"/>
  <c r="P70" i="16"/>
  <c r="P70" i="16" a="1"/>
  <c r="O70" i="16" a="1"/>
  <c r="O70" i="16" s="1"/>
  <c r="N70" i="16"/>
  <c r="N70" i="16" a="1"/>
  <c r="M70" i="16" a="1"/>
  <c r="M70" i="16" s="1"/>
  <c r="U69" i="16" a="1"/>
  <c r="U69" i="16" s="1"/>
  <c r="T69" i="16" a="1"/>
  <c r="T69" i="16" s="1"/>
  <c r="S69" i="16" a="1"/>
  <c r="S69" i="16" s="1"/>
  <c r="R69" i="16" a="1"/>
  <c r="R69" i="16" s="1"/>
  <c r="P69" i="16"/>
  <c r="P69" i="16" a="1"/>
  <c r="O69" i="16" a="1"/>
  <c r="O69" i="16" s="1"/>
  <c r="N69" i="16" a="1"/>
  <c r="N69" i="16" s="1"/>
  <c r="M69" i="16" a="1"/>
  <c r="M69" i="16" s="1"/>
  <c r="U68" i="16" a="1"/>
  <c r="U68" i="16" s="1"/>
  <c r="T68" i="16" a="1"/>
  <c r="T68" i="16" s="1"/>
  <c r="S68" i="16"/>
  <c r="S68" i="16" a="1"/>
  <c r="R68" i="16" a="1"/>
  <c r="R68" i="16" s="1"/>
  <c r="P68" i="16" a="1"/>
  <c r="P68" i="16" s="1"/>
  <c r="O68" i="16" a="1"/>
  <c r="O68" i="16" s="1"/>
  <c r="N68" i="16"/>
  <c r="N68" i="16" a="1"/>
  <c r="M68" i="16" a="1"/>
  <c r="M68" i="16" s="1"/>
  <c r="U67" i="16"/>
  <c r="U67" i="16" a="1"/>
  <c r="T67" i="16" a="1"/>
  <c r="T67" i="16" s="1"/>
  <c r="S67" i="16" a="1"/>
  <c r="S67" i="16" s="1"/>
  <c r="R67" i="16" a="1"/>
  <c r="R67" i="16" s="1"/>
  <c r="P67" i="16" a="1"/>
  <c r="P67" i="16" s="1"/>
  <c r="O67" i="16" a="1"/>
  <c r="O67" i="16" s="1"/>
  <c r="N67" i="16"/>
  <c r="N67" i="16" a="1"/>
  <c r="M67" i="16" a="1"/>
  <c r="M67" i="16" s="1"/>
  <c r="U66" i="16" a="1"/>
  <c r="U66" i="16" s="1"/>
  <c r="T66" i="16" a="1"/>
  <c r="T66" i="16" s="1"/>
  <c r="S66" i="16" a="1"/>
  <c r="S66" i="16" s="1"/>
  <c r="R66" i="16" a="1"/>
  <c r="R66" i="16" s="1"/>
  <c r="P66" i="16" a="1"/>
  <c r="P66" i="16" s="1"/>
  <c r="O66" i="16" a="1"/>
  <c r="O66" i="16" s="1"/>
  <c r="N66" i="16"/>
  <c r="N66" i="16" a="1"/>
  <c r="M66" i="16" a="1"/>
  <c r="M66" i="16" s="1"/>
  <c r="U65" i="16"/>
  <c r="U65" i="16" a="1"/>
  <c r="T65" i="16"/>
  <c r="T65" i="16" a="1"/>
  <c r="S65" i="16"/>
  <c r="S65" i="16" a="1"/>
  <c r="R65" i="16"/>
  <c r="R65" i="16" a="1"/>
  <c r="P65" i="16" a="1"/>
  <c r="P65" i="16" s="1"/>
  <c r="O65" i="16" a="1"/>
  <c r="O65" i="16" s="1"/>
  <c r="N65" i="16"/>
  <c r="N65" i="16" a="1"/>
  <c r="M65" i="16" a="1"/>
  <c r="M65" i="16" s="1"/>
  <c r="U64" i="16" a="1"/>
  <c r="U64" i="16" s="1"/>
  <c r="T64" i="16" a="1"/>
  <c r="T64" i="16" s="1"/>
  <c r="S64" i="16" a="1"/>
  <c r="S64" i="16" s="1"/>
  <c r="R64" i="16" a="1"/>
  <c r="R64" i="16" s="1"/>
  <c r="P64" i="16" a="1"/>
  <c r="P64" i="16" s="1"/>
  <c r="O64" i="16" a="1"/>
  <c r="O64" i="16" s="1"/>
  <c r="N64" i="16"/>
  <c r="N64" i="16" a="1"/>
  <c r="M64" i="16" a="1"/>
  <c r="M64" i="16" s="1"/>
  <c r="U63" i="16"/>
  <c r="U63" i="16" a="1"/>
  <c r="T63" i="16" a="1"/>
  <c r="T63" i="16" s="1"/>
  <c r="S63" i="16" a="1"/>
  <c r="S63" i="16" s="1"/>
  <c r="R63" i="16" a="1"/>
  <c r="R63" i="16" s="1"/>
  <c r="P63" i="16" a="1"/>
  <c r="P63" i="16" s="1"/>
  <c r="O63" i="16" a="1"/>
  <c r="O63" i="16" s="1"/>
  <c r="N63" i="16"/>
  <c r="N63" i="16" a="1"/>
  <c r="M63" i="16" a="1"/>
  <c r="M63" i="16" s="1"/>
  <c r="U62" i="16"/>
  <c r="U62" i="16" a="1"/>
  <c r="T62" i="16" a="1"/>
  <c r="T62" i="16" s="1"/>
  <c r="S62" i="16" a="1"/>
  <c r="S62" i="16" s="1"/>
  <c r="R62" i="16" a="1"/>
  <c r="R62" i="16" s="1"/>
  <c r="P62" i="16" a="1"/>
  <c r="P62" i="16" s="1"/>
  <c r="O62" i="16"/>
  <c r="O62" i="16" a="1"/>
  <c r="N62" i="16" a="1"/>
  <c r="N62" i="16" s="1"/>
  <c r="M62" i="16"/>
  <c r="M62" i="16" a="1"/>
  <c r="U61" i="16"/>
  <c r="U61" i="16" a="1"/>
  <c r="T61" i="16" a="1"/>
  <c r="T61" i="16" s="1"/>
  <c r="S61" i="16" a="1"/>
  <c r="S61" i="16" s="1"/>
  <c r="R61" i="16" a="1"/>
  <c r="R61" i="16" s="1"/>
  <c r="P61" i="16" a="1"/>
  <c r="P61" i="16" s="1"/>
  <c r="O61" i="16"/>
  <c r="O61" i="16" a="1"/>
  <c r="N61" i="16" a="1"/>
  <c r="N61" i="16" s="1"/>
  <c r="M61" i="16" a="1"/>
  <c r="M61" i="16" s="1"/>
  <c r="U60" i="16"/>
  <c r="U60" i="16" a="1"/>
  <c r="T60" i="16"/>
  <c r="T60" i="16" a="1"/>
  <c r="S60" i="16"/>
  <c r="S60" i="16" a="1"/>
  <c r="R60" i="16" a="1"/>
  <c r="R60" i="16" s="1"/>
  <c r="P60" i="16"/>
  <c r="P60" i="16" a="1"/>
  <c r="O60" i="16" a="1"/>
  <c r="O60" i="16" s="1"/>
  <c r="N60" i="16" a="1"/>
  <c r="N60" i="16" s="1"/>
  <c r="M60" i="16" a="1"/>
  <c r="M60" i="16" s="1"/>
  <c r="U59" i="16" a="1"/>
  <c r="U59" i="16" s="1"/>
  <c r="T59" i="16" a="1"/>
  <c r="T59" i="16" s="1"/>
  <c r="S59" i="16" a="1"/>
  <c r="S59" i="16" s="1"/>
  <c r="R59" i="16" a="1"/>
  <c r="R59" i="16" s="1"/>
  <c r="P59" i="16"/>
  <c r="P59" i="16" a="1"/>
  <c r="O59" i="16" a="1"/>
  <c r="O59" i="16" s="1"/>
  <c r="N59" i="16" a="1"/>
  <c r="N59" i="16" s="1"/>
  <c r="M59" i="16" a="1"/>
  <c r="M59" i="16" s="1"/>
  <c r="U58" i="16"/>
  <c r="U58" i="16" a="1"/>
  <c r="T58" i="16" a="1"/>
  <c r="T58" i="16" s="1"/>
  <c r="S58" i="16" a="1"/>
  <c r="S58" i="16" s="1"/>
  <c r="R58" i="16" a="1"/>
  <c r="R58" i="16" s="1"/>
  <c r="P58" i="16"/>
  <c r="P58" i="16" a="1"/>
  <c r="O58" i="16" a="1"/>
  <c r="O58" i="16" s="1"/>
  <c r="N58" i="16" a="1"/>
  <c r="N58" i="16" s="1"/>
  <c r="M58" i="16" a="1"/>
  <c r="M58" i="16" s="1"/>
  <c r="U57" i="16"/>
  <c r="U57" i="16" a="1"/>
  <c r="T57" i="16" a="1"/>
  <c r="T57" i="16" s="1"/>
  <c r="S57" i="16" a="1"/>
  <c r="S57" i="16" s="1"/>
  <c r="R57" i="16" a="1"/>
  <c r="R57" i="16" s="1"/>
  <c r="P57" i="16"/>
  <c r="P57" i="16" a="1"/>
  <c r="O57" i="16"/>
  <c r="O57" i="16" a="1"/>
  <c r="N57" i="16"/>
  <c r="N57" i="16" a="1"/>
  <c r="M57" i="16"/>
  <c r="M57" i="16" a="1"/>
  <c r="U56" i="16"/>
  <c r="U56" i="16" a="1"/>
  <c r="T56" i="16" a="1"/>
  <c r="T56" i="16" s="1"/>
  <c r="S56" i="16" a="1"/>
  <c r="S56" i="16" s="1"/>
  <c r="R56" i="16" a="1"/>
  <c r="R56" i="16" s="1"/>
  <c r="P56" i="16"/>
  <c r="P56" i="16" a="1"/>
  <c r="O56" i="16" a="1"/>
  <c r="O56" i="16" s="1"/>
  <c r="N56" i="16" a="1"/>
  <c r="N56" i="16" s="1"/>
  <c r="M56" i="16" a="1"/>
  <c r="M56" i="16" s="1"/>
  <c r="U55" i="16"/>
  <c r="U55" i="16" a="1"/>
  <c r="T55" i="16"/>
  <c r="T55" i="16" a="1"/>
  <c r="S55" i="16" a="1"/>
  <c r="S55" i="16" s="1"/>
  <c r="R55" i="16"/>
  <c r="R55" i="16" a="1"/>
  <c r="P55" i="16"/>
  <c r="P55" i="16" a="1"/>
  <c r="O55" i="16" a="1"/>
  <c r="O55" i="16" s="1"/>
  <c r="N55" i="16" a="1"/>
  <c r="N55" i="16" s="1"/>
  <c r="M55" i="16" a="1"/>
  <c r="M55" i="16" s="1"/>
  <c r="U54" i="16" a="1"/>
  <c r="U54" i="16" s="1"/>
  <c r="T54" i="16" a="1"/>
  <c r="T54" i="16" s="1"/>
  <c r="S54" i="16" a="1"/>
  <c r="S54" i="16" s="1"/>
  <c r="R54" i="16" a="1"/>
  <c r="R54" i="16" s="1"/>
  <c r="P54" i="16" a="1"/>
  <c r="P54" i="16" s="1"/>
  <c r="O54" i="16" a="1"/>
  <c r="O54" i="16" s="1"/>
  <c r="N54" i="16" a="1"/>
  <c r="N54" i="16" s="1"/>
  <c r="M54" i="16" a="1"/>
  <c r="M54" i="16" s="1"/>
  <c r="U53" i="16"/>
  <c r="U53" i="16" a="1"/>
  <c r="T53" i="16" a="1"/>
  <c r="T53" i="16" s="1"/>
  <c r="S53" i="16" a="1"/>
  <c r="S53" i="16" s="1"/>
  <c r="R53" i="16" a="1"/>
  <c r="R53" i="16" s="1"/>
  <c r="P53" i="16" a="1"/>
  <c r="P53" i="16" s="1"/>
  <c r="O53" i="16" a="1"/>
  <c r="O53" i="16" s="1"/>
  <c r="N53" i="16" a="1"/>
  <c r="N53" i="16" s="1"/>
  <c r="M53" i="16" a="1"/>
  <c r="M53" i="16" s="1"/>
  <c r="U52" i="16"/>
  <c r="U52" i="16" a="1"/>
  <c r="T52" i="16" a="1"/>
  <c r="T52" i="16" s="1"/>
  <c r="S52" i="16" a="1"/>
  <c r="S52" i="16" s="1"/>
  <c r="R52" i="16" a="1"/>
  <c r="R52" i="16" s="1"/>
  <c r="P52" i="16" a="1"/>
  <c r="P52" i="16" s="1"/>
  <c r="O52" i="16"/>
  <c r="O52" i="16" a="1"/>
  <c r="N52" i="16"/>
  <c r="N52" i="16" a="1"/>
  <c r="M52" i="16" a="1"/>
  <c r="M52" i="16" s="1"/>
  <c r="U51" i="16"/>
  <c r="U51" i="16" a="1"/>
  <c r="T51" i="16" a="1"/>
  <c r="T51" i="16" s="1"/>
  <c r="S51" i="16" a="1"/>
  <c r="S51" i="16" s="1"/>
  <c r="R51" i="16"/>
  <c r="R51" i="16" a="1"/>
  <c r="P51" i="16" a="1"/>
  <c r="P51" i="16" s="1"/>
  <c r="O51" i="16" a="1"/>
  <c r="O51" i="16" s="1"/>
  <c r="N51" i="16" a="1"/>
  <c r="N51" i="16" s="1"/>
  <c r="M51" i="16" a="1"/>
  <c r="M51" i="16" s="1"/>
  <c r="U50" i="16"/>
  <c r="U50" i="16" a="1"/>
  <c r="T50" i="16" a="1"/>
  <c r="T50" i="16" s="1"/>
  <c r="S50" i="16"/>
  <c r="S50" i="16" a="1"/>
  <c r="R50" i="16" a="1"/>
  <c r="R50" i="16" s="1"/>
  <c r="P50" i="16"/>
  <c r="P50" i="16" a="1"/>
  <c r="O50" i="16" a="1"/>
  <c r="O50" i="16" s="1"/>
  <c r="N50" i="16" a="1"/>
  <c r="N50" i="16" s="1"/>
  <c r="M50" i="16" a="1"/>
  <c r="M50" i="16" s="1"/>
  <c r="U49" i="16" a="1"/>
  <c r="U49" i="16" s="1"/>
  <c r="T49" i="16" a="1"/>
  <c r="T49" i="16" s="1"/>
  <c r="S49" i="16"/>
  <c r="S49" i="16" a="1"/>
  <c r="R49" i="16" a="1"/>
  <c r="R49" i="16" s="1"/>
  <c r="P49" i="16"/>
  <c r="P49" i="16" a="1"/>
  <c r="O49" i="16" a="1"/>
  <c r="O49" i="16" s="1"/>
  <c r="N49" i="16" a="1"/>
  <c r="N49" i="16" s="1"/>
  <c r="M49" i="16" a="1"/>
  <c r="M49" i="16" s="1"/>
  <c r="U48" i="16" a="1"/>
  <c r="U48" i="16" s="1"/>
  <c r="T48" i="16" a="1"/>
  <c r="T48" i="16" s="1"/>
  <c r="S48" i="16"/>
  <c r="S48" i="16" a="1"/>
  <c r="R48" i="16" a="1"/>
  <c r="R48" i="16" s="1"/>
  <c r="P48" i="16"/>
  <c r="P48" i="16" a="1"/>
  <c r="O48" i="16" a="1"/>
  <c r="O48" i="16" s="1"/>
  <c r="N48" i="16" a="1"/>
  <c r="N48" i="16" s="1"/>
  <c r="M48" i="16"/>
  <c r="M48" i="16" a="1"/>
  <c r="U47" i="16" a="1"/>
  <c r="U47" i="16" s="1"/>
  <c r="T47" i="16" a="1"/>
  <c r="T47" i="16" s="1"/>
  <c r="S47" i="16"/>
  <c r="S47" i="16" a="1"/>
  <c r="R47" i="16" a="1"/>
  <c r="R47" i="16" s="1"/>
  <c r="P47" i="16"/>
  <c r="P47" i="16" a="1"/>
  <c r="O47" i="16"/>
  <c r="O47" i="16" a="1"/>
  <c r="N47" i="16" a="1"/>
  <c r="N47" i="16" s="1"/>
  <c r="M47" i="16"/>
  <c r="M47" i="16" a="1"/>
  <c r="U46" i="16" a="1"/>
  <c r="U46" i="16" s="1"/>
  <c r="T46" i="16" a="1"/>
  <c r="T46" i="16" s="1"/>
  <c r="S46" i="16"/>
  <c r="S46" i="16" a="1"/>
  <c r="R46" i="16" a="1"/>
  <c r="R46" i="16" s="1"/>
  <c r="P46" i="16" a="1"/>
  <c r="P46" i="16" s="1"/>
  <c r="O46" i="16" a="1"/>
  <c r="O46" i="16" s="1"/>
  <c r="N46" i="16"/>
  <c r="N46" i="16" a="1"/>
  <c r="M46" i="16" a="1"/>
  <c r="M46" i="16" s="1"/>
  <c r="U45" i="16" a="1"/>
  <c r="U45" i="16" s="1"/>
  <c r="T45" i="16"/>
  <c r="T45" i="16" a="1"/>
  <c r="S45" i="16"/>
  <c r="S45" i="16" a="1"/>
  <c r="R45" i="16"/>
  <c r="R45" i="16" a="1"/>
  <c r="P45" i="16"/>
  <c r="P45" i="16" a="1"/>
  <c r="O45" i="16" a="1"/>
  <c r="O45" i="16" s="1"/>
  <c r="N45" i="16"/>
  <c r="N45" i="16" a="1"/>
  <c r="M45" i="16" a="1"/>
  <c r="M45" i="16" s="1"/>
  <c r="U44" i="16" a="1"/>
  <c r="U44" i="16" s="1"/>
  <c r="T44" i="16"/>
  <c r="T44" i="16" a="1"/>
  <c r="S44" i="16" a="1"/>
  <c r="S44" i="16" s="1"/>
  <c r="R44" i="16" a="1"/>
  <c r="R44" i="16" s="1"/>
  <c r="P44" i="16"/>
  <c r="P44" i="16" a="1"/>
  <c r="O44" i="16" a="1"/>
  <c r="O44" i="16" s="1"/>
  <c r="N44" i="16"/>
  <c r="N44" i="16" a="1"/>
  <c r="M44" i="16" a="1"/>
  <c r="M44" i="16" s="1"/>
  <c r="U43" i="16"/>
  <c r="U43" i="16" a="1"/>
  <c r="T43" i="16" a="1"/>
  <c r="T43" i="16" s="1"/>
  <c r="S43" i="16" a="1"/>
  <c r="S43" i="16" s="1"/>
  <c r="R43" i="16" a="1"/>
  <c r="R43" i="16" s="1"/>
  <c r="P43" i="16"/>
  <c r="P43" i="16" a="1"/>
  <c r="O43" i="16" a="1"/>
  <c r="O43" i="16" s="1"/>
  <c r="N43" i="16"/>
  <c r="N43" i="16" a="1"/>
  <c r="M43" i="16" a="1"/>
  <c r="M43" i="16" s="1"/>
  <c r="U42" i="16"/>
  <c r="U42" i="16" a="1"/>
  <c r="T42" i="16" a="1"/>
  <c r="T42" i="16" s="1"/>
  <c r="S42" i="16" a="1"/>
  <c r="S42" i="16" s="1"/>
  <c r="R42" i="16" a="1"/>
  <c r="R42" i="16" s="1"/>
  <c r="P42" i="16"/>
  <c r="P42" i="16" a="1"/>
  <c r="O42" i="16" a="1"/>
  <c r="O42" i="16" s="1"/>
  <c r="N42" i="16"/>
  <c r="N42" i="16" a="1"/>
  <c r="M42" i="16"/>
  <c r="M42" i="16" a="1"/>
  <c r="U41" i="16"/>
  <c r="U41" i="16" a="1"/>
  <c r="T41" i="16" a="1"/>
  <c r="T41" i="16" s="1"/>
  <c r="S41" i="16" a="1"/>
  <c r="S41" i="16" s="1"/>
  <c r="R41" i="16" a="1"/>
  <c r="R41" i="16" s="1"/>
  <c r="P41" i="16" a="1"/>
  <c r="P41" i="16" s="1"/>
  <c r="O41" i="16"/>
  <c r="O41" i="16" a="1"/>
  <c r="N41" i="16" a="1"/>
  <c r="N41" i="16" s="1"/>
  <c r="M41" i="16" a="1"/>
  <c r="M41" i="16" s="1"/>
  <c r="U40" i="16"/>
  <c r="U40" i="16" a="1"/>
  <c r="T40" i="16"/>
  <c r="T40" i="16" a="1"/>
  <c r="S40" i="16"/>
  <c r="S40" i="16" a="1"/>
  <c r="R40" i="16"/>
  <c r="R40" i="16" a="1"/>
  <c r="P40" i="16" a="1"/>
  <c r="P40" i="16" s="1"/>
  <c r="O40" i="16" a="1"/>
  <c r="O40" i="16" s="1"/>
  <c r="N40" i="16" a="1"/>
  <c r="N40" i="16" s="1"/>
  <c r="M40" i="16" a="1"/>
  <c r="M40" i="16" s="1"/>
  <c r="U39" i="16"/>
  <c r="U39" i="16" a="1"/>
  <c r="T39" i="16" a="1"/>
  <c r="T39" i="16" s="1"/>
  <c r="S39" i="16" a="1"/>
  <c r="S39" i="16" s="1"/>
  <c r="R39" i="16" a="1"/>
  <c r="R39" i="16" s="1"/>
  <c r="P39" i="16" a="1"/>
  <c r="P39" i="16" s="1"/>
  <c r="O39" i="16" a="1"/>
  <c r="O39" i="16" s="1"/>
  <c r="N39" i="16" a="1"/>
  <c r="N39" i="16" s="1"/>
  <c r="M39" i="16" a="1"/>
  <c r="M39" i="16" s="1"/>
  <c r="U38" i="16"/>
  <c r="U38" i="16" a="1"/>
  <c r="T38" i="16" a="1"/>
  <c r="T38" i="16" s="1"/>
  <c r="S38" i="16" a="1"/>
  <c r="S38" i="16" s="1"/>
  <c r="R38" i="16" a="1"/>
  <c r="R38" i="16" s="1"/>
  <c r="P38" i="16" a="1"/>
  <c r="P38" i="16" s="1"/>
  <c r="O38" i="16" a="1"/>
  <c r="O38" i="16" s="1"/>
  <c r="N38" i="16" a="1"/>
  <c r="N38" i="16" s="1"/>
  <c r="M38" i="16" a="1"/>
  <c r="M38" i="16" s="1"/>
  <c r="U37" i="16"/>
  <c r="U37" i="16" a="1"/>
  <c r="T37" i="16" a="1"/>
  <c r="T37" i="16" s="1"/>
  <c r="S37" i="16" a="1"/>
  <c r="S37" i="16" s="1"/>
  <c r="R37" i="16" a="1"/>
  <c r="R37" i="16" s="1"/>
  <c r="P37" i="16" a="1"/>
  <c r="P37" i="16" s="1"/>
  <c r="O37" i="16"/>
  <c r="O37" i="16" a="1"/>
  <c r="N37" i="16"/>
  <c r="N37" i="16" a="1"/>
  <c r="M37" i="16"/>
  <c r="M37" i="16" a="1"/>
  <c r="U36" i="16"/>
  <c r="U36" i="16" a="1"/>
  <c r="T36" i="16" a="1"/>
  <c r="T36" i="16" s="1"/>
  <c r="S36" i="16" a="1"/>
  <c r="S36" i="16" s="1"/>
  <c r="R36" i="16" a="1"/>
  <c r="R36" i="16" s="1"/>
  <c r="P36" i="16"/>
  <c r="P36" i="16" a="1"/>
  <c r="O36" i="16" a="1"/>
  <c r="O36" i="16" s="1"/>
  <c r="N36" i="16" a="1"/>
  <c r="N36" i="16" s="1"/>
  <c r="M36" i="16" a="1"/>
  <c r="M36" i="16" s="1"/>
  <c r="U35" i="16"/>
  <c r="U35" i="16" a="1"/>
  <c r="T35" i="16"/>
  <c r="T35" i="16" a="1"/>
  <c r="S35" i="16"/>
  <c r="S35" i="16" a="1"/>
  <c r="R35" i="16" a="1"/>
  <c r="R35" i="16" s="1"/>
  <c r="P35" i="16"/>
  <c r="P35" i="16" a="1"/>
  <c r="O35" i="16" a="1"/>
  <c r="O35" i="16" s="1"/>
  <c r="N35" i="16" a="1"/>
  <c r="N35" i="16" s="1"/>
  <c r="M35" i="16" a="1"/>
  <c r="M35" i="16" s="1"/>
  <c r="U34" i="16" a="1"/>
  <c r="U34" i="16" s="1"/>
  <c r="T34" i="16" a="1"/>
  <c r="T34" i="16" s="1"/>
  <c r="S34" i="16" a="1"/>
  <c r="S34" i="16" s="1"/>
  <c r="R34" i="16" a="1"/>
  <c r="R34" i="16" s="1"/>
  <c r="P34" i="16"/>
  <c r="P34" i="16" a="1"/>
  <c r="O34" i="16" a="1"/>
  <c r="O34" i="16" s="1"/>
  <c r="N34" i="16" a="1"/>
  <c r="N34" i="16" s="1"/>
  <c r="M34" i="16" a="1"/>
  <c r="M34" i="16" s="1"/>
  <c r="U33" i="16"/>
  <c r="U33" i="16" a="1"/>
  <c r="T33" i="16"/>
  <c r="T33" i="16" a="1"/>
  <c r="S33" i="16" a="1"/>
  <c r="S33" i="16" s="1"/>
  <c r="R33" i="16"/>
  <c r="R33" i="16" a="1"/>
  <c r="P33" i="16"/>
  <c r="P33" i="16" a="1"/>
  <c r="O33" i="16"/>
  <c r="O33" i="16" a="1"/>
  <c r="N33" i="16"/>
  <c r="N33" i="16" a="1"/>
  <c r="M33" i="16" a="1"/>
  <c r="M33" i="16" s="1"/>
  <c r="U32" i="16" a="1"/>
  <c r="U32" i="16" s="1"/>
  <c r="T32" i="16"/>
  <c r="T32" i="16" a="1"/>
  <c r="S32" i="16"/>
  <c r="S32" i="16" a="1"/>
  <c r="R32" i="16"/>
  <c r="R32" i="16" a="1"/>
  <c r="P32" i="16"/>
  <c r="P32" i="16" a="1"/>
  <c r="O32" i="16" a="1"/>
  <c r="O32" i="16" s="1"/>
  <c r="N32" i="16"/>
  <c r="N32" i="16" a="1"/>
  <c r="M32" i="16" a="1"/>
  <c r="M32" i="16" s="1"/>
  <c r="U31" i="16"/>
  <c r="U31" i="16" a="1"/>
  <c r="T31" i="16"/>
  <c r="T31" i="16" a="1"/>
  <c r="S31" i="16"/>
  <c r="S31" i="16" a="1"/>
  <c r="R31" i="16" a="1"/>
  <c r="R31" i="16" s="1"/>
  <c r="P31" i="16"/>
  <c r="P31" i="16" a="1"/>
  <c r="O31" i="16" a="1"/>
  <c r="O31" i="16" s="1"/>
  <c r="N31" i="16"/>
  <c r="N31" i="16" a="1"/>
  <c r="M31" i="16"/>
  <c r="M31" i="16" a="1"/>
  <c r="U30" i="16"/>
  <c r="U30" i="16" a="1"/>
  <c r="T30" i="16" a="1"/>
  <c r="T30" i="16" s="1"/>
  <c r="S30" i="16"/>
  <c r="S30" i="16" a="1"/>
  <c r="R30" i="16" a="1"/>
  <c r="R30" i="16" s="1"/>
  <c r="P30" i="16"/>
  <c r="P30" i="16" a="1"/>
  <c r="O30" i="16"/>
  <c r="O30" i="16" a="1"/>
  <c r="N30" i="16" a="1"/>
  <c r="N30" i="16" s="1"/>
  <c r="M30" i="16" a="1"/>
  <c r="M30" i="16" s="1"/>
  <c r="U29" i="16"/>
  <c r="U29" i="16" a="1"/>
  <c r="T29" i="16" a="1"/>
  <c r="T29" i="16" s="1"/>
  <c r="S29" i="16"/>
  <c r="S29" i="16" a="1"/>
  <c r="R29" i="16"/>
  <c r="R29" i="16" a="1"/>
  <c r="P29" i="16" a="1"/>
  <c r="P29" i="16" s="1"/>
  <c r="O29" i="16" a="1"/>
  <c r="O29" i="16" s="1"/>
  <c r="N29" i="16"/>
  <c r="N29" i="16" a="1"/>
  <c r="M29" i="16"/>
  <c r="M29" i="16" a="1"/>
  <c r="U28" i="16"/>
  <c r="U28" i="16" a="1"/>
  <c r="T28" i="16"/>
  <c r="T28" i="16" a="1"/>
  <c r="S28" i="16" a="1"/>
  <c r="S28" i="16" s="1"/>
  <c r="R28" i="16" a="1"/>
  <c r="R28" i="16" s="1"/>
  <c r="P28" i="16"/>
  <c r="P28" i="16" a="1"/>
  <c r="O28" i="16"/>
  <c r="O28" i="16" a="1"/>
  <c r="N28" i="16"/>
  <c r="N28" i="16" a="1"/>
  <c r="M28" i="16" a="1"/>
  <c r="M28" i="16" s="1"/>
  <c r="U27" i="16" a="1"/>
  <c r="U27" i="16" s="1"/>
  <c r="T27" i="16" a="1"/>
  <c r="T27" i="16" s="1"/>
  <c r="S27" i="16"/>
  <c r="S27" i="16" a="1"/>
  <c r="R27" i="16"/>
  <c r="R27" i="16" a="1"/>
  <c r="P27" i="16" a="1"/>
  <c r="P27" i="16" s="1"/>
  <c r="O27" i="16" a="1"/>
  <c r="O27" i="16" s="1"/>
  <c r="N27" i="16"/>
  <c r="N27" i="16" a="1"/>
  <c r="M27" i="16" a="1"/>
  <c r="M27" i="16" s="1"/>
  <c r="U26" i="16"/>
  <c r="U26" i="16" a="1"/>
  <c r="T26" i="16"/>
  <c r="T26" i="16" a="1"/>
  <c r="S26" i="16" a="1"/>
  <c r="S26" i="16" s="1"/>
  <c r="R26" i="16" a="1"/>
  <c r="R26" i="16" s="1"/>
  <c r="P26" i="16"/>
  <c r="P26" i="16" a="1"/>
  <c r="O26" i="16" a="1"/>
  <c r="O26" i="16" s="1"/>
  <c r="N26" i="16"/>
  <c r="N26" i="16" a="1"/>
  <c r="M26" i="16"/>
  <c r="M26" i="16" a="1"/>
  <c r="U25" i="16" a="1"/>
  <c r="U25" i="16" s="1"/>
  <c r="T25" i="16" a="1"/>
  <c r="T25" i="16" s="1"/>
  <c r="S25" i="16"/>
  <c r="S25" i="16" a="1"/>
  <c r="R25" i="16" a="1"/>
  <c r="R25" i="16" s="1"/>
  <c r="P25" i="16"/>
  <c r="P25" i="16" a="1"/>
  <c r="O25" i="16"/>
  <c r="O25" i="16" a="1"/>
  <c r="N25" i="16" a="1"/>
  <c r="N25" i="16" s="1"/>
  <c r="M25" i="16" a="1"/>
  <c r="M25" i="16" s="1"/>
  <c r="U24" i="16"/>
  <c r="U24" i="16" a="1"/>
  <c r="T24" i="16" a="1"/>
  <c r="T24" i="16" s="1"/>
  <c r="S24" i="16"/>
  <c r="S24" i="16" a="1"/>
  <c r="R24" i="16"/>
  <c r="R24" i="16" a="1"/>
  <c r="P24" i="16" a="1"/>
  <c r="P24" i="16" s="1"/>
  <c r="O24" i="16" a="1"/>
  <c r="O24" i="16" s="1"/>
  <c r="N24" i="16"/>
  <c r="N24" i="16" a="1"/>
  <c r="M24" i="16"/>
  <c r="M24" i="16" a="1"/>
  <c r="U23" i="16"/>
  <c r="U23" i="16" a="1"/>
  <c r="T23" i="16"/>
  <c r="T23" i="16" a="1"/>
  <c r="S23" i="16" a="1"/>
  <c r="S23" i="16" s="1"/>
  <c r="R23" i="16" a="1"/>
  <c r="R23" i="16" s="1"/>
  <c r="P23" i="16"/>
  <c r="P23" i="16" a="1"/>
  <c r="O23" i="16"/>
  <c r="O23" i="16" a="1"/>
  <c r="N23" i="16" a="1"/>
  <c r="N23" i="16" s="1"/>
  <c r="M23" i="16" a="1"/>
  <c r="M23" i="16" s="1"/>
  <c r="U22" i="16" a="1"/>
  <c r="U22" i="16" s="1"/>
  <c r="T22" i="16" a="1"/>
  <c r="T22" i="16" s="1"/>
  <c r="S22" i="16"/>
  <c r="S22" i="16" a="1"/>
  <c r="R22" i="16"/>
  <c r="R22" i="16" a="1"/>
  <c r="P22" i="16" a="1"/>
  <c r="P22" i="16" s="1"/>
  <c r="O22" i="16" a="1"/>
  <c r="O22" i="16" s="1"/>
  <c r="N22" i="16"/>
  <c r="N22" i="16" a="1"/>
  <c r="M22" i="16" a="1"/>
  <c r="M22" i="16" s="1"/>
  <c r="U21" i="16"/>
  <c r="U21" i="16" a="1"/>
  <c r="T21" i="16"/>
  <c r="T21" i="16" a="1"/>
  <c r="S21" i="16" a="1"/>
  <c r="S21" i="16" s="1"/>
  <c r="R21" i="16" a="1"/>
  <c r="R21" i="16" s="1"/>
  <c r="P21" i="16"/>
  <c r="P21" i="16" a="1"/>
  <c r="O21" i="16" a="1"/>
  <c r="O21" i="16" s="1"/>
  <c r="N21" i="16"/>
  <c r="N21" i="16" a="1"/>
  <c r="M21" i="16"/>
  <c r="M21" i="16" a="1"/>
  <c r="U20" i="16" a="1"/>
  <c r="U20" i="16" s="1"/>
  <c r="T20" i="16" a="1"/>
  <c r="T20" i="16" s="1"/>
  <c r="S20" i="16"/>
  <c r="S20" i="16" a="1"/>
  <c r="R20" i="16" a="1"/>
  <c r="R20" i="16" s="1"/>
  <c r="P20" i="16"/>
  <c r="P20" i="16" a="1"/>
  <c r="O20" i="16"/>
  <c r="O20" i="16" a="1"/>
  <c r="N20" i="16" a="1"/>
  <c r="N20" i="16" s="1"/>
  <c r="M20" i="16" a="1"/>
  <c r="M20" i="16" s="1"/>
  <c r="U19" i="16"/>
  <c r="U19" i="16" a="1"/>
  <c r="T19" i="16" a="1"/>
  <c r="T19" i="16" s="1"/>
  <c r="S19" i="16"/>
  <c r="S19" i="16" a="1"/>
  <c r="R19" i="16"/>
  <c r="R19" i="16" a="1"/>
  <c r="P19" i="16" a="1"/>
  <c r="P19" i="16" s="1"/>
  <c r="O19" i="16" a="1"/>
  <c r="O19" i="16" s="1"/>
  <c r="N19" i="16"/>
  <c r="N19" i="16" a="1"/>
  <c r="M19" i="16"/>
  <c r="M19" i="16" a="1"/>
  <c r="U18" i="16"/>
  <c r="U18" i="16" a="1"/>
  <c r="T18" i="16"/>
  <c r="T18" i="16" a="1"/>
  <c r="S18" i="16" a="1"/>
  <c r="S18" i="16" s="1"/>
  <c r="R18" i="16" a="1"/>
  <c r="R18" i="16" s="1"/>
  <c r="P18" i="16"/>
  <c r="P18" i="16" a="1"/>
  <c r="O18" i="16"/>
  <c r="O18" i="16" a="1"/>
  <c r="N18" i="16" a="1"/>
  <c r="N18" i="16" s="1"/>
  <c r="M18" i="16" a="1"/>
  <c r="M18" i="16" s="1"/>
  <c r="U17" i="16" a="1"/>
  <c r="U17" i="16" s="1"/>
  <c r="T17" i="16" a="1"/>
  <c r="T17" i="16" s="1"/>
  <c r="S17" i="16"/>
  <c r="S17" i="16" a="1"/>
  <c r="R17" i="16"/>
  <c r="R17" i="16" a="1"/>
  <c r="P17" i="16" a="1"/>
  <c r="P17" i="16" s="1"/>
  <c r="O17" i="16" a="1"/>
  <c r="O17" i="16" s="1"/>
  <c r="N17" i="16"/>
  <c r="N17" i="16" a="1"/>
  <c r="M17" i="16" a="1"/>
  <c r="M17" i="16" s="1"/>
  <c r="U16" i="16"/>
  <c r="U16" i="16" a="1"/>
  <c r="T16" i="16"/>
  <c r="T16" i="16" a="1"/>
  <c r="S16" i="16" a="1"/>
  <c r="S16" i="16" s="1"/>
  <c r="R16" i="16" a="1"/>
  <c r="R16" i="16" s="1"/>
  <c r="P16" i="16"/>
  <c r="P16" i="16" a="1"/>
  <c r="O16" i="16" a="1"/>
  <c r="O16" i="16" s="1"/>
  <c r="N16" i="16"/>
  <c r="N16" i="16" a="1"/>
  <c r="M16" i="16"/>
  <c r="M16" i="16" a="1"/>
  <c r="U15" i="16" a="1"/>
  <c r="U15" i="16" s="1"/>
  <c r="T15" i="16" a="1"/>
  <c r="T15" i="16" s="1"/>
  <c r="S15" i="16"/>
  <c r="S15" i="16" a="1"/>
  <c r="R15" i="16" a="1"/>
  <c r="R15" i="16" s="1"/>
  <c r="P15" i="16"/>
  <c r="P15" i="16" a="1"/>
  <c r="O15" i="16"/>
  <c r="O15" i="16" a="1"/>
  <c r="N15" i="16" a="1"/>
  <c r="N15" i="16" s="1"/>
  <c r="M15" i="16" a="1"/>
  <c r="M15" i="16" s="1"/>
  <c r="U14" i="16"/>
  <c r="U14" i="16" a="1"/>
  <c r="T14" i="16" a="1"/>
  <c r="T14" i="16" s="1"/>
  <c r="S14" i="16"/>
  <c r="S14" i="16" a="1"/>
  <c r="R14" i="16"/>
  <c r="R14" i="16" a="1"/>
  <c r="P14" i="16" a="1"/>
  <c r="P14" i="16" s="1"/>
  <c r="O14" i="16" a="1"/>
  <c r="O14" i="16" s="1"/>
  <c r="N14" i="16"/>
  <c r="N14" i="16" a="1"/>
  <c r="M14" i="16"/>
  <c r="M14" i="16" a="1"/>
  <c r="U13" i="16"/>
  <c r="U13" i="16" a="1"/>
  <c r="T13" i="16"/>
  <c r="T13" i="16" a="1"/>
  <c r="S13" i="16" a="1"/>
  <c r="S13" i="16" s="1"/>
  <c r="R13" i="16" a="1"/>
  <c r="R13" i="16" s="1"/>
  <c r="P13" i="16"/>
  <c r="P13" i="16" a="1"/>
  <c r="O13" i="16"/>
  <c r="O13" i="16" a="1"/>
  <c r="N13" i="16" a="1"/>
  <c r="N13" i="16" s="1"/>
  <c r="M13" i="16" a="1"/>
  <c r="M13" i="16" s="1"/>
  <c r="U12" i="16" a="1"/>
  <c r="U12" i="16" s="1"/>
  <c r="T12" i="16" a="1"/>
  <c r="T12" i="16" s="1"/>
  <c r="S12" i="16"/>
  <c r="S12" i="16" a="1"/>
  <c r="R12" i="16"/>
  <c r="R12" i="16" a="1"/>
  <c r="P12" i="16" a="1"/>
  <c r="P12" i="16" s="1"/>
  <c r="O12" i="16" a="1"/>
  <c r="O12" i="16" s="1"/>
  <c r="N12" i="16"/>
  <c r="N12" i="16" a="1"/>
  <c r="M12" i="16" a="1"/>
  <c r="M12" i="16" s="1"/>
  <c r="U11" i="16"/>
  <c r="U11" i="16" a="1"/>
  <c r="T11" i="16"/>
  <c r="T11" i="16" a="1"/>
  <c r="S11" i="16" a="1"/>
  <c r="S11" i="16" s="1"/>
  <c r="R11" i="16" a="1"/>
  <c r="R11" i="16" s="1"/>
  <c r="P11" i="16"/>
  <c r="P11" i="16" a="1"/>
  <c r="O11" i="16" a="1"/>
  <c r="O11" i="16" s="1"/>
  <c r="N11" i="16"/>
  <c r="N11" i="16" a="1"/>
  <c r="M11" i="16"/>
  <c r="M11" i="16" a="1"/>
  <c r="U10" i="16" a="1"/>
  <c r="U10" i="16" s="1"/>
  <c r="T10" i="16" a="1"/>
  <c r="T10" i="16" s="1"/>
  <c r="S10" i="16"/>
  <c r="S10" i="16" a="1"/>
  <c r="R10" i="16" a="1"/>
  <c r="R10" i="16" s="1"/>
  <c r="P10" i="16"/>
  <c r="P10" i="16" a="1"/>
  <c r="O10" i="16"/>
  <c r="O10" i="16" a="1"/>
  <c r="N10" i="16" a="1"/>
  <c r="N10" i="16" s="1"/>
  <c r="M10" i="16" a="1"/>
  <c r="M10" i="16" s="1"/>
  <c r="U9" i="16"/>
  <c r="U9" i="16" a="1"/>
  <c r="T9" i="16" a="1"/>
  <c r="T9" i="16" s="1"/>
  <c r="S9" i="16"/>
  <c r="S9" i="16" a="1"/>
  <c r="R9" i="16"/>
  <c r="R9" i="16" a="1"/>
  <c r="P9" i="16" a="1"/>
  <c r="P9" i="16" s="1"/>
  <c r="O9" i="16" a="1"/>
  <c r="O9" i="16" s="1"/>
  <c r="N9" i="16"/>
  <c r="N9" i="16" a="1"/>
  <c r="M9" i="16"/>
  <c r="M9" i="16" a="1"/>
  <c r="U8" i="16"/>
  <c r="U8" i="16" a="1"/>
  <c r="T8" i="16"/>
  <c r="T8" i="16" a="1"/>
  <c r="S8" i="16" a="1"/>
  <c r="S8" i="16" s="1"/>
  <c r="R8" i="16" a="1"/>
  <c r="R8" i="16" s="1"/>
  <c r="P8" i="16"/>
  <c r="P8" i="16" a="1"/>
  <c r="O8" i="16"/>
  <c r="O8" i="16" a="1"/>
  <c r="N8" i="16" a="1"/>
  <c r="N8" i="16" s="1"/>
  <c r="M8" i="16" a="1"/>
  <c r="M8" i="16" s="1"/>
  <c r="U7" i="16" a="1"/>
  <c r="U7" i="16" s="1"/>
  <c r="T7" i="16" a="1"/>
  <c r="T7" i="16" s="1"/>
  <c r="S7" i="16"/>
  <c r="S7" i="16" a="1"/>
  <c r="R7" i="16"/>
  <c r="R7" i="16" a="1"/>
  <c r="P7" i="16" a="1"/>
  <c r="P7" i="16" s="1"/>
  <c r="O7" i="16" a="1"/>
  <c r="O7" i="16" s="1"/>
  <c r="N7" i="16"/>
  <c r="N7" i="16" a="1"/>
  <c r="M7" i="16" a="1"/>
  <c r="M7" i="16" s="1"/>
  <c r="U6" i="16"/>
  <c r="U6" i="16" a="1"/>
  <c r="T6" i="16"/>
  <c r="T6" i="16" a="1"/>
  <c r="S6" i="16" a="1"/>
  <c r="S6" i="16" s="1"/>
  <c r="R6" i="16" a="1"/>
  <c r="R6" i="16" s="1"/>
  <c r="P6" i="16"/>
  <c r="P6" i="16" a="1"/>
  <c r="O6" i="16" a="1"/>
  <c r="O6" i="16" s="1"/>
  <c r="N6" i="16"/>
  <c r="N6" i="16" a="1"/>
  <c r="M6" i="16"/>
  <c r="M6" i="16" a="1"/>
  <c r="U5" i="16" a="1"/>
  <c r="U5" i="16" s="1"/>
  <c r="T5" i="16" a="1"/>
  <c r="T5" i="16" s="1"/>
  <c r="S5" i="16"/>
  <c r="S5" i="16" a="1"/>
  <c r="R5" i="16" a="1"/>
  <c r="R5" i="16" s="1"/>
  <c r="P5" i="16"/>
  <c r="P5" i="16" a="1"/>
  <c r="O5" i="16"/>
  <c r="O5" i="16" a="1"/>
  <c r="N5" i="16" a="1"/>
  <c r="N5" i="16" s="1"/>
  <c r="M5" i="16" a="1"/>
  <c r="M5" i="16" s="1"/>
  <c r="U4" i="16"/>
  <c r="U4" i="16" a="1"/>
  <c r="T4" i="16" a="1"/>
  <c r="T4" i="16" s="1"/>
  <c r="S4" i="16"/>
  <c r="S4" i="16" a="1"/>
  <c r="R4" i="16"/>
  <c r="R4" i="16" a="1"/>
  <c r="P4" i="16" a="1"/>
  <c r="P4" i="16" s="1"/>
  <c r="O4" i="16" a="1"/>
  <c r="O4" i="16" s="1"/>
  <c r="N4" i="16"/>
  <c r="N4" i="16" a="1"/>
  <c r="M4" i="16"/>
  <c r="M4" i="16" a="1"/>
  <c r="K4" i="16" a="1"/>
  <c r="K4" i="16" s="1"/>
  <c r="J4" i="16" a="1"/>
  <c r="J4" i="16" s="1"/>
  <c r="I4" i="16"/>
  <c r="I4" i="16" a="1"/>
  <c r="H4" i="16" a="1"/>
  <c r="H4" i="16" s="1"/>
  <c r="C7" i="4"/>
  <c r="V4" i="6" a="1"/>
  <c r="V4" i="6" s="1"/>
  <c r="V5" i="6" a="1"/>
  <c r="V5" i="6" s="1"/>
  <c r="V6" i="6" a="1"/>
  <c r="V6" i="6" s="1"/>
  <c r="V7" i="6" a="1"/>
  <c r="V7" i="6" s="1"/>
  <c r="V8" i="6" a="1"/>
  <c r="V8" i="6" s="1"/>
  <c r="V9" i="6" a="1"/>
  <c r="V9" i="6" s="1"/>
  <c r="V10" i="6" a="1"/>
  <c r="V10" i="6" s="1"/>
  <c r="V11" i="6" a="1"/>
  <c r="V11" i="6" s="1"/>
  <c r="V12" i="6" a="1"/>
  <c r="V12" i="6" s="1"/>
  <c r="V13" i="6" a="1"/>
  <c r="V13" i="6" s="1"/>
  <c r="V14" i="6" a="1"/>
  <c r="V14" i="6" s="1"/>
  <c r="V15" i="6" a="1"/>
  <c r="V15" i="6" s="1"/>
  <c r="V16" i="6" a="1"/>
  <c r="V16" i="6" s="1"/>
  <c r="V17" i="6" a="1"/>
  <c r="V17" i="6" s="1"/>
  <c r="V18" i="6" a="1"/>
  <c r="V18" i="6" s="1"/>
  <c r="V19" i="6" a="1"/>
  <c r="V19" i="6" s="1"/>
  <c r="V20" i="6" a="1"/>
  <c r="V20" i="6" s="1"/>
  <c r="V21" i="6" a="1"/>
  <c r="V21" i="6" s="1"/>
  <c r="V22" i="6" a="1"/>
  <c r="V22" i="6" s="1"/>
  <c r="V23" i="6" a="1"/>
  <c r="V23" i="6" s="1"/>
  <c r="V24" i="6" a="1"/>
  <c r="V24" i="6" s="1"/>
  <c r="V25" i="6" a="1"/>
  <c r="V25" i="6" s="1"/>
  <c r="V26" i="6" a="1"/>
  <c r="V26" i="6" s="1"/>
  <c r="V27" i="6" a="1"/>
  <c r="V27" i="6" s="1"/>
  <c r="V28" i="6" a="1"/>
  <c r="V28" i="6" s="1"/>
  <c r="V29" i="6" a="1"/>
  <c r="V29" i="6" s="1"/>
  <c r="V30" i="6" a="1"/>
  <c r="V30" i="6" s="1"/>
  <c r="V31" i="6" a="1"/>
  <c r="V31" i="6" s="1"/>
  <c r="V32" i="6" a="1"/>
  <c r="V32" i="6" s="1"/>
  <c r="V33" i="6" a="1"/>
  <c r="V33" i="6" s="1"/>
  <c r="V34" i="6" a="1"/>
  <c r="V34" i="6" s="1"/>
  <c r="V35" i="6" a="1"/>
  <c r="V35" i="6" s="1"/>
  <c r="V36" i="6" a="1"/>
  <c r="V36" i="6" s="1"/>
  <c r="V37" i="6" a="1"/>
  <c r="V37" i="6" s="1"/>
  <c r="V38" i="6" a="1"/>
  <c r="V38" i="6" s="1"/>
  <c r="V39" i="6" a="1"/>
  <c r="V39" i="6" s="1"/>
  <c r="V40" i="6" a="1"/>
  <c r="V40" i="6" s="1"/>
  <c r="V41" i="6" a="1"/>
  <c r="V41" i="6" s="1"/>
  <c r="V42" i="6" a="1"/>
  <c r="V42" i="6" s="1"/>
  <c r="V43" i="6" a="1"/>
  <c r="V43" i="6" s="1"/>
  <c r="V44" i="6" a="1"/>
  <c r="V44" i="6" s="1"/>
  <c r="V45" i="6" a="1"/>
  <c r="V45" i="6" s="1"/>
  <c r="V46" i="6" a="1"/>
  <c r="V46" i="6" s="1"/>
  <c r="V47" i="6" a="1"/>
  <c r="V47" i="6" s="1"/>
  <c r="V48" i="6" a="1"/>
  <c r="V48" i="6" s="1"/>
  <c r="V49" i="6" a="1"/>
  <c r="V49" i="6" s="1"/>
  <c r="V50" i="6" a="1"/>
  <c r="V50" i="6" s="1"/>
  <c r="V51" i="6" a="1"/>
  <c r="V51" i="6" s="1"/>
  <c r="V52" i="6" a="1"/>
  <c r="V52" i="6" s="1"/>
  <c r="V53" i="6" a="1"/>
  <c r="V53" i="6" s="1"/>
  <c r="V54" i="6" a="1"/>
  <c r="V54" i="6" s="1"/>
  <c r="V55" i="6" a="1"/>
  <c r="V55" i="6" s="1"/>
  <c r="V56" i="6" a="1"/>
  <c r="V56" i="6" s="1"/>
  <c r="V57" i="6" a="1"/>
  <c r="V57" i="6" s="1"/>
  <c r="V58" i="6" a="1"/>
  <c r="V58" i="6" s="1"/>
  <c r="V59" i="6" a="1"/>
  <c r="V59" i="6" s="1"/>
  <c r="V60" i="6" a="1"/>
  <c r="V60" i="6" s="1"/>
  <c r="V61" i="6" a="1"/>
  <c r="V61" i="6" s="1"/>
  <c r="V62" i="6" a="1"/>
  <c r="V62" i="6" s="1"/>
  <c r="V63" i="6" a="1"/>
  <c r="V63" i="6" s="1"/>
  <c r="V64" i="6" a="1"/>
  <c r="V64" i="6" s="1"/>
  <c r="V65" i="6" a="1"/>
  <c r="V65" i="6" s="1"/>
  <c r="V66" i="6" a="1"/>
  <c r="V66" i="6" s="1"/>
  <c r="V67" i="6" a="1"/>
  <c r="V67" i="6" s="1"/>
  <c r="V68" i="6" a="1"/>
  <c r="V68" i="6" s="1"/>
  <c r="V69" i="6" a="1"/>
  <c r="V69" i="6" s="1"/>
  <c r="V70" i="6" a="1"/>
  <c r="V70" i="6" s="1"/>
  <c r="V71" i="6" a="1"/>
  <c r="V71" i="6" s="1"/>
  <c r="V72" i="6" a="1"/>
  <c r="V72" i="6" s="1"/>
  <c r="V73" i="6" a="1"/>
  <c r="V73" i="6" s="1"/>
  <c r="V74" i="6" a="1"/>
  <c r="V74" i="6" s="1"/>
  <c r="V75" i="6" a="1"/>
  <c r="V75" i="6" s="1"/>
  <c r="V76" i="6" a="1"/>
  <c r="V76" i="6" s="1"/>
  <c r="V77" i="6" a="1"/>
  <c r="V77" i="6" s="1"/>
  <c r="V78" i="6" a="1"/>
  <c r="V78" i="6" s="1"/>
  <c r="V79" i="6" a="1"/>
  <c r="V79" i="6" s="1"/>
  <c r="V80" i="6" a="1"/>
  <c r="V80" i="6" s="1"/>
  <c r="V81" i="6" a="1"/>
  <c r="V81" i="6" s="1"/>
  <c r="V82" i="6" a="1"/>
  <c r="V82" i="6" s="1"/>
  <c r="V83" i="6" a="1"/>
  <c r="V83" i="6" s="1"/>
  <c r="V84" i="6" a="1"/>
  <c r="V84" i="6" s="1"/>
  <c r="V85" i="6" a="1"/>
  <c r="V85" i="6" s="1"/>
  <c r="V86" i="6" a="1"/>
  <c r="V86" i="6" s="1"/>
  <c r="V87" i="6" a="1"/>
  <c r="V87" i="6" s="1"/>
  <c r="V88" i="6" a="1"/>
  <c r="V88" i="6" s="1"/>
  <c r="V89" i="6" a="1"/>
  <c r="V89" i="6" s="1"/>
  <c r="V90" i="6" a="1"/>
  <c r="V90" i="6" s="1"/>
  <c r="V91" i="6" a="1"/>
  <c r="V91" i="6" s="1"/>
  <c r="V92" i="6" a="1"/>
  <c r="V92" i="6" s="1"/>
  <c r="V93" i="6" a="1"/>
  <c r="V93" i="6" s="1"/>
  <c r="V94" i="6" a="1"/>
  <c r="V94" i="6" s="1"/>
  <c r="V95" i="6" a="1"/>
  <c r="V95" i="6" s="1"/>
  <c r="V96" i="6" a="1"/>
  <c r="V96" i="6" s="1"/>
  <c r="V97" i="6" a="1"/>
  <c r="V97" i="6" s="1"/>
  <c r="V98" i="6" a="1"/>
  <c r="V98" i="6" s="1"/>
  <c r="V99" i="6" a="1"/>
  <c r="V99" i="6" s="1"/>
  <c r="V100" i="6" a="1"/>
  <c r="V100" i="6" s="1"/>
  <c r="V101" i="6" a="1"/>
  <c r="V101" i="6" s="1"/>
  <c r="V102" i="6" a="1"/>
  <c r="V102" i="6" s="1"/>
  <c r="V103" i="6" a="1"/>
  <c r="V103" i="6" s="1"/>
  <c r="V104" i="6" a="1"/>
  <c r="V104" i="6" s="1"/>
  <c r="V105" i="6" a="1"/>
  <c r="V105" i="6" s="1"/>
  <c r="V106" i="6" a="1"/>
  <c r="V106" i="6" s="1"/>
  <c r="V107" i="6" a="1"/>
  <c r="V107" i="6" s="1"/>
  <c r="V108" i="6" a="1"/>
  <c r="V108" i="6" s="1"/>
  <c r="V109" i="6" a="1"/>
  <c r="V109" i="6" s="1"/>
  <c r="V110" i="6" a="1"/>
  <c r="V110" i="6" s="1"/>
  <c r="V111" i="6" a="1"/>
  <c r="V111" i="6" s="1"/>
  <c r="V112" i="6" a="1"/>
  <c r="V112" i="6" s="1"/>
  <c r="V113" i="6" a="1"/>
  <c r="V113" i="6" s="1"/>
  <c r="V114" i="6" a="1"/>
  <c r="V114" i="6" s="1"/>
  <c r="V115" i="6" a="1"/>
  <c r="V115" i="6" s="1"/>
  <c r="V116" i="6" a="1"/>
  <c r="V116" i="6" s="1"/>
  <c r="V117" i="6" a="1"/>
  <c r="V117" i="6" s="1"/>
  <c r="V118" i="6" a="1"/>
  <c r="V118" i="6" s="1"/>
  <c r="V119" i="6" a="1"/>
  <c r="V119" i="6" s="1"/>
  <c r="V120" i="6" a="1"/>
  <c r="V120" i="6" s="1"/>
  <c r="V121" i="6" a="1"/>
  <c r="V121" i="6" s="1"/>
  <c r="V122" i="6" a="1"/>
  <c r="V122" i="6" s="1"/>
  <c r="V123" i="6" a="1"/>
  <c r="V123" i="6" s="1"/>
  <c r="V124" i="6" a="1"/>
  <c r="V124" i="6" s="1"/>
  <c r="V125" i="6" a="1"/>
  <c r="V125" i="6" s="1"/>
  <c r="V126" i="6" a="1"/>
  <c r="V126" i="6" s="1"/>
  <c r="V127" i="6" a="1"/>
  <c r="V127" i="6" s="1"/>
  <c r="V128" i="6" a="1"/>
  <c r="V128" i="6" s="1"/>
  <c r="V129" i="6" a="1"/>
  <c r="V129" i="6" s="1"/>
  <c r="V130" i="6" a="1"/>
  <c r="V130" i="6" s="1"/>
  <c r="V131" i="6" a="1"/>
  <c r="V131" i="6" s="1"/>
  <c r="V132" i="6" a="1"/>
  <c r="V132" i="6" s="1"/>
  <c r="V133" i="6" a="1"/>
  <c r="V133" i="6" s="1"/>
  <c r="V134" i="6" a="1"/>
  <c r="V134" i="6" s="1"/>
  <c r="V135" i="6" a="1"/>
  <c r="V135" i="6" s="1"/>
  <c r="V136" i="6" a="1"/>
  <c r="V136" i="6" s="1"/>
  <c r="V137" i="6" a="1"/>
  <c r="V137" i="6" s="1"/>
  <c r="V138" i="6" a="1"/>
  <c r="V138" i="6" s="1"/>
  <c r="V139" i="6" a="1"/>
  <c r="V139" i="6" s="1"/>
  <c r="V140" i="6" a="1"/>
  <c r="V140" i="6" s="1"/>
  <c r="V141" i="6" a="1"/>
  <c r="V141" i="6" s="1"/>
  <c r="V142" i="6" a="1"/>
  <c r="V142" i="6" s="1"/>
  <c r="V143" i="6" a="1"/>
  <c r="V143" i="6" s="1"/>
  <c r="V144" i="6" a="1"/>
  <c r="V144" i="6" s="1"/>
  <c r="V145" i="6" a="1"/>
  <c r="V145" i="6" s="1"/>
  <c r="V146" i="6" a="1"/>
  <c r="V146" i="6" s="1"/>
  <c r="V147" i="6" a="1"/>
  <c r="V147" i="6" s="1"/>
  <c r="V148" i="6" a="1"/>
  <c r="V148" i="6" s="1"/>
  <c r="V149" i="6" a="1"/>
  <c r="V149" i="6" s="1"/>
  <c r="V150" i="6" a="1"/>
  <c r="V150" i="6" s="1"/>
  <c r="V151" i="6" a="1"/>
  <c r="V151" i="6" s="1"/>
  <c r="V152" i="6" a="1"/>
  <c r="V152" i="6" s="1"/>
  <c r="V153" i="6" a="1"/>
  <c r="V153" i="6" s="1"/>
  <c r="V154" i="6" a="1"/>
  <c r="V154" i="6" s="1"/>
  <c r="V155" i="6" a="1"/>
  <c r="V155" i="6" s="1"/>
  <c r="V156" i="6" a="1"/>
  <c r="V156" i="6" s="1"/>
  <c r="V157" i="6" a="1"/>
  <c r="V157" i="6" s="1"/>
  <c r="V158" i="6" a="1"/>
  <c r="V158" i="6" s="1"/>
  <c r="V159" i="6" a="1"/>
  <c r="V159" i="6" s="1"/>
  <c r="V160" i="6" a="1"/>
  <c r="V160" i="6" s="1"/>
  <c r="V161" i="6" a="1"/>
  <c r="V161" i="6" s="1"/>
  <c r="V162" i="6" a="1"/>
  <c r="V162" i="6" s="1"/>
  <c r="V163" i="6" a="1"/>
  <c r="V163" i="6" s="1"/>
  <c r="V164" i="6" a="1"/>
  <c r="V164" i="6" s="1"/>
  <c r="V165" i="6" a="1"/>
  <c r="V165" i="6" s="1"/>
  <c r="V166" i="6" a="1"/>
  <c r="V166" i="6" s="1"/>
  <c r="V167" i="6" a="1"/>
  <c r="V167" i="6" s="1"/>
  <c r="V168" i="6" a="1"/>
  <c r="V168" i="6" s="1"/>
  <c r="V169" i="6" a="1"/>
  <c r="V169" i="6" s="1"/>
  <c r="V170" i="6" a="1"/>
  <c r="V170" i="6" s="1"/>
  <c r="V171" i="6" a="1"/>
  <c r="V171" i="6" s="1"/>
  <c r="V172" i="6" a="1"/>
  <c r="V172" i="6" s="1"/>
  <c r="V173" i="6" a="1"/>
  <c r="V173" i="6" s="1"/>
  <c r="V174" i="6" a="1"/>
  <c r="V174" i="6" s="1"/>
  <c r="V175" i="6" a="1"/>
  <c r="V175" i="6" s="1"/>
  <c r="V176" i="6" a="1"/>
  <c r="V176" i="6" s="1"/>
  <c r="V177" i="6" a="1"/>
  <c r="V177" i="6" s="1"/>
  <c r="V178" i="6" a="1"/>
  <c r="V178" i="6" s="1"/>
  <c r="V179" i="6" a="1"/>
  <c r="V179" i="6" s="1"/>
  <c r="V180" i="6" a="1"/>
  <c r="V180" i="6" s="1"/>
  <c r="V181" i="6" a="1"/>
  <c r="V181" i="6" s="1"/>
  <c r="V182" i="6" a="1"/>
  <c r="V182" i="6" s="1"/>
  <c r="V183" i="6" a="1"/>
  <c r="V183" i="6" s="1"/>
  <c r="V184" i="6" a="1"/>
  <c r="V184" i="6" s="1"/>
  <c r="V185" i="6" a="1"/>
  <c r="V185" i="6" s="1"/>
  <c r="V186" i="6" a="1"/>
  <c r="V186" i="6" s="1"/>
  <c r="V187" i="6" a="1"/>
  <c r="V187" i="6" s="1"/>
  <c r="V188" i="6" a="1"/>
  <c r="V188" i="6" s="1"/>
  <c r="V189" i="6" a="1"/>
  <c r="V189" i="6" s="1"/>
  <c r="V190" i="6" a="1"/>
  <c r="V190" i="6" s="1"/>
  <c r="V191" i="6" a="1"/>
  <c r="V191" i="6" s="1"/>
  <c r="V192" i="6" a="1"/>
  <c r="V192" i="6" s="1"/>
  <c r="V193" i="6" a="1"/>
  <c r="V193" i="6" s="1"/>
  <c r="V194" i="6" a="1"/>
  <c r="V194" i="6" s="1"/>
  <c r="V195" i="6" a="1"/>
  <c r="V195" i="6" s="1"/>
  <c r="V196" i="6" a="1"/>
  <c r="V196" i="6" s="1"/>
  <c r="V197" i="6" a="1"/>
  <c r="V197" i="6" s="1"/>
  <c r="V198" i="6" a="1"/>
  <c r="V198" i="6" s="1"/>
  <c r="V199" i="6" a="1"/>
  <c r="V199" i="6" s="1"/>
  <c r="V200" i="6" a="1"/>
  <c r="V200" i="6" s="1"/>
  <c r="V201" i="6" a="1"/>
  <c r="V201" i="6" s="1"/>
  <c r="V202" i="6" a="1"/>
  <c r="V202" i="6" s="1"/>
  <c r="V203" i="6" a="1"/>
  <c r="V203" i="6" s="1"/>
  <c r="V204" i="6" a="1"/>
  <c r="V204" i="6" s="1"/>
  <c r="V205" i="6" a="1"/>
  <c r="V205" i="6" s="1"/>
  <c r="V206" i="6" a="1"/>
  <c r="V206" i="6" s="1"/>
  <c r="V207" i="6" a="1"/>
  <c r="V207" i="6" s="1"/>
  <c r="V208" i="6" a="1"/>
  <c r="V208" i="6" s="1"/>
  <c r="V209" i="6" a="1"/>
  <c r="V209" i="6" s="1"/>
  <c r="V210" i="6" a="1"/>
  <c r="V210" i="6" s="1"/>
  <c r="V211" i="6" a="1"/>
  <c r="V211" i="6" s="1"/>
  <c r="V212" i="6" a="1"/>
  <c r="V212" i="6" s="1"/>
  <c r="V213" i="6" a="1"/>
  <c r="V213" i="6" s="1"/>
  <c r="V214" i="6" a="1"/>
  <c r="V214" i="6" s="1"/>
  <c r="V215" i="6" a="1"/>
  <c r="V215" i="6" s="1"/>
  <c r="V216" i="6" a="1"/>
  <c r="V216" i="6" s="1"/>
  <c r="V217" i="6" a="1"/>
  <c r="V217" i="6" s="1"/>
  <c r="V218" i="6" a="1"/>
  <c r="V218" i="6" s="1"/>
  <c r="V219" i="6" a="1"/>
  <c r="V219" i="6" s="1"/>
  <c r="V220" i="6" a="1"/>
  <c r="V220" i="6" s="1"/>
  <c r="V221" i="6" a="1"/>
  <c r="V221" i="6" s="1"/>
  <c r="V222" i="6" a="1"/>
  <c r="V222" i="6" s="1"/>
  <c r="V223" i="6" a="1"/>
  <c r="V223" i="6" s="1"/>
  <c r="V224" i="6" a="1"/>
  <c r="V224" i="6" s="1"/>
  <c r="V225" i="6" a="1"/>
  <c r="V225" i="6" s="1"/>
  <c r="V226" i="6" a="1"/>
  <c r="V226" i="6" s="1"/>
  <c r="V227" i="6" a="1"/>
  <c r="V227" i="6" s="1"/>
  <c r="V228" i="6" a="1"/>
  <c r="V228" i="6" s="1"/>
  <c r="V229" i="6" a="1"/>
  <c r="V229" i="6" s="1"/>
  <c r="V230" i="6" a="1"/>
  <c r="V230" i="6" s="1"/>
  <c r="V231" i="6" a="1"/>
  <c r="V231" i="6" s="1"/>
  <c r="V232" i="6" a="1"/>
  <c r="V232" i="6" s="1"/>
  <c r="V233" i="6" a="1"/>
  <c r="V233" i="6" s="1"/>
  <c r="V234" i="6" a="1"/>
  <c r="V234" i="6" s="1"/>
  <c r="V235" i="6" a="1"/>
  <c r="V235" i="6" s="1"/>
  <c r="V236" i="6" a="1"/>
  <c r="V236" i="6" s="1"/>
  <c r="V237" i="6" a="1"/>
  <c r="V237" i="6" s="1"/>
  <c r="V238" i="6" a="1"/>
  <c r="V238" i="6" s="1"/>
  <c r="V239" i="6" a="1"/>
  <c r="V239" i="6" s="1"/>
  <c r="V240" i="6" a="1"/>
  <c r="V240" i="6" s="1"/>
  <c r="V241" i="6" a="1"/>
  <c r="V241" i="6" s="1"/>
  <c r="V242" i="6" a="1"/>
  <c r="V242" i="6" s="1"/>
  <c r="V243" i="6" a="1"/>
  <c r="V243" i="6" s="1"/>
  <c r="V244" i="6" a="1"/>
  <c r="V244" i="6" s="1"/>
  <c r="V245" i="6" a="1"/>
  <c r="V245" i="6" s="1"/>
  <c r="V246" i="6" a="1"/>
  <c r="V246" i="6" s="1"/>
  <c r="V247" i="6" a="1"/>
  <c r="V247" i="6" s="1"/>
  <c r="V248" i="6" a="1"/>
  <c r="V248" i="6" s="1"/>
  <c r="V249" i="6" a="1"/>
  <c r="V249" i="6" s="1"/>
  <c r="V250" i="6" a="1"/>
  <c r="V250" i="6" s="1"/>
  <c r="V251" i="6" a="1"/>
  <c r="V251" i="6" s="1"/>
  <c r="V252" i="6" a="1"/>
  <c r="V252" i="6" s="1"/>
  <c r="V253" i="6" a="1"/>
  <c r="V253" i="6" s="1"/>
  <c r="V254" i="6" a="1"/>
  <c r="V254" i="6" s="1"/>
  <c r="V255" i="6" a="1"/>
  <c r="V255" i="6" s="1"/>
  <c r="V256" i="6" a="1"/>
  <c r="V256" i="6" s="1"/>
  <c r="V257" i="6" a="1"/>
  <c r="V257" i="6" s="1"/>
  <c r="V258" i="6" a="1"/>
  <c r="V258" i="6" s="1"/>
  <c r="V259" i="6" a="1"/>
  <c r="V259" i="6" s="1"/>
  <c r="V260" i="6" a="1"/>
  <c r="V260" i="6" s="1"/>
  <c r="V261" i="6" a="1"/>
  <c r="V261" i="6" s="1"/>
  <c r="V262" i="6" a="1"/>
  <c r="V262" i="6" s="1"/>
  <c r="V263" i="6" a="1"/>
  <c r="V263" i="6" s="1"/>
  <c r="V264" i="6" a="1"/>
  <c r="V264" i="6" s="1"/>
  <c r="V265" i="6" a="1"/>
  <c r="V265" i="6" s="1"/>
  <c r="V266" i="6" a="1"/>
  <c r="V266" i="6" s="1"/>
  <c r="V267" i="6" a="1"/>
  <c r="V267" i="6" s="1"/>
  <c r="V268" i="6" a="1"/>
  <c r="V268" i="6" s="1"/>
  <c r="V269" i="6" a="1"/>
  <c r="V269" i="6" s="1"/>
  <c r="V270" i="6" a="1"/>
  <c r="V270" i="6" s="1"/>
  <c r="V271" i="6" a="1"/>
  <c r="V271" i="6" s="1"/>
  <c r="V272" i="6" a="1"/>
  <c r="V272" i="6" s="1"/>
  <c r="V273" i="6" a="1"/>
  <c r="V273" i="6" s="1"/>
  <c r="V274" i="6" a="1"/>
  <c r="V274" i="6" s="1"/>
  <c r="V275" i="6" a="1"/>
  <c r="V275" i="6" s="1"/>
  <c r="V276" i="6" a="1"/>
  <c r="V276" i="6" s="1"/>
  <c r="V277" i="6" a="1"/>
  <c r="V277" i="6" s="1"/>
  <c r="V278" i="6" a="1"/>
  <c r="V278" i="6" s="1"/>
  <c r="V279" i="6" a="1"/>
  <c r="V279" i="6" s="1"/>
  <c r="V280" i="6" a="1"/>
  <c r="V280" i="6" s="1"/>
  <c r="V281" i="6" a="1"/>
  <c r="V281" i="6" s="1"/>
  <c r="V282" i="6" a="1"/>
  <c r="V282" i="6" s="1"/>
  <c r="V283" i="6" a="1"/>
  <c r="V283" i="6" s="1"/>
  <c r="V284" i="6" a="1"/>
  <c r="V284" i="6" s="1"/>
  <c r="V285" i="6" a="1"/>
  <c r="V285" i="6" s="1"/>
  <c r="V286" i="6" a="1"/>
  <c r="V286" i="6" s="1"/>
  <c r="V287" i="6" a="1"/>
  <c r="V287" i="6" s="1"/>
  <c r="V288" i="6" a="1"/>
  <c r="V288" i="6" s="1"/>
  <c r="V289" i="6" a="1"/>
  <c r="V289" i="6" s="1"/>
  <c r="V290" i="6" a="1"/>
  <c r="V290" i="6" s="1"/>
  <c r="V291" i="6" a="1"/>
  <c r="V291" i="6" s="1"/>
  <c r="V292" i="6" a="1"/>
  <c r="V292" i="6" s="1"/>
  <c r="V293" i="6" a="1"/>
  <c r="V293" i="6" s="1"/>
  <c r="V294" i="6" a="1"/>
  <c r="V294" i="6" s="1"/>
  <c r="V295" i="6" a="1"/>
  <c r="V295" i="6" s="1"/>
  <c r="V296" i="6" a="1"/>
  <c r="V296" i="6" s="1"/>
  <c r="V297" i="6" a="1"/>
  <c r="V297" i="6" s="1"/>
  <c r="V298" i="6" a="1"/>
  <c r="V298" i="6" s="1"/>
  <c r="V299" i="6" a="1"/>
  <c r="V299" i="6" s="1"/>
  <c r="V300" i="6" a="1"/>
  <c r="V300" i="6" s="1"/>
  <c r="V301" i="6" a="1"/>
  <c r="V301" i="6" s="1"/>
  <c r="V302" i="6" a="1"/>
  <c r="V302" i="6" s="1"/>
  <c r="V303" i="6" a="1"/>
  <c r="V303" i="6" s="1"/>
  <c r="V304" i="6" a="1"/>
  <c r="V304" i="6" s="1"/>
  <c r="V305" i="6" a="1"/>
  <c r="V305" i="6" s="1"/>
  <c r="V306" i="6" a="1"/>
  <c r="V306" i="6" s="1"/>
  <c r="V307" i="6" a="1"/>
  <c r="V307" i="6" s="1"/>
  <c r="V308" i="6" a="1"/>
  <c r="V308" i="6" s="1"/>
  <c r="V309" i="6" a="1"/>
  <c r="V309" i="6" s="1"/>
  <c r="V310" i="6" a="1"/>
  <c r="V310" i="6" s="1"/>
  <c r="V311" i="6" a="1"/>
  <c r="V311" i="6" s="1"/>
  <c r="V312" i="6" a="1"/>
  <c r="V312" i="6" s="1"/>
  <c r="V313" i="6" a="1"/>
  <c r="V313" i="6" s="1"/>
  <c r="V314" i="6" a="1"/>
  <c r="V314" i="6" s="1"/>
  <c r="V315" i="6" a="1"/>
  <c r="V315" i="6" s="1"/>
  <c r="V316" i="6" a="1"/>
  <c r="V316" i="6" s="1"/>
  <c r="V317" i="6" a="1"/>
  <c r="V317" i="6" s="1"/>
  <c r="V318" i="6" a="1"/>
  <c r="V318" i="6" s="1"/>
  <c r="V319" i="6" a="1"/>
  <c r="V319" i="6" s="1"/>
  <c r="V320" i="6" a="1"/>
  <c r="V320" i="6" s="1"/>
  <c r="V321" i="6" a="1"/>
  <c r="V321" i="6" s="1"/>
  <c r="V322" i="6" a="1"/>
  <c r="V322" i="6" s="1"/>
  <c r="V323" i="6" a="1"/>
  <c r="V323" i="6" s="1"/>
  <c r="V324" i="6" a="1"/>
  <c r="V324" i="6" s="1"/>
  <c r="V325" i="6" a="1"/>
  <c r="V325" i="6" s="1"/>
  <c r="V326" i="6" a="1"/>
  <c r="V326" i="6" s="1"/>
  <c r="V327" i="6" a="1"/>
  <c r="V327" i="6" s="1"/>
  <c r="V328" i="6" a="1"/>
  <c r="V328" i="6" s="1"/>
  <c r="V329" i="6" a="1"/>
  <c r="V329" i="6" s="1"/>
  <c r="V330" i="6" a="1"/>
  <c r="V330" i="6" s="1"/>
  <c r="V331" i="6" a="1"/>
  <c r="V331" i="6" s="1"/>
  <c r="V332" i="6" a="1"/>
  <c r="V332" i="6" s="1"/>
  <c r="V333" i="6" a="1"/>
  <c r="V333" i="6" s="1"/>
  <c r="V334" i="6" a="1"/>
  <c r="V334" i="6" s="1"/>
  <c r="V335" i="6" a="1"/>
  <c r="V335" i="6" s="1"/>
  <c r="V336" i="6" a="1"/>
  <c r="V336" i="6" s="1"/>
  <c r="V337" i="6" a="1"/>
  <c r="V337" i="6" s="1"/>
  <c r="V338" i="6" a="1"/>
  <c r="V338" i="6" s="1"/>
  <c r="V339" i="6" a="1"/>
  <c r="V339" i="6" s="1"/>
  <c r="V340" i="6" a="1"/>
  <c r="V340" i="6" s="1"/>
  <c r="V341" i="6" a="1"/>
  <c r="V341" i="6" s="1"/>
  <c r="V342" i="6" a="1"/>
  <c r="V342" i="6" s="1"/>
  <c r="V343" i="6" a="1"/>
  <c r="V343" i="6" s="1"/>
  <c r="V344" i="6" a="1"/>
  <c r="V344" i="6" s="1"/>
  <c r="V345" i="6" a="1"/>
  <c r="V345" i="6" s="1"/>
  <c r="V346" i="6" a="1"/>
  <c r="V346" i="6" s="1"/>
  <c r="V347" i="6" a="1"/>
  <c r="V347" i="6" s="1"/>
  <c r="V348" i="6" a="1"/>
  <c r="V348" i="6" s="1"/>
  <c r="V349" i="6" a="1"/>
  <c r="V349" i="6" s="1"/>
  <c r="V350" i="6" a="1"/>
  <c r="V350" i="6" s="1"/>
  <c r="V351" i="6" a="1"/>
  <c r="V351" i="6" s="1"/>
  <c r="V352" i="6" a="1"/>
  <c r="V352" i="6" s="1"/>
  <c r="V353" i="6" a="1"/>
  <c r="V353" i="6" s="1"/>
  <c r="V354" i="6" a="1"/>
  <c r="V354" i="6" s="1"/>
  <c r="V355" i="6" a="1"/>
  <c r="V355" i="6" s="1"/>
  <c r="V356" i="6" a="1"/>
  <c r="V356" i="6" s="1"/>
  <c r="V357" i="6" a="1"/>
  <c r="V357" i="6" s="1"/>
  <c r="V358" i="6" a="1"/>
  <c r="V358" i="6" s="1"/>
  <c r="V359" i="6" a="1"/>
  <c r="V359" i="6" s="1"/>
  <c r="V360" i="6" a="1"/>
  <c r="V360" i="6" s="1"/>
  <c r="V361" i="6" a="1"/>
  <c r="V361" i="6" s="1"/>
  <c r="V362" i="6" a="1"/>
  <c r="V362" i="6" s="1"/>
  <c r="V363" i="6" a="1"/>
  <c r="V363" i="6" s="1"/>
  <c r="V364" i="6" a="1"/>
  <c r="V364" i="6" s="1"/>
  <c r="V365" i="6" a="1"/>
  <c r="V365" i="6" s="1"/>
  <c r="V366" i="6" a="1"/>
  <c r="V366" i="6" s="1"/>
  <c r="V367" i="6" a="1"/>
  <c r="V367" i="6" s="1"/>
  <c r="V368" i="6" a="1"/>
  <c r="V368" i="6" s="1"/>
  <c r="V369" i="6" a="1"/>
  <c r="V369" i="6" s="1"/>
  <c r="V370" i="6" a="1"/>
  <c r="V370" i="6" s="1"/>
  <c r="V371" i="6" a="1"/>
  <c r="V371" i="6" s="1"/>
  <c r="V372" i="6" a="1"/>
  <c r="V372" i="6" s="1"/>
  <c r="V373" i="6" a="1"/>
  <c r="V373" i="6" s="1"/>
  <c r="V374" i="6" a="1"/>
  <c r="V374" i="6" s="1"/>
  <c r="V375" i="6" a="1"/>
  <c r="V375" i="6" s="1"/>
  <c r="V376" i="6" a="1"/>
  <c r="V376" i="6" s="1"/>
  <c r="V377" i="6" a="1"/>
  <c r="V377" i="6" s="1"/>
  <c r="V378" i="6" a="1"/>
  <c r="V378" i="6" s="1"/>
  <c r="V379" i="6" a="1"/>
  <c r="V379" i="6" s="1"/>
  <c r="V380" i="6" a="1"/>
  <c r="V380" i="6" s="1"/>
  <c r="V381" i="6" a="1"/>
  <c r="V381" i="6" s="1"/>
  <c r="V382" i="6" a="1"/>
  <c r="V382" i="6" s="1"/>
  <c r="V383" i="6" a="1"/>
  <c r="V383" i="6" s="1"/>
  <c r="V384" i="6" a="1"/>
  <c r="V384" i="6" s="1"/>
  <c r="V385" i="6" a="1"/>
  <c r="V385" i="6" s="1"/>
  <c r="V386" i="6" a="1"/>
  <c r="V386" i="6" s="1"/>
  <c r="V387" i="6" a="1"/>
  <c r="V387" i="6" s="1"/>
  <c r="V388" i="6" a="1"/>
  <c r="V388" i="6" s="1"/>
  <c r="V389" i="6" a="1"/>
  <c r="V389" i="6" s="1"/>
  <c r="V390" i="6" a="1"/>
  <c r="V390" i="6" s="1"/>
  <c r="V391" i="6" a="1"/>
  <c r="V391" i="6" s="1"/>
  <c r="V392" i="6" a="1"/>
  <c r="V392" i="6" s="1"/>
  <c r="V393" i="6" a="1"/>
  <c r="V393" i="6" s="1"/>
  <c r="V394" i="6" a="1"/>
  <c r="V394" i="6" s="1"/>
  <c r="V395" i="6" a="1"/>
  <c r="V395" i="6" s="1"/>
  <c r="V396" i="6" a="1"/>
  <c r="V396" i="6" s="1"/>
  <c r="V397" i="6" a="1"/>
  <c r="V397" i="6" s="1"/>
  <c r="V398" i="6" a="1"/>
  <c r="V398" i="6" s="1"/>
  <c r="V399" i="6" a="1"/>
  <c r="V399" i="6" s="1"/>
  <c r="V400" i="6" a="1"/>
  <c r="V400" i="6" s="1"/>
  <c r="V401" i="6" a="1"/>
  <c r="V401" i="6" s="1"/>
  <c r="V402" i="6" a="1"/>
  <c r="V402" i="6" s="1"/>
  <c r="V403" i="6" a="1"/>
  <c r="V403" i="6" s="1"/>
  <c r="V404" i="6" a="1"/>
  <c r="V404" i="6" s="1"/>
  <c r="V405" i="6" a="1"/>
  <c r="V405" i="6" s="1"/>
  <c r="V406" i="6" a="1"/>
  <c r="V406" i="6" s="1"/>
  <c r="V407" i="6" a="1"/>
  <c r="V407" i="6" s="1"/>
  <c r="V408" i="6" a="1"/>
  <c r="V408" i="6" s="1"/>
  <c r="V409" i="6" a="1"/>
  <c r="V409" i="6" s="1"/>
  <c r="V410" i="6" a="1"/>
  <c r="V410" i="6" s="1"/>
  <c r="V411" i="6" a="1"/>
  <c r="V411" i="6" s="1"/>
  <c r="V412" i="6" a="1"/>
  <c r="V412" i="6" s="1"/>
  <c r="V413" i="6" a="1"/>
  <c r="V413" i="6" s="1"/>
  <c r="V414" i="6" a="1"/>
  <c r="V414" i="6" s="1"/>
  <c r="V415" i="6" a="1"/>
  <c r="V415" i="6" s="1"/>
  <c r="V416" i="6" a="1"/>
  <c r="V416" i="6" s="1"/>
  <c r="V417" i="6" a="1"/>
  <c r="V417" i="6" s="1"/>
  <c r="V418" i="6" a="1"/>
  <c r="V418" i="6" s="1"/>
  <c r="V419" i="6" a="1"/>
  <c r="V419" i="6" s="1"/>
  <c r="V420" i="6" a="1"/>
  <c r="V420" i="6" s="1"/>
  <c r="V421" i="6" a="1"/>
  <c r="V421" i="6" s="1"/>
  <c r="V422" i="6" a="1"/>
  <c r="V422" i="6" s="1"/>
  <c r="V423" i="6" a="1"/>
  <c r="V423" i="6" s="1"/>
  <c r="V424" i="6" a="1"/>
  <c r="V424" i="6" s="1"/>
  <c r="V425" i="6" a="1"/>
  <c r="V425" i="6" s="1"/>
  <c r="V426" i="6" a="1"/>
  <c r="V426" i="6" s="1"/>
  <c r="V427" i="6" a="1"/>
  <c r="V427" i="6" s="1"/>
  <c r="V428" i="6" a="1"/>
  <c r="V428" i="6" s="1"/>
  <c r="V429" i="6" a="1"/>
  <c r="V429" i="6" s="1"/>
  <c r="V430" i="6" a="1"/>
  <c r="V430" i="6" s="1"/>
  <c r="V431" i="6" a="1"/>
  <c r="V431" i="6" s="1"/>
  <c r="V432" i="6" a="1"/>
  <c r="V432" i="6" s="1"/>
  <c r="V433" i="6" a="1"/>
  <c r="V433" i="6" s="1"/>
  <c r="V434" i="6" a="1"/>
  <c r="V434" i="6" s="1"/>
  <c r="V435" i="6" a="1"/>
  <c r="V435" i="6" s="1"/>
  <c r="V436" i="6" a="1"/>
  <c r="V436" i="6" s="1"/>
  <c r="V437" i="6" a="1"/>
  <c r="V437" i="6" s="1"/>
  <c r="V438" i="6" a="1"/>
  <c r="V438" i="6" s="1"/>
  <c r="V439" i="6" a="1"/>
  <c r="V439" i="6" s="1"/>
  <c r="V440" i="6" a="1"/>
  <c r="V440" i="6" s="1"/>
  <c r="V441" i="6" a="1"/>
  <c r="V441" i="6" s="1"/>
  <c r="V442" i="6" a="1"/>
  <c r="V442" i="6" s="1"/>
  <c r="V443" i="6" a="1"/>
  <c r="V443" i="6" s="1"/>
  <c r="V444" i="6" a="1"/>
  <c r="V444" i="6" s="1"/>
  <c r="V445" i="6" a="1"/>
  <c r="V445" i="6" s="1"/>
  <c r="V446" i="6" a="1"/>
  <c r="V446" i="6" s="1"/>
  <c r="V447" i="6" a="1"/>
  <c r="V447" i="6" s="1"/>
  <c r="V448" i="6" a="1"/>
  <c r="V448" i="6" s="1"/>
  <c r="V449" i="6" a="1"/>
  <c r="V449" i="6" s="1"/>
  <c r="V450" i="6" a="1"/>
  <c r="V450" i="6" s="1"/>
  <c r="V451" i="6" a="1"/>
  <c r="V451" i="6" s="1"/>
  <c r="V452" i="6" a="1"/>
  <c r="V452" i="6" s="1"/>
  <c r="V453" i="6" a="1"/>
  <c r="V453" i="6" s="1"/>
  <c r="V454" i="6" a="1"/>
  <c r="V454" i="6" s="1"/>
  <c r="V455" i="6" a="1"/>
  <c r="V455" i="6" s="1"/>
  <c r="V456" i="6" a="1"/>
  <c r="V456" i="6" s="1"/>
  <c r="V457" i="6" a="1"/>
  <c r="V457" i="6" s="1"/>
  <c r="V458" i="6" a="1"/>
  <c r="V458" i="6" s="1"/>
  <c r="V459" i="6" a="1"/>
  <c r="V459" i="6" s="1"/>
  <c r="V460" i="6" a="1"/>
  <c r="V460" i="6" s="1"/>
  <c r="V461" i="6" a="1"/>
  <c r="V461" i="6" s="1"/>
  <c r="V462" i="6" a="1"/>
  <c r="V462" i="6" s="1"/>
  <c r="V463" i="6" a="1"/>
  <c r="V463" i="6" s="1"/>
  <c r="V464" i="6" a="1"/>
  <c r="V464" i="6" s="1"/>
  <c r="V465" i="6" a="1"/>
  <c r="V465" i="6" s="1"/>
  <c r="V466" i="6" a="1"/>
  <c r="V466" i="6" s="1"/>
  <c r="V467" i="6" a="1"/>
  <c r="V467" i="6" s="1"/>
  <c r="V468" i="6" a="1"/>
  <c r="V468" i="6" s="1"/>
  <c r="V469" i="6" a="1"/>
  <c r="V469" i="6" s="1"/>
  <c r="V470" i="6" a="1"/>
  <c r="V470" i="6" s="1"/>
  <c r="V471" i="6" a="1"/>
  <c r="V471" i="6" s="1"/>
  <c r="V472" i="6" a="1"/>
  <c r="V472" i="6" s="1"/>
  <c r="V473" i="6" a="1"/>
  <c r="V473" i="6" s="1"/>
  <c r="V474" i="6" a="1"/>
  <c r="V474" i="6" s="1"/>
  <c r="V475" i="6" a="1"/>
  <c r="V475" i="6" s="1"/>
  <c r="V476" i="6" a="1"/>
  <c r="V476" i="6" s="1"/>
  <c r="V477" i="6" a="1"/>
  <c r="V477" i="6" s="1"/>
  <c r="V478" i="6" a="1"/>
  <c r="V478" i="6" s="1"/>
  <c r="V479" i="6" a="1"/>
  <c r="V479" i="6" s="1"/>
  <c r="V480" i="6" a="1"/>
  <c r="V480" i="6" s="1"/>
  <c r="V481" i="6" a="1"/>
  <c r="V481" i="6" s="1"/>
  <c r="V482" i="6" a="1"/>
  <c r="V482" i="6" s="1"/>
  <c r="V483" i="6" a="1"/>
  <c r="V483" i="6" s="1"/>
  <c r="V484" i="6" a="1"/>
  <c r="V484" i="6" s="1"/>
  <c r="V485" i="6" a="1"/>
  <c r="V485" i="6" s="1"/>
  <c r="V486" i="6" a="1"/>
  <c r="V486" i="6" s="1"/>
  <c r="V487" i="6" a="1"/>
  <c r="V487" i="6" s="1"/>
  <c r="V488" i="6" a="1"/>
  <c r="V488" i="6" s="1"/>
  <c r="V489" i="6" a="1"/>
  <c r="V489" i="6" s="1"/>
  <c r="V490" i="6" a="1"/>
  <c r="V490" i="6" s="1"/>
  <c r="V491" i="6" a="1"/>
  <c r="V491" i="6" s="1"/>
  <c r="V492" i="6" a="1"/>
  <c r="V492" i="6" s="1"/>
  <c r="V493" i="6" a="1"/>
  <c r="V493" i="6" s="1"/>
  <c r="V494" i="6" a="1"/>
  <c r="V494" i="6" s="1"/>
  <c r="V495" i="6" a="1"/>
  <c r="V495" i="6" s="1"/>
  <c r="V496" i="6" a="1"/>
  <c r="V496" i="6" s="1"/>
  <c r="V497" i="6" a="1"/>
  <c r="V497" i="6" s="1"/>
  <c r="V498" i="6" a="1"/>
  <c r="V498" i="6" s="1"/>
  <c r="V499" i="6" a="1"/>
  <c r="V499" i="6" s="1"/>
  <c r="V500" i="6" a="1"/>
  <c r="V500" i="6" s="1"/>
  <c r="V501" i="6" a="1"/>
  <c r="V501" i="6" s="1"/>
  <c r="V502" i="6" a="1"/>
  <c r="V502" i="6" s="1"/>
  <c r="V503" i="6" a="1"/>
  <c r="V503" i="6" s="1"/>
  <c r="V504" i="6" a="1"/>
  <c r="V504" i="6" s="1"/>
  <c r="V505" i="6" a="1"/>
  <c r="V505" i="6" s="1"/>
  <c r="V506" i="6" a="1"/>
  <c r="V506" i="6" s="1"/>
  <c r="V507" i="6" a="1"/>
  <c r="V507" i="6" s="1"/>
  <c r="V508" i="6" a="1"/>
  <c r="V508" i="6" s="1"/>
  <c r="V509" i="6" a="1"/>
  <c r="V509" i="6" s="1"/>
  <c r="V510" i="6" a="1"/>
  <c r="V510" i="6" s="1"/>
  <c r="V511" i="6" a="1"/>
  <c r="V511" i="6" s="1"/>
  <c r="V512" i="6" a="1"/>
  <c r="V512" i="6" s="1"/>
  <c r="V513" i="6" a="1"/>
  <c r="V513" i="6" s="1"/>
  <c r="V514" i="6" a="1"/>
  <c r="V514" i="6" s="1"/>
  <c r="V515" i="6" a="1"/>
  <c r="V515" i="6" s="1"/>
  <c r="V516" i="6" a="1"/>
  <c r="V516" i="6" s="1"/>
  <c r="V517" i="6" a="1"/>
  <c r="V517" i="6" s="1"/>
  <c r="V518" i="6" a="1"/>
  <c r="V518" i="6" s="1"/>
  <c r="V519" i="6" a="1"/>
  <c r="V519" i="6" s="1"/>
  <c r="V520" i="6" a="1"/>
  <c r="V520" i="6" s="1"/>
  <c r="V521" i="6" a="1"/>
  <c r="V521" i="6" s="1"/>
  <c r="V522" i="6" a="1"/>
  <c r="V522" i="6" s="1"/>
  <c r="V523" i="6" a="1"/>
  <c r="V523" i="6" s="1"/>
  <c r="V524" i="6" a="1"/>
  <c r="V524" i="6" s="1"/>
  <c r="V525" i="6" a="1"/>
  <c r="V525" i="6" s="1"/>
  <c r="V526" i="6" a="1"/>
  <c r="V526" i="6" s="1"/>
  <c r="V527" i="6" a="1"/>
  <c r="V527" i="6" s="1"/>
  <c r="V528" i="6" a="1"/>
  <c r="V528" i="6" s="1"/>
  <c r="V529" i="6" a="1"/>
  <c r="V529" i="6" s="1"/>
  <c r="V530" i="6" a="1"/>
  <c r="V530" i="6" s="1"/>
  <c r="V531" i="6" a="1"/>
  <c r="V531" i="6" s="1"/>
  <c r="V532" i="6" a="1"/>
  <c r="V532" i="6" s="1"/>
  <c r="V533" i="6" a="1"/>
  <c r="V533" i="6" s="1"/>
  <c r="V534" i="6" a="1"/>
  <c r="V534" i="6" s="1"/>
  <c r="V535" i="6" a="1"/>
  <c r="V535" i="6" s="1"/>
  <c r="V536" i="6" a="1"/>
  <c r="V536" i="6" s="1"/>
  <c r="V537" i="6" a="1"/>
  <c r="V537" i="6" s="1"/>
  <c r="V538" i="6" a="1"/>
  <c r="V538" i="6" s="1"/>
  <c r="V539" i="6" a="1"/>
  <c r="V539" i="6" s="1"/>
  <c r="V540" i="6" a="1"/>
  <c r="V540" i="6" s="1"/>
  <c r="V541" i="6" a="1"/>
  <c r="V541" i="6" s="1"/>
  <c r="V542" i="6" a="1"/>
  <c r="V542" i="6" s="1"/>
  <c r="V543" i="6" a="1"/>
  <c r="V543" i="6" s="1"/>
  <c r="V544" i="6" a="1"/>
  <c r="V544" i="6" s="1"/>
  <c r="V545" i="6" a="1"/>
  <c r="V545" i="6" s="1"/>
  <c r="V546" i="6" a="1"/>
  <c r="V546" i="6" s="1"/>
  <c r="V547" i="6" a="1"/>
  <c r="V547" i="6" s="1"/>
  <c r="V548" i="6" a="1"/>
  <c r="V548" i="6" s="1"/>
  <c r="V549" i="6" a="1"/>
  <c r="V549" i="6" s="1"/>
  <c r="V550" i="6" a="1"/>
  <c r="V550" i="6" s="1"/>
  <c r="V551" i="6" a="1"/>
  <c r="V551" i="6" s="1"/>
  <c r="V552" i="6" a="1"/>
  <c r="V552" i="6" s="1"/>
  <c r="V553" i="6" a="1"/>
  <c r="V553" i="6" s="1"/>
  <c r="V554" i="6" a="1"/>
  <c r="V554" i="6" s="1"/>
  <c r="V555" i="6" a="1"/>
  <c r="V555" i="6" s="1"/>
  <c r="V556" i="6" a="1"/>
  <c r="V556" i="6" s="1"/>
  <c r="V557" i="6" a="1"/>
  <c r="V557" i="6" s="1"/>
  <c r="V558" i="6" a="1"/>
  <c r="V558" i="6" s="1"/>
  <c r="V559" i="6" a="1"/>
  <c r="V559" i="6" s="1"/>
  <c r="V560" i="6" a="1"/>
  <c r="V560" i="6" s="1"/>
  <c r="V561" i="6" a="1"/>
  <c r="V561" i="6" s="1"/>
  <c r="V562" i="6" a="1"/>
  <c r="V562" i="6" s="1"/>
  <c r="V563" i="6" a="1"/>
  <c r="V563" i="6" s="1"/>
  <c r="V564" i="6" a="1"/>
  <c r="V564" i="6" s="1"/>
  <c r="V565" i="6" a="1"/>
  <c r="V565" i="6" s="1"/>
  <c r="V566" i="6" a="1"/>
  <c r="V566" i="6" s="1"/>
  <c r="V567" i="6" a="1"/>
  <c r="V567" i="6" s="1"/>
  <c r="V568" i="6" a="1"/>
  <c r="V568" i="6" s="1"/>
  <c r="V569" i="6" a="1"/>
  <c r="V569" i="6" s="1"/>
  <c r="V570" i="6" a="1"/>
  <c r="V570" i="6" s="1"/>
  <c r="V571" i="6" a="1"/>
  <c r="V571" i="6" s="1"/>
  <c r="V572" i="6" a="1"/>
  <c r="V572" i="6" s="1"/>
  <c r="V573" i="6" a="1"/>
  <c r="V573" i="6" s="1"/>
  <c r="V574" i="6" a="1"/>
  <c r="V574" i="6" s="1"/>
  <c r="V575" i="6" a="1"/>
  <c r="V575" i="6" s="1"/>
  <c r="V576" i="6" a="1"/>
  <c r="V576" i="6" s="1"/>
  <c r="V577" i="6" a="1"/>
  <c r="V577" i="6" s="1"/>
  <c r="V578" i="6" a="1"/>
  <c r="V578" i="6" s="1"/>
  <c r="V579" i="6" a="1"/>
  <c r="V579" i="6" s="1"/>
  <c r="V580" i="6" a="1"/>
  <c r="V580" i="6" s="1"/>
  <c r="V581" i="6" a="1"/>
  <c r="V581" i="6" s="1"/>
  <c r="V582" i="6" a="1"/>
  <c r="V582" i="6" s="1"/>
  <c r="V583" i="6" a="1"/>
  <c r="V583" i="6" s="1"/>
  <c r="V584" i="6" a="1"/>
  <c r="V584" i="6" s="1"/>
  <c r="V585" i="6" a="1"/>
  <c r="V585" i="6" s="1"/>
  <c r="V586" i="6" a="1"/>
  <c r="V586" i="6" s="1"/>
  <c r="V587" i="6" a="1"/>
  <c r="V587" i="6" s="1"/>
  <c r="V588" i="6" a="1"/>
  <c r="V588" i="6" s="1"/>
  <c r="V589" i="6" a="1"/>
  <c r="V589" i="6" s="1"/>
  <c r="V590" i="6" a="1"/>
  <c r="V590" i="6" s="1"/>
  <c r="V591" i="6" a="1"/>
  <c r="V591" i="6" s="1"/>
  <c r="V592" i="6" a="1"/>
  <c r="V592" i="6" s="1"/>
  <c r="V593" i="6" a="1"/>
  <c r="V593" i="6" s="1"/>
  <c r="V594" i="6" a="1"/>
  <c r="V594" i="6" s="1"/>
  <c r="V595" i="6" a="1"/>
  <c r="V595" i="6" s="1"/>
  <c r="V596" i="6" a="1"/>
  <c r="V596" i="6" s="1"/>
  <c r="V597" i="6" a="1"/>
  <c r="V597" i="6" s="1"/>
  <c r="V598" i="6" a="1"/>
  <c r="V598" i="6" s="1"/>
  <c r="V599" i="6" a="1"/>
  <c r="V599" i="6" s="1"/>
  <c r="V600" i="6" a="1"/>
  <c r="V600" i="6" s="1"/>
  <c r="V601" i="6" a="1"/>
  <c r="V601" i="6" s="1"/>
  <c r="V602" i="6" a="1"/>
  <c r="V602" i="6" s="1"/>
  <c r="V603" i="6" a="1"/>
  <c r="V603" i="6" s="1"/>
  <c r="V604" i="6" a="1"/>
  <c r="V604" i="6" s="1"/>
  <c r="V605" i="6" a="1"/>
  <c r="V605" i="6" s="1"/>
  <c r="V606" i="6" a="1"/>
  <c r="V606" i="6" s="1"/>
  <c r="V607" i="6" a="1"/>
  <c r="V607" i="6" s="1"/>
  <c r="V608" i="6" a="1"/>
  <c r="V608" i="6" s="1"/>
  <c r="V609" i="6" a="1"/>
  <c r="V609" i="6" s="1"/>
  <c r="V610" i="6" a="1"/>
  <c r="V610" i="6" s="1"/>
  <c r="V611" i="6" a="1"/>
  <c r="V611" i="6" s="1"/>
  <c r="V612" i="6" a="1"/>
  <c r="V612" i="6" s="1"/>
  <c r="V613" i="6" a="1"/>
  <c r="V613" i="6" s="1"/>
  <c r="V614" i="6" a="1"/>
  <c r="V614" i="6" s="1"/>
  <c r="V615" i="6" a="1"/>
  <c r="V615" i="6" s="1"/>
  <c r="V616" i="6" a="1"/>
  <c r="V616" i="6" s="1"/>
  <c r="V617" i="6" a="1"/>
  <c r="V617" i="6" s="1"/>
  <c r="V618" i="6" a="1"/>
  <c r="V618" i="6" s="1"/>
  <c r="V619" i="6" a="1"/>
  <c r="V619" i="6" s="1"/>
  <c r="V620" i="6" a="1"/>
  <c r="V620" i="6" s="1"/>
  <c r="V621" i="6" a="1"/>
  <c r="V621" i="6" s="1"/>
  <c r="V622" i="6" a="1"/>
  <c r="V622" i="6" s="1"/>
  <c r="V623" i="6" a="1"/>
  <c r="V623" i="6" s="1"/>
  <c r="V624" i="6" a="1"/>
  <c r="V624" i="6" s="1"/>
  <c r="V625" i="6" a="1"/>
  <c r="V625" i="6" s="1"/>
  <c r="V626" i="6" a="1"/>
  <c r="V626" i="6" s="1"/>
  <c r="V627" i="6" a="1"/>
  <c r="V627" i="6" s="1"/>
  <c r="V628" i="6" a="1"/>
  <c r="V628" i="6" s="1"/>
  <c r="V629" i="6" a="1"/>
  <c r="V629" i="6" s="1"/>
  <c r="V630" i="6" a="1"/>
  <c r="V630" i="6" s="1"/>
  <c r="V631" i="6" a="1"/>
  <c r="V631" i="6" s="1"/>
  <c r="V632" i="6" a="1"/>
  <c r="V632" i="6" s="1"/>
  <c r="V633" i="6" a="1"/>
  <c r="V633" i="6" s="1"/>
  <c r="V634" i="6" a="1"/>
  <c r="V634" i="6" s="1"/>
  <c r="V635" i="6" a="1"/>
  <c r="V635" i="6" s="1"/>
  <c r="V636" i="6" a="1"/>
  <c r="V636" i="6" s="1"/>
  <c r="V637" i="6" a="1"/>
  <c r="V637" i="6" s="1"/>
  <c r="V638" i="6" a="1"/>
  <c r="V638" i="6" s="1"/>
  <c r="V639" i="6" a="1"/>
  <c r="V639" i="6" s="1"/>
  <c r="V640" i="6" a="1"/>
  <c r="V640" i="6" s="1"/>
  <c r="V641" i="6" a="1"/>
  <c r="V641" i="6" s="1"/>
  <c r="V642" i="6" a="1"/>
  <c r="V642" i="6" s="1"/>
  <c r="V643" i="6" a="1"/>
  <c r="V643" i="6" s="1"/>
  <c r="V644" i="6" a="1"/>
  <c r="V644" i="6" s="1"/>
  <c r="V645" i="6" a="1"/>
  <c r="V645" i="6" s="1"/>
  <c r="V646" i="6" a="1"/>
  <c r="V646" i="6" s="1"/>
  <c r="V647" i="6" a="1"/>
  <c r="V647" i="6" s="1"/>
  <c r="V648" i="6" a="1"/>
  <c r="V648" i="6" s="1"/>
  <c r="V649" i="6" a="1"/>
  <c r="V649" i="6" s="1"/>
  <c r="V650" i="6" a="1"/>
  <c r="V650" i="6" s="1"/>
  <c r="V651" i="6" a="1"/>
  <c r="V651" i="6" s="1"/>
  <c r="V652" i="6" a="1"/>
  <c r="V652" i="6" s="1"/>
  <c r="V653" i="6" a="1"/>
  <c r="V653" i="6" s="1"/>
  <c r="V654" i="6" a="1"/>
  <c r="V654" i="6" s="1"/>
  <c r="V655" i="6" a="1"/>
  <c r="V655" i="6" s="1"/>
  <c r="V656" i="6" a="1"/>
  <c r="V656" i="6" s="1"/>
  <c r="V657" i="6" a="1"/>
  <c r="V657" i="6" s="1"/>
  <c r="V658" i="6" a="1"/>
  <c r="V658" i="6" s="1"/>
  <c r="V659" i="6" a="1"/>
  <c r="V659" i="6" s="1"/>
  <c r="V660" i="6" a="1"/>
  <c r="V660" i="6" s="1"/>
  <c r="V661" i="6" a="1"/>
  <c r="V661" i="6" s="1"/>
  <c r="V662" i="6" a="1"/>
  <c r="V662" i="6" s="1"/>
  <c r="V663" i="6" a="1"/>
  <c r="V663" i="6" s="1"/>
  <c r="V664" i="6" a="1"/>
  <c r="V664" i="6" s="1"/>
  <c r="V665" i="6" a="1"/>
  <c r="V665" i="6" s="1"/>
  <c r="V666" i="6" a="1"/>
  <c r="V666" i="6" s="1"/>
  <c r="V667" i="6" a="1"/>
  <c r="V667" i="6" s="1"/>
  <c r="V668" i="6" a="1"/>
  <c r="V668" i="6" s="1"/>
  <c r="V669" i="6" a="1"/>
  <c r="V669" i="6" s="1"/>
  <c r="V670" i="6" a="1"/>
  <c r="V670" i="6" s="1"/>
  <c r="V671" i="6" a="1"/>
  <c r="V671" i="6" s="1"/>
  <c r="V672" i="6" a="1"/>
  <c r="V672" i="6" s="1"/>
  <c r="V673" i="6" a="1"/>
  <c r="V673" i="6" s="1"/>
  <c r="V674" i="6" a="1"/>
  <c r="V674" i="6" s="1"/>
  <c r="V675" i="6" a="1"/>
  <c r="V675" i="6" s="1"/>
  <c r="V676" i="6" a="1"/>
  <c r="V676" i="6" s="1"/>
  <c r="V677" i="6" a="1"/>
  <c r="V677" i="6" s="1"/>
  <c r="V678" i="6" a="1"/>
  <c r="V678" i="6" s="1"/>
  <c r="V679" i="6" a="1"/>
  <c r="V679" i="6" s="1"/>
  <c r="V680" i="6" a="1"/>
  <c r="V680" i="6" s="1"/>
  <c r="V681" i="6" a="1"/>
  <c r="V681" i="6" s="1"/>
  <c r="V682" i="6" a="1"/>
  <c r="V682" i="6" s="1"/>
  <c r="V683" i="6" a="1"/>
  <c r="V683" i="6" s="1"/>
  <c r="V684" i="6" a="1"/>
  <c r="V684" i="6" s="1"/>
  <c r="V685" i="6" a="1"/>
  <c r="V685" i="6" s="1"/>
  <c r="V686" i="6" a="1"/>
  <c r="V686" i="6" s="1"/>
  <c r="V687" i="6" a="1"/>
  <c r="V687" i="6" s="1"/>
  <c r="V688" i="6" a="1"/>
  <c r="V688" i="6" s="1"/>
  <c r="V689" i="6" a="1"/>
  <c r="V689" i="6" s="1"/>
  <c r="V690" i="6" a="1"/>
  <c r="V690" i="6" s="1"/>
  <c r="V691" i="6" a="1"/>
  <c r="V691" i="6" s="1"/>
  <c r="V692" i="6" a="1"/>
  <c r="V692" i="6" s="1"/>
  <c r="V693" i="6" a="1"/>
  <c r="V693" i="6" s="1"/>
  <c r="V694" i="6" a="1"/>
  <c r="V694" i="6" s="1"/>
  <c r="V695" i="6" a="1"/>
  <c r="V695" i="6" s="1"/>
  <c r="V696" i="6" a="1"/>
  <c r="V696" i="6" s="1"/>
  <c r="V697" i="6" a="1"/>
  <c r="V697" i="6" s="1"/>
  <c r="V698" i="6" a="1"/>
  <c r="V698" i="6" s="1"/>
  <c r="V699" i="6" a="1"/>
  <c r="V699" i="6" s="1"/>
  <c r="V700" i="6" a="1"/>
  <c r="V700" i="6" s="1"/>
  <c r="V701" i="6" a="1"/>
  <c r="V701" i="6" s="1"/>
  <c r="V702" i="6" a="1"/>
  <c r="V702" i="6" s="1"/>
  <c r="V703" i="6" a="1"/>
  <c r="V703" i="6" s="1"/>
  <c r="V704" i="6" a="1"/>
  <c r="V704" i="6" s="1"/>
  <c r="V705" i="6" a="1"/>
  <c r="V705" i="6" s="1"/>
  <c r="V706" i="6" a="1"/>
  <c r="V706" i="6" s="1"/>
  <c r="V707" i="6" a="1"/>
  <c r="V707" i="6" s="1"/>
  <c r="V708" i="6" a="1"/>
  <c r="V708" i="6" s="1"/>
  <c r="V709" i="6" a="1"/>
  <c r="V709" i="6" s="1"/>
  <c r="V710" i="6" a="1"/>
  <c r="V710" i="6" s="1"/>
  <c r="V711" i="6" a="1"/>
  <c r="V711" i="6" s="1"/>
  <c r="V712" i="6" a="1"/>
  <c r="V712" i="6" s="1"/>
  <c r="V713" i="6" a="1"/>
  <c r="V713" i="6" s="1"/>
  <c r="V714" i="6" a="1"/>
  <c r="V714" i="6" s="1"/>
  <c r="V715" i="6" a="1"/>
  <c r="V715" i="6" s="1"/>
  <c r="V716" i="6" a="1"/>
  <c r="V716" i="6" s="1"/>
  <c r="V717" i="6" a="1"/>
  <c r="V717" i="6" s="1"/>
  <c r="V718" i="6" a="1"/>
  <c r="V718" i="6" s="1"/>
  <c r="V719" i="6" a="1"/>
  <c r="V719" i="6" s="1"/>
  <c r="V720" i="6" a="1"/>
  <c r="V720" i="6" s="1"/>
  <c r="V721" i="6" a="1"/>
  <c r="V721" i="6" s="1"/>
  <c r="V722" i="6" a="1"/>
  <c r="V722" i="6" s="1"/>
  <c r="V723" i="6" a="1"/>
  <c r="V723" i="6" s="1"/>
  <c r="V724" i="6" a="1"/>
  <c r="V724" i="6" s="1"/>
  <c r="V725" i="6" a="1"/>
  <c r="V725" i="6" s="1"/>
  <c r="V726" i="6" a="1"/>
  <c r="V726" i="6" s="1"/>
  <c r="V727" i="6" a="1"/>
  <c r="V727" i="6" s="1"/>
  <c r="V728" i="6" a="1"/>
  <c r="V728" i="6" s="1"/>
  <c r="V729" i="6" a="1"/>
  <c r="V729" i="6" s="1"/>
  <c r="V730" i="6" a="1"/>
  <c r="V730" i="6" s="1"/>
  <c r="V731" i="6" a="1"/>
  <c r="V731" i="6" s="1"/>
  <c r="V732" i="6" a="1"/>
  <c r="V732" i="6" s="1"/>
  <c r="V733" i="6" a="1"/>
  <c r="V733" i="6" s="1"/>
  <c r="V734" i="6" a="1"/>
  <c r="V734" i="6" s="1"/>
  <c r="V735" i="6" a="1"/>
  <c r="V735" i="6" s="1"/>
  <c r="V736" i="6" a="1"/>
  <c r="V736" i="6" s="1"/>
  <c r="V737" i="6" a="1"/>
  <c r="V737" i="6" s="1"/>
  <c r="V738" i="6" a="1"/>
  <c r="V738" i="6" s="1"/>
  <c r="V739" i="6" a="1"/>
  <c r="V739" i="6" s="1"/>
  <c r="V740" i="6" a="1"/>
  <c r="V740" i="6" s="1"/>
  <c r="V741" i="6" a="1"/>
  <c r="V741" i="6" s="1"/>
  <c r="V742" i="6" a="1"/>
  <c r="V742" i="6" s="1"/>
  <c r="V743" i="6" a="1"/>
  <c r="V743" i="6" s="1"/>
  <c r="V744" i="6" a="1"/>
  <c r="V744" i="6" s="1"/>
  <c r="V745" i="6" a="1"/>
  <c r="V745" i="6" s="1"/>
  <c r="V746" i="6" a="1"/>
  <c r="V746" i="6" s="1"/>
  <c r="V747" i="6" a="1"/>
  <c r="V747" i="6" s="1"/>
  <c r="V748" i="6" a="1"/>
  <c r="V748" i="6" s="1"/>
  <c r="V749" i="6" a="1"/>
  <c r="V749" i="6" s="1"/>
  <c r="V750" i="6" a="1"/>
  <c r="V750" i="6" s="1"/>
  <c r="V751" i="6" a="1"/>
  <c r="V751" i="6" s="1"/>
  <c r="V752" i="6" a="1"/>
  <c r="V752" i="6" s="1"/>
  <c r="V753" i="6" a="1"/>
  <c r="V753" i="6" s="1"/>
  <c r="V754" i="6" a="1"/>
  <c r="V754" i="6" s="1"/>
  <c r="V755" i="6" a="1"/>
  <c r="V755" i="6" s="1"/>
  <c r="V756" i="6" a="1"/>
  <c r="V756" i="6" s="1"/>
  <c r="V757" i="6" a="1"/>
  <c r="V757" i="6" s="1"/>
  <c r="V758" i="6" a="1"/>
  <c r="V758" i="6" s="1"/>
  <c r="V759" i="6" a="1"/>
  <c r="V759" i="6" s="1"/>
  <c r="V760" i="6" a="1"/>
  <c r="V760" i="6" s="1"/>
  <c r="V761" i="6" a="1"/>
  <c r="V761" i="6" s="1"/>
  <c r="V762" i="6" a="1"/>
  <c r="V762" i="6" s="1"/>
  <c r="V763" i="6" a="1"/>
  <c r="V763" i="6" s="1"/>
  <c r="V764" i="6" a="1"/>
  <c r="V764" i="6" s="1"/>
  <c r="V765" i="6" a="1"/>
  <c r="V765" i="6" s="1"/>
  <c r="V766" i="6" a="1"/>
  <c r="V766" i="6" s="1"/>
  <c r="V767" i="6" a="1"/>
  <c r="V767" i="6" s="1"/>
  <c r="V768" i="6" a="1"/>
  <c r="V768" i="6" s="1"/>
  <c r="V769" i="6" a="1"/>
  <c r="V769" i="6" s="1"/>
  <c r="V770" i="6" a="1"/>
  <c r="V770" i="6" s="1"/>
  <c r="V771" i="6" a="1"/>
  <c r="V771" i="6" s="1"/>
  <c r="V772" i="6" a="1"/>
  <c r="V772" i="6" s="1"/>
  <c r="V773" i="6" a="1"/>
  <c r="V773" i="6" s="1"/>
  <c r="V774" i="6" a="1"/>
  <c r="V774" i="6" s="1"/>
  <c r="V775" i="6" a="1"/>
  <c r="V775" i="6" s="1"/>
  <c r="V776" i="6" a="1"/>
  <c r="V776" i="6" s="1"/>
  <c r="V777" i="6" a="1"/>
  <c r="V777" i="6" s="1"/>
  <c r="V778" i="6" a="1"/>
  <c r="V778" i="6" s="1"/>
  <c r="V779" i="6" a="1"/>
  <c r="V779" i="6" s="1"/>
  <c r="V780" i="6" a="1"/>
  <c r="V780" i="6" s="1"/>
  <c r="V781" i="6" a="1"/>
  <c r="V781" i="6" s="1"/>
  <c r="V782" i="6" a="1"/>
  <c r="V782" i="6" s="1"/>
  <c r="V783" i="6" a="1"/>
  <c r="V783" i="6" s="1"/>
  <c r="V784" i="6" a="1"/>
  <c r="V784" i="6" s="1"/>
  <c r="V785" i="6" a="1"/>
  <c r="V785" i="6" s="1"/>
  <c r="V786" i="6" a="1"/>
  <c r="V786" i="6" s="1"/>
  <c r="V787" i="6" a="1"/>
  <c r="V787" i="6" s="1"/>
  <c r="V788" i="6" a="1"/>
  <c r="V788" i="6" s="1"/>
  <c r="V789" i="6" a="1"/>
  <c r="V789" i="6" s="1"/>
  <c r="V790" i="6" a="1"/>
  <c r="V790" i="6" s="1"/>
  <c r="V791" i="6" a="1"/>
  <c r="V791" i="6" s="1"/>
  <c r="V792" i="6" a="1"/>
  <c r="V792" i="6" s="1"/>
  <c r="V793" i="6" a="1"/>
  <c r="V793" i="6" s="1"/>
  <c r="V794" i="6" a="1"/>
  <c r="V794" i="6" s="1"/>
  <c r="V795" i="6" a="1"/>
  <c r="V795" i="6" s="1"/>
  <c r="V796" i="6" a="1"/>
  <c r="V796" i="6" s="1"/>
  <c r="V797" i="6" a="1"/>
  <c r="V797" i="6" s="1"/>
  <c r="V798" i="6" a="1"/>
  <c r="V798" i="6" s="1"/>
  <c r="V799" i="6" a="1"/>
  <c r="V799" i="6" s="1"/>
  <c r="V800" i="6" a="1"/>
  <c r="V800" i="6" s="1"/>
  <c r="V801" i="6" a="1"/>
  <c r="V801" i="6" s="1"/>
  <c r="V802" i="6" a="1"/>
  <c r="V802" i="6" s="1"/>
  <c r="V803" i="6" a="1"/>
  <c r="V803" i="6" s="1"/>
  <c r="V804" i="6" a="1"/>
  <c r="V804" i="6" s="1"/>
  <c r="V805" i="6" a="1"/>
  <c r="V805" i="6" s="1"/>
  <c r="V806" i="6" a="1"/>
  <c r="V806" i="6" s="1"/>
  <c r="V807" i="6" a="1"/>
  <c r="V807" i="6" s="1"/>
  <c r="V808" i="6" a="1"/>
  <c r="V808" i="6" s="1"/>
  <c r="V809" i="6" a="1"/>
  <c r="V809" i="6" s="1"/>
  <c r="V810" i="6" a="1"/>
  <c r="V810" i="6" s="1"/>
  <c r="V811" i="6" a="1"/>
  <c r="V811" i="6" s="1"/>
  <c r="V812" i="6" a="1"/>
  <c r="V812" i="6" s="1"/>
  <c r="V813" i="6" a="1"/>
  <c r="V813" i="6" s="1"/>
  <c r="V814" i="6" a="1"/>
  <c r="V814" i="6" s="1"/>
  <c r="V815" i="6" a="1"/>
  <c r="V815" i="6" s="1"/>
  <c r="V816" i="6" a="1"/>
  <c r="V816" i="6" s="1"/>
  <c r="V817" i="6" a="1"/>
  <c r="V817" i="6" s="1"/>
  <c r="V818" i="6" a="1"/>
  <c r="V818" i="6" s="1"/>
  <c r="V819" i="6" a="1"/>
  <c r="V819" i="6" s="1"/>
  <c r="V820" i="6" a="1"/>
  <c r="V820" i="6" s="1"/>
  <c r="V821" i="6" a="1"/>
  <c r="V821" i="6" s="1"/>
  <c r="V822" i="6" a="1"/>
  <c r="V822" i="6" s="1"/>
  <c r="V823" i="6" a="1"/>
  <c r="V823" i="6" s="1"/>
  <c r="V824" i="6" a="1"/>
  <c r="V824" i="6" s="1"/>
  <c r="V825" i="6" a="1"/>
  <c r="V825" i="6" s="1"/>
  <c r="V826" i="6" a="1"/>
  <c r="V826" i="6" s="1"/>
  <c r="V827" i="6" a="1"/>
  <c r="V827" i="6" s="1"/>
  <c r="V828" i="6" a="1"/>
  <c r="V828" i="6" s="1"/>
  <c r="V829" i="6" a="1"/>
  <c r="V829" i="6" s="1"/>
  <c r="V830" i="6" a="1"/>
  <c r="V830" i="6" s="1"/>
  <c r="V831" i="6" a="1"/>
  <c r="V831" i="6" s="1"/>
  <c r="V832" i="6" a="1"/>
  <c r="V832" i="6" s="1"/>
  <c r="V833" i="6" a="1"/>
  <c r="V833" i="6" s="1"/>
  <c r="V834" i="6" a="1"/>
  <c r="V834" i="6" s="1"/>
  <c r="V835" i="6" a="1"/>
  <c r="V835" i="6" s="1"/>
  <c r="V836" i="6" a="1"/>
  <c r="V836" i="6" s="1"/>
  <c r="V837" i="6" a="1"/>
  <c r="V837" i="6" s="1"/>
  <c r="V838" i="6" a="1"/>
  <c r="V838" i="6" s="1"/>
  <c r="V839" i="6" a="1"/>
  <c r="V839" i="6" s="1"/>
  <c r="V840" i="6" a="1"/>
  <c r="V840" i="6" s="1"/>
  <c r="V841" i="6" a="1"/>
  <c r="V841" i="6" s="1"/>
  <c r="V842" i="6" a="1"/>
  <c r="V842" i="6" s="1"/>
  <c r="V843" i="6" a="1"/>
  <c r="V843" i="6" s="1"/>
  <c r="V844" i="6" a="1"/>
  <c r="V844" i="6" s="1"/>
  <c r="V845" i="6" a="1"/>
  <c r="V845" i="6" s="1"/>
  <c r="V846" i="6" a="1"/>
  <c r="V846" i="6" s="1"/>
  <c r="V847" i="6" a="1"/>
  <c r="V847" i="6" s="1"/>
  <c r="V848" i="6" a="1"/>
  <c r="V848" i="6" s="1"/>
  <c r="V849" i="6" a="1"/>
  <c r="V849" i="6" s="1"/>
  <c r="V850" i="6" a="1"/>
  <c r="V850" i="6" s="1"/>
  <c r="V851" i="6" a="1"/>
  <c r="V851" i="6" s="1"/>
  <c r="V852" i="6" a="1"/>
  <c r="V852" i="6" s="1"/>
  <c r="V853" i="6" a="1"/>
  <c r="V853" i="6" s="1"/>
  <c r="V854" i="6" a="1"/>
  <c r="V854" i="6" s="1"/>
  <c r="V855" i="6" a="1"/>
  <c r="V855" i="6" s="1"/>
  <c r="V856" i="6" a="1"/>
  <c r="V856" i="6" s="1"/>
  <c r="V857" i="6" a="1"/>
  <c r="V857" i="6" s="1"/>
  <c r="V858" i="6" a="1"/>
  <c r="V858" i="6" s="1"/>
  <c r="V859" i="6" a="1"/>
  <c r="V859" i="6" s="1"/>
  <c r="V860" i="6" a="1"/>
  <c r="V860" i="6" s="1"/>
  <c r="V861" i="6" a="1"/>
  <c r="V861" i="6" s="1"/>
  <c r="V862" i="6" a="1"/>
  <c r="V862" i="6" s="1"/>
  <c r="V863" i="6" a="1"/>
  <c r="V863" i="6" s="1"/>
  <c r="V864" i="6" a="1"/>
  <c r="V864" i="6" s="1"/>
  <c r="V865" i="6" a="1"/>
  <c r="V865" i="6" s="1"/>
  <c r="V866" i="6" a="1"/>
  <c r="V866" i="6" s="1"/>
  <c r="V867" i="6" a="1"/>
  <c r="V867" i="6" s="1"/>
  <c r="V868" i="6" a="1"/>
  <c r="V868" i="6" s="1"/>
  <c r="V869" i="6" a="1"/>
  <c r="V869" i="6" s="1"/>
  <c r="V870" i="6" a="1"/>
  <c r="V870" i="6" s="1"/>
  <c r="V871" i="6" a="1"/>
  <c r="V871" i="6" s="1"/>
  <c r="V872" i="6" a="1"/>
  <c r="V872" i="6" s="1"/>
  <c r="V873" i="6" a="1"/>
  <c r="V873" i="6" s="1"/>
  <c r="V874" i="6" a="1"/>
  <c r="V874" i="6" s="1"/>
  <c r="V875" i="6" a="1"/>
  <c r="V875" i="6" s="1"/>
  <c r="V876" i="6" a="1"/>
  <c r="V876" i="6" s="1"/>
  <c r="V877" i="6" a="1"/>
  <c r="V877" i="6" s="1"/>
  <c r="V878" i="6" a="1"/>
  <c r="V878" i="6" s="1"/>
  <c r="V879" i="6" a="1"/>
  <c r="V879" i="6" s="1"/>
  <c r="V880" i="6" a="1"/>
  <c r="V880" i="6" s="1"/>
  <c r="V881" i="6" a="1"/>
  <c r="V881" i="6" s="1"/>
  <c r="V882" i="6" a="1"/>
  <c r="V882" i="6" s="1"/>
  <c r="V883" i="6" a="1"/>
  <c r="V883" i="6" s="1"/>
  <c r="V884" i="6" a="1"/>
  <c r="V884" i="6" s="1"/>
  <c r="V885" i="6" a="1"/>
  <c r="V885" i="6" s="1"/>
  <c r="V886" i="6" a="1"/>
  <c r="V886" i="6" s="1"/>
  <c r="V887" i="6" a="1"/>
  <c r="V887" i="6" s="1"/>
  <c r="V888" i="6" a="1"/>
  <c r="V888" i="6" s="1"/>
  <c r="V889" i="6" a="1"/>
  <c r="V889" i="6" s="1"/>
  <c r="V890" i="6" a="1"/>
  <c r="V890" i="6" s="1"/>
  <c r="V891" i="6" a="1"/>
  <c r="V891" i="6" s="1"/>
  <c r="V892" i="6" a="1"/>
  <c r="V892" i="6" s="1"/>
  <c r="V893" i="6" a="1"/>
  <c r="V893" i="6" s="1"/>
  <c r="V894" i="6" a="1"/>
  <c r="V894" i="6" s="1"/>
  <c r="V895" i="6" a="1"/>
  <c r="V895" i="6" s="1"/>
  <c r="V896" i="6" a="1"/>
  <c r="V896" i="6" s="1"/>
  <c r="V897" i="6" a="1"/>
  <c r="V897" i="6" s="1"/>
  <c r="V898" i="6" a="1"/>
  <c r="V898" i="6" s="1"/>
  <c r="V899" i="6" a="1"/>
  <c r="V899" i="6" s="1"/>
  <c r="V900" i="6" a="1"/>
  <c r="V900" i="6" s="1"/>
  <c r="V901" i="6" a="1"/>
  <c r="V901" i="6" s="1"/>
  <c r="V902" i="6" a="1"/>
  <c r="V902" i="6" s="1"/>
  <c r="V903" i="6" a="1"/>
  <c r="V903" i="6" s="1"/>
  <c r="V904" i="6" a="1"/>
  <c r="V904" i="6" s="1"/>
  <c r="V905" i="6" a="1"/>
  <c r="V905" i="6" s="1"/>
  <c r="V906" i="6" a="1"/>
  <c r="V906" i="6" s="1"/>
  <c r="V907" i="6" a="1"/>
  <c r="V907" i="6" s="1"/>
  <c r="V908" i="6" a="1"/>
  <c r="V908" i="6" s="1"/>
  <c r="V909" i="6" a="1"/>
  <c r="V909" i="6" s="1"/>
  <c r="V910" i="6" a="1"/>
  <c r="V910" i="6" s="1"/>
  <c r="V911" i="6" a="1"/>
  <c r="V911" i="6" s="1"/>
  <c r="V912" i="6" a="1"/>
  <c r="V912" i="6" s="1"/>
  <c r="V913" i="6" a="1"/>
  <c r="V913" i="6" s="1"/>
  <c r="V914" i="6" a="1"/>
  <c r="V914" i="6" s="1"/>
  <c r="V915" i="6" a="1"/>
  <c r="V915" i="6" s="1"/>
  <c r="V916" i="6" a="1"/>
  <c r="V916" i="6" s="1"/>
  <c r="V917" i="6" a="1"/>
  <c r="V917" i="6" s="1"/>
  <c r="V918" i="6" a="1"/>
  <c r="V918" i="6" s="1"/>
  <c r="V919" i="6" a="1"/>
  <c r="V919" i="6" s="1"/>
  <c r="V920" i="6" a="1"/>
  <c r="V920" i="6" s="1"/>
  <c r="V921" i="6" a="1"/>
  <c r="V921" i="6" s="1"/>
  <c r="V922" i="6" a="1"/>
  <c r="V922" i="6" s="1"/>
  <c r="V923" i="6" a="1"/>
  <c r="V923" i="6" s="1"/>
  <c r="V924" i="6" a="1"/>
  <c r="V924" i="6" s="1"/>
  <c r="V925" i="6" a="1"/>
  <c r="V925" i="6" s="1"/>
  <c r="V926" i="6" a="1"/>
  <c r="V926" i="6" s="1"/>
  <c r="V927" i="6" a="1"/>
  <c r="V927" i="6" s="1"/>
  <c r="V928" i="6" a="1"/>
  <c r="V928" i="6" s="1"/>
  <c r="V929" i="6" a="1"/>
  <c r="V929" i="6" s="1"/>
  <c r="V930" i="6" a="1"/>
  <c r="V930" i="6" s="1"/>
  <c r="V931" i="6" a="1"/>
  <c r="V931" i="6" s="1"/>
  <c r="V932" i="6" a="1"/>
  <c r="V932" i="6" s="1"/>
  <c r="V933" i="6" a="1"/>
  <c r="V933" i="6" s="1"/>
  <c r="V934" i="6" a="1"/>
  <c r="V934" i="6" s="1"/>
  <c r="V935" i="6" a="1"/>
  <c r="V935" i="6" s="1"/>
  <c r="V936" i="6" a="1"/>
  <c r="V936" i="6" s="1"/>
  <c r="V937" i="6" a="1"/>
  <c r="V937" i="6" s="1"/>
  <c r="V938" i="6" a="1"/>
  <c r="V938" i="6" s="1"/>
  <c r="V939" i="6" a="1"/>
  <c r="V939" i="6" s="1"/>
  <c r="V940" i="6" a="1"/>
  <c r="V940" i="6" s="1"/>
  <c r="V941" i="6" a="1"/>
  <c r="V941" i="6" s="1"/>
  <c r="V942" i="6" a="1"/>
  <c r="V942" i="6" s="1"/>
  <c r="V943" i="6" a="1"/>
  <c r="V943" i="6" s="1"/>
  <c r="V944" i="6" a="1"/>
  <c r="V944" i="6" s="1"/>
  <c r="V945" i="6" a="1"/>
  <c r="V945" i="6" s="1"/>
  <c r="V946" i="6" a="1"/>
  <c r="V946" i="6" s="1"/>
  <c r="V947" i="6" a="1"/>
  <c r="V947" i="6" s="1"/>
  <c r="V948" i="6" a="1"/>
  <c r="V948" i="6" s="1"/>
  <c r="V949" i="6" a="1"/>
  <c r="V949" i="6" s="1"/>
  <c r="V950" i="6" a="1"/>
  <c r="V950" i="6" s="1"/>
  <c r="V951" i="6" a="1"/>
  <c r="V951" i="6" s="1"/>
  <c r="V952" i="6" a="1"/>
  <c r="V952" i="6" s="1"/>
  <c r="V953" i="6" a="1"/>
  <c r="V953" i="6" s="1"/>
  <c r="V954" i="6" a="1"/>
  <c r="V954" i="6" s="1"/>
  <c r="V955" i="6" a="1"/>
  <c r="V955" i="6" s="1"/>
  <c r="V956" i="6" a="1"/>
  <c r="V956" i="6" s="1"/>
  <c r="V957" i="6" a="1"/>
  <c r="V957" i="6" s="1"/>
  <c r="V958" i="6" a="1"/>
  <c r="V958" i="6" s="1"/>
  <c r="V959" i="6" a="1"/>
  <c r="V959" i="6" s="1"/>
  <c r="V960" i="6" a="1"/>
  <c r="V960" i="6" s="1"/>
  <c r="V961" i="6" a="1"/>
  <c r="V961" i="6" s="1"/>
  <c r="V962" i="6" a="1"/>
  <c r="V962" i="6" s="1"/>
  <c r="V963" i="6" a="1"/>
  <c r="V963" i="6" s="1"/>
  <c r="V964" i="6" a="1"/>
  <c r="V964" i="6" s="1"/>
  <c r="V965" i="6" a="1"/>
  <c r="V965" i="6" s="1"/>
  <c r="V966" i="6" a="1"/>
  <c r="V966" i="6" s="1"/>
  <c r="V967" i="6" a="1"/>
  <c r="V967" i="6" s="1"/>
  <c r="V968" i="6" a="1"/>
  <c r="V968" i="6" s="1"/>
  <c r="V969" i="6" a="1"/>
  <c r="V969" i="6" s="1"/>
  <c r="V970" i="6" a="1"/>
  <c r="V970" i="6" s="1"/>
  <c r="V971" i="6" a="1"/>
  <c r="V971" i="6" s="1"/>
  <c r="V972" i="6" a="1"/>
  <c r="V972" i="6" s="1"/>
  <c r="V973" i="6" a="1"/>
  <c r="V973" i="6" s="1"/>
  <c r="V974" i="6" a="1"/>
  <c r="V974" i="6" s="1"/>
  <c r="V975" i="6" a="1"/>
  <c r="V975" i="6" s="1"/>
  <c r="V976" i="6" a="1"/>
  <c r="V976" i="6" s="1"/>
  <c r="V977" i="6" a="1"/>
  <c r="V977" i="6" s="1"/>
  <c r="V978" i="6" a="1"/>
  <c r="V978" i="6" s="1"/>
  <c r="V979" i="6" a="1"/>
  <c r="V979" i="6" s="1"/>
  <c r="V980" i="6" a="1"/>
  <c r="V980" i="6" s="1"/>
  <c r="V981" i="6" a="1"/>
  <c r="V981" i="6" s="1"/>
  <c r="V982" i="6" a="1"/>
  <c r="V982" i="6" s="1"/>
  <c r="V983" i="6" a="1"/>
  <c r="V983" i="6" s="1"/>
  <c r="V984" i="6" a="1"/>
  <c r="V984" i="6" s="1"/>
  <c r="V985" i="6" a="1"/>
  <c r="V985" i="6" s="1"/>
  <c r="V986" i="6" a="1"/>
  <c r="V986" i="6" s="1"/>
  <c r="V987" i="6" a="1"/>
  <c r="V987" i="6" s="1"/>
  <c r="V988" i="6" a="1"/>
  <c r="V988" i="6" s="1"/>
  <c r="V989" i="6" a="1"/>
  <c r="V989" i="6" s="1"/>
  <c r="V990" i="6" a="1"/>
  <c r="V990" i="6" s="1"/>
  <c r="V991" i="6" a="1"/>
  <c r="V991" i="6" s="1"/>
  <c r="V992" i="6" a="1"/>
  <c r="V992" i="6" s="1"/>
  <c r="V993" i="6" a="1"/>
  <c r="V993" i="6" s="1"/>
  <c r="V994" i="6" a="1"/>
  <c r="V994" i="6" s="1"/>
  <c r="V995" i="6" a="1"/>
  <c r="V995" i="6" s="1"/>
  <c r="V996" i="6" a="1"/>
  <c r="V996" i="6" s="1"/>
  <c r="V997" i="6" a="1"/>
  <c r="V997" i="6" s="1"/>
  <c r="V998" i="6" a="1"/>
  <c r="V998" i="6" s="1"/>
  <c r="V999" i="6" a="1"/>
  <c r="V999" i="6" s="1"/>
  <c r="V1000" i="6" a="1"/>
  <c r="V1000" i="6" s="1"/>
  <c r="V1001" i="6" a="1"/>
  <c r="V1001" i="6" s="1"/>
  <c r="V1002" i="6" a="1"/>
  <c r="V1002" i="6" s="1"/>
  <c r="V3" i="6" a="1"/>
  <c r="V3" i="6" s="1"/>
  <c r="U4" i="6" a="1"/>
  <c r="U4" i="6" s="1"/>
  <c r="U5" i="6" a="1"/>
  <c r="U5" i="6" s="1"/>
  <c r="U6" i="6" a="1"/>
  <c r="U6" i="6" s="1"/>
  <c r="U7" i="6" a="1"/>
  <c r="U7" i="6" s="1"/>
  <c r="U8" i="6" a="1"/>
  <c r="U8" i="6" s="1"/>
  <c r="U9" i="6" a="1"/>
  <c r="U9" i="6" s="1"/>
  <c r="U10" i="6" a="1"/>
  <c r="U10" i="6" s="1"/>
  <c r="U11" i="6" a="1"/>
  <c r="U11" i="6" s="1"/>
  <c r="U12" i="6" a="1"/>
  <c r="U12" i="6" s="1"/>
  <c r="U13" i="6" a="1"/>
  <c r="U13" i="6" s="1"/>
  <c r="U14" i="6" a="1"/>
  <c r="U14" i="6" s="1"/>
  <c r="U15" i="6" a="1"/>
  <c r="U15" i="6" s="1"/>
  <c r="U16" i="6" a="1"/>
  <c r="U16" i="6" s="1"/>
  <c r="U17" i="6" a="1"/>
  <c r="U17" i="6" s="1"/>
  <c r="U18" i="6" a="1"/>
  <c r="U18" i="6" s="1"/>
  <c r="U19" i="6" a="1"/>
  <c r="U19" i="6" s="1"/>
  <c r="U20" i="6" a="1"/>
  <c r="U20" i="6" s="1"/>
  <c r="U21" i="6" a="1"/>
  <c r="U21" i="6" s="1"/>
  <c r="U22" i="6" a="1"/>
  <c r="U22" i="6" s="1"/>
  <c r="U23" i="6" a="1"/>
  <c r="U23" i="6" s="1"/>
  <c r="U24" i="6" a="1"/>
  <c r="U24" i="6" s="1"/>
  <c r="U25" i="6" a="1"/>
  <c r="U25" i="6" s="1"/>
  <c r="U26" i="6" a="1"/>
  <c r="U26" i="6" s="1"/>
  <c r="U27" i="6" a="1"/>
  <c r="U27" i="6" s="1"/>
  <c r="U28" i="6" a="1"/>
  <c r="U28" i="6" s="1"/>
  <c r="U29" i="6" a="1"/>
  <c r="U29" i="6" s="1"/>
  <c r="U30" i="6" a="1"/>
  <c r="U30" i="6" s="1"/>
  <c r="U31" i="6" a="1"/>
  <c r="U31" i="6" s="1"/>
  <c r="U32" i="6" a="1"/>
  <c r="U32" i="6" s="1"/>
  <c r="U33" i="6" a="1"/>
  <c r="U33" i="6" s="1"/>
  <c r="U34" i="6" a="1"/>
  <c r="U34" i="6" s="1"/>
  <c r="U35" i="6" a="1"/>
  <c r="U35" i="6" s="1"/>
  <c r="U36" i="6" a="1"/>
  <c r="U36" i="6" s="1"/>
  <c r="U37" i="6" a="1"/>
  <c r="U37" i="6" s="1"/>
  <c r="U38" i="6" a="1"/>
  <c r="U38" i="6" s="1"/>
  <c r="U39" i="6" a="1"/>
  <c r="U39" i="6" s="1"/>
  <c r="U40" i="6" a="1"/>
  <c r="U40" i="6" s="1"/>
  <c r="U41" i="6" a="1"/>
  <c r="U41" i="6" s="1"/>
  <c r="U42" i="6" a="1"/>
  <c r="U42" i="6" s="1"/>
  <c r="U43" i="6" a="1"/>
  <c r="U43" i="6" s="1"/>
  <c r="U44" i="6" a="1"/>
  <c r="U44" i="6" s="1"/>
  <c r="U45" i="6" a="1"/>
  <c r="U45" i="6" s="1"/>
  <c r="U46" i="6" a="1"/>
  <c r="U46" i="6" s="1"/>
  <c r="U47" i="6" a="1"/>
  <c r="U47" i="6" s="1"/>
  <c r="U48" i="6" a="1"/>
  <c r="U48" i="6" s="1"/>
  <c r="U49" i="6" a="1"/>
  <c r="U49" i="6" s="1"/>
  <c r="U50" i="6" a="1"/>
  <c r="U50" i="6" s="1"/>
  <c r="U51" i="6" a="1"/>
  <c r="U51" i="6" s="1"/>
  <c r="U52" i="6" a="1"/>
  <c r="U52" i="6" s="1"/>
  <c r="U53" i="6" a="1"/>
  <c r="U53" i="6" s="1"/>
  <c r="U54" i="6" a="1"/>
  <c r="U54" i="6" s="1"/>
  <c r="U55" i="6" a="1"/>
  <c r="U55" i="6" s="1"/>
  <c r="U56" i="6" a="1"/>
  <c r="U56" i="6" s="1"/>
  <c r="U57" i="6" a="1"/>
  <c r="U57" i="6" s="1"/>
  <c r="U58" i="6" a="1"/>
  <c r="U58" i="6" s="1"/>
  <c r="U59" i="6" a="1"/>
  <c r="U59" i="6" s="1"/>
  <c r="U60" i="6" a="1"/>
  <c r="U60" i="6" s="1"/>
  <c r="U61" i="6" a="1"/>
  <c r="U61" i="6" s="1"/>
  <c r="U62" i="6" a="1"/>
  <c r="U62" i="6" s="1"/>
  <c r="U63" i="6" a="1"/>
  <c r="U63" i="6" s="1"/>
  <c r="U64" i="6" a="1"/>
  <c r="U64" i="6" s="1"/>
  <c r="U65" i="6" a="1"/>
  <c r="U65" i="6" s="1"/>
  <c r="U66" i="6" a="1"/>
  <c r="U66" i="6" s="1"/>
  <c r="U67" i="6" a="1"/>
  <c r="U67" i="6" s="1"/>
  <c r="U68" i="6" a="1"/>
  <c r="U68" i="6" s="1"/>
  <c r="U69" i="6" a="1"/>
  <c r="U69" i="6" s="1"/>
  <c r="U70" i="6" a="1"/>
  <c r="U70" i="6" s="1"/>
  <c r="U71" i="6" a="1"/>
  <c r="U71" i="6" s="1"/>
  <c r="U72" i="6" a="1"/>
  <c r="U72" i="6" s="1"/>
  <c r="U73" i="6" a="1"/>
  <c r="U73" i="6" s="1"/>
  <c r="U74" i="6" a="1"/>
  <c r="U74" i="6" s="1"/>
  <c r="U75" i="6" a="1"/>
  <c r="U75" i="6" s="1"/>
  <c r="U76" i="6" a="1"/>
  <c r="U76" i="6" s="1"/>
  <c r="U77" i="6" a="1"/>
  <c r="U77" i="6" s="1"/>
  <c r="U78" i="6" a="1"/>
  <c r="U78" i="6" s="1"/>
  <c r="U79" i="6" a="1"/>
  <c r="U79" i="6" s="1"/>
  <c r="U80" i="6" a="1"/>
  <c r="U80" i="6" s="1"/>
  <c r="U81" i="6" a="1"/>
  <c r="U81" i="6" s="1"/>
  <c r="U82" i="6" a="1"/>
  <c r="U82" i="6" s="1"/>
  <c r="U83" i="6" a="1"/>
  <c r="U83" i="6" s="1"/>
  <c r="U84" i="6" a="1"/>
  <c r="U84" i="6" s="1"/>
  <c r="U85" i="6" a="1"/>
  <c r="U85" i="6" s="1"/>
  <c r="U86" i="6" a="1"/>
  <c r="U86" i="6" s="1"/>
  <c r="U87" i="6" a="1"/>
  <c r="U87" i="6" s="1"/>
  <c r="U88" i="6" a="1"/>
  <c r="U88" i="6" s="1"/>
  <c r="U89" i="6" a="1"/>
  <c r="U89" i="6" s="1"/>
  <c r="U90" i="6" a="1"/>
  <c r="U90" i="6" s="1"/>
  <c r="U91" i="6" a="1"/>
  <c r="U91" i="6" s="1"/>
  <c r="U92" i="6" a="1"/>
  <c r="U92" i="6" s="1"/>
  <c r="U93" i="6" a="1"/>
  <c r="U93" i="6" s="1"/>
  <c r="U94" i="6" a="1"/>
  <c r="U94" i="6" s="1"/>
  <c r="U95" i="6" a="1"/>
  <c r="U95" i="6" s="1"/>
  <c r="U96" i="6" a="1"/>
  <c r="U96" i="6" s="1"/>
  <c r="U97" i="6" a="1"/>
  <c r="U97" i="6" s="1"/>
  <c r="U98" i="6" a="1"/>
  <c r="U98" i="6" s="1"/>
  <c r="U99" i="6" a="1"/>
  <c r="U99" i="6" s="1"/>
  <c r="U100" i="6" a="1"/>
  <c r="U100" i="6" s="1"/>
  <c r="U101" i="6" a="1"/>
  <c r="U101" i="6" s="1"/>
  <c r="U102" i="6" a="1"/>
  <c r="U102" i="6" s="1"/>
  <c r="U103" i="6" a="1"/>
  <c r="U103" i="6" s="1"/>
  <c r="U104" i="6" a="1"/>
  <c r="U104" i="6" s="1"/>
  <c r="U105" i="6" a="1"/>
  <c r="U105" i="6" s="1"/>
  <c r="U106" i="6" a="1"/>
  <c r="U106" i="6" s="1"/>
  <c r="U107" i="6" a="1"/>
  <c r="U107" i="6" s="1"/>
  <c r="U108" i="6" a="1"/>
  <c r="U108" i="6" s="1"/>
  <c r="U109" i="6" a="1"/>
  <c r="U109" i="6" s="1"/>
  <c r="U110" i="6" a="1"/>
  <c r="U110" i="6" s="1"/>
  <c r="U111" i="6" a="1"/>
  <c r="U111" i="6" s="1"/>
  <c r="U112" i="6" a="1"/>
  <c r="U112" i="6" s="1"/>
  <c r="U113" i="6" a="1"/>
  <c r="U113" i="6" s="1"/>
  <c r="U114" i="6" a="1"/>
  <c r="U114" i="6" s="1"/>
  <c r="U115" i="6" a="1"/>
  <c r="U115" i="6" s="1"/>
  <c r="U116" i="6" a="1"/>
  <c r="U116" i="6" s="1"/>
  <c r="U117" i="6" a="1"/>
  <c r="U117" i="6" s="1"/>
  <c r="U118" i="6" a="1"/>
  <c r="U118" i="6" s="1"/>
  <c r="U119" i="6" a="1"/>
  <c r="U119" i="6" s="1"/>
  <c r="U120" i="6" a="1"/>
  <c r="U120" i="6" s="1"/>
  <c r="U121" i="6" a="1"/>
  <c r="U121" i="6" s="1"/>
  <c r="U122" i="6" a="1"/>
  <c r="U122" i="6" s="1"/>
  <c r="U123" i="6" a="1"/>
  <c r="U123" i="6" s="1"/>
  <c r="U124" i="6" a="1"/>
  <c r="U124" i="6" s="1"/>
  <c r="U125" i="6" a="1"/>
  <c r="U125" i="6" s="1"/>
  <c r="U126" i="6" a="1"/>
  <c r="U126" i="6" s="1"/>
  <c r="U127" i="6" a="1"/>
  <c r="U127" i="6" s="1"/>
  <c r="U128" i="6" a="1"/>
  <c r="U128" i="6" s="1"/>
  <c r="U129" i="6" a="1"/>
  <c r="U129" i="6" s="1"/>
  <c r="U130" i="6" a="1"/>
  <c r="U130" i="6" s="1"/>
  <c r="U131" i="6" a="1"/>
  <c r="U131" i="6" s="1"/>
  <c r="U132" i="6" a="1"/>
  <c r="U132" i="6" s="1"/>
  <c r="U133" i="6" a="1"/>
  <c r="U133" i="6" s="1"/>
  <c r="U134" i="6" a="1"/>
  <c r="U134" i="6" s="1"/>
  <c r="U135" i="6" a="1"/>
  <c r="U135" i="6" s="1"/>
  <c r="U136" i="6" a="1"/>
  <c r="U136" i="6" s="1"/>
  <c r="U137" i="6" a="1"/>
  <c r="U137" i="6" s="1"/>
  <c r="U138" i="6" a="1"/>
  <c r="U138" i="6" s="1"/>
  <c r="U139" i="6" a="1"/>
  <c r="U139" i="6" s="1"/>
  <c r="U140" i="6" a="1"/>
  <c r="U140" i="6" s="1"/>
  <c r="U141" i="6" a="1"/>
  <c r="U141" i="6" s="1"/>
  <c r="U142" i="6" a="1"/>
  <c r="U142" i="6" s="1"/>
  <c r="U143" i="6" a="1"/>
  <c r="U143" i="6" s="1"/>
  <c r="U144" i="6" a="1"/>
  <c r="U144" i="6" s="1"/>
  <c r="U145" i="6" a="1"/>
  <c r="U145" i="6" s="1"/>
  <c r="U146" i="6" a="1"/>
  <c r="U146" i="6" s="1"/>
  <c r="U147" i="6" a="1"/>
  <c r="U147" i="6" s="1"/>
  <c r="U148" i="6" a="1"/>
  <c r="U148" i="6" s="1"/>
  <c r="U149" i="6" a="1"/>
  <c r="U149" i="6" s="1"/>
  <c r="U150" i="6" a="1"/>
  <c r="U150" i="6" s="1"/>
  <c r="U151" i="6" a="1"/>
  <c r="U151" i="6" s="1"/>
  <c r="U152" i="6" a="1"/>
  <c r="U152" i="6" s="1"/>
  <c r="U153" i="6" a="1"/>
  <c r="U153" i="6" s="1"/>
  <c r="U154" i="6" a="1"/>
  <c r="U154" i="6" s="1"/>
  <c r="U155" i="6" a="1"/>
  <c r="U155" i="6" s="1"/>
  <c r="U156" i="6" a="1"/>
  <c r="U156" i="6" s="1"/>
  <c r="U157" i="6" a="1"/>
  <c r="U157" i="6" s="1"/>
  <c r="U158" i="6" a="1"/>
  <c r="U158" i="6" s="1"/>
  <c r="U159" i="6" a="1"/>
  <c r="U159" i="6" s="1"/>
  <c r="U160" i="6" a="1"/>
  <c r="U160" i="6" s="1"/>
  <c r="U161" i="6" a="1"/>
  <c r="U161" i="6" s="1"/>
  <c r="U162" i="6" a="1"/>
  <c r="U162" i="6" s="1"/>
  <c r="U163" i="6" a="1"/>
  <c r="U163" i="6" s="1"/>
  <c r="U164" i="6" a="1"/>
  <c r="U164" i="6" s="1"/>
  <c r="U165" i="6" a="1"/>
  <c r="U165" i="6" s="1"/>
  <c r="U166" i="6" a="1"/>
  <c r="U166" i="6" s="1"/>
  <c r="U167" i="6" a="1"/>
  <c r="U167" i="6" s="1"/>
  <c r="U168" i="6" a="1"/>
  <c r="U168" i="6" s="1"/>
  <c r="U169" i="6" a="1"/>
  <c r="U169" i="6" s="1"/>
  <c r="U170" i="6" a="1"/>
  <c r="U170" i="6" s="1"/>
  <c r="U171" i="6" a="1"/>
  <c r="U171" i="6" s="1"/>
  <c r="U172" i="6" a="1"/>
  <c r="U172" i="6" s="1"/>
  <c r="U173" i="6" a="1"/>
  <c r="U173" i="6" s="1"/>
  <c r="U174" i="6" a="1"/>
  <c r="U174" i="6" s="1"/>
  <c r="U175" i="6" a="1"/>
  <c r="U175" i="6" s="1"/>
  <c r="U176" i="6" a="1"/>
  <c r="U176" i="6" s="1"/>
  <c r="U177" i="6" a="1"/>
  <c r="U177" i="6" s="1"/>
  <c r="U178" i="6" a="1"/>
  <c r="U178" i="6" s="1"/>
  <c r="U179" i="6" a="1"/>
  <c r="U179" i="6" s="1"/>
  <c r="U180" i="6" a="1"/>
  <c r="U180" i="6" s="1"/>
  <c r="U181" i="6" a="1"/>
  <c r="U181" i="6" s="1"/>
  <c r="U182" i="6" a="1"/>
  <c r="U182" i="6" s="1"/>
  <c r="U183" i="6" a="1"/>
  <c r="U183" i="6" s="1"/>
  <c r="U184" i="6" a="1"/>
  <c r="U184" i="6" s="1"/>
  <c r="U185" i="6" a="1"/>
  <c r="U185" i="6" s="1"/>
  <c r="U186" i="6" a="1"/>
  <c r="U186" i="6" s="1"/>
  <c r="U187" i="6" a="1"/>
  <c r="U187" i="6" s="1"/>
  <c r="U188" i="6" a="1"/>
  <c r="U188" i="6" s="1"/>
  <c r="U189" i="6" a="1"/>
  <c r="U189" i="6" s="1"/>
  <c r="U190" i="6" a="1"/>
  <c r="U190" i="6" s="1"/>
  <c r="U191" i="6" a="1"/>
  <c r="U191" i="6" s="1"/>
  <c r="U192" i="6" a="1"/>
  <c r="U192" i="6" s="1"/>
  <c r="U193" i="6" a="1"/>
  <c r="U193" i="6" s="1"/>
  <c r="U194" i="6" a="1"/>
  <c r="U194" i="6" s="1"/>
  <c r="U195" i="6" a="1"/>
  <c r="U195" i="6" s="1"/>
  <c r="U196" i="6" a="1"/>
  <c r="U196" i="6" s="1"/>
  <c r="U197" i="6" a="1"/>
  <c r="U197" i="6" s="1"/>
  <c r="U198" i="6" a="1"/>
  <c r="U198" i="6" s="1"/>
  <c r="U199" i="6" a="1"/>
  <c r="U199" i="6" s="1"/>
  <c r="U200" i="6" a="1"/>
  <c r="U200" i="6" s="1"/>
  <c r="U201" i="6" a="1"/>
  <c r="U201" i="6" s="1"/>
  <c r="U202" i="6" a="1"/>
  <c r="U202" i="6" s="1"/>
  <c r="U203" i="6" a="1"/>
  <c r="U203" i="6" s="1"/>
  <c r="U204" i="6" a="1"/>
  <c r="U204" i="6" s="1"/>
  <c r="U205" i="6" a="1"/>
  <c r="U205" i="6" s="1"/>
  <c r="U206" i="6" a="1"/>
  <c r="U206" i="6" s="1"/>
  <c r="U207" i="6" a="1"/>
  <c r="U207" i="6" s="1"/>
  <c r="U208" i="6" a="1"/>
  <c r="U208" i="6" s="1"/>
  <c r="U209" i="6" a="1"/>
  <c r="U209" i="6" s="1"/>
  <c r="U210" i="6" a="1"/>
  <c r="U210" i="6" s="1"/>
  <c r="U211" i="6" a="1"/>
  <c r="U211" i="6" s="1"/>
  <c r="U212" i="6" a="1"/>
  <c r="U212" i="6" s="1"/>
  <c r="U213" i="6" a="1"/>
  <c r="U213" i="6" s="1"/>
  <c r="U214" i="6" a="1"/>
  <c r="U214" i="6" s="1"/>
  <c r="U215" i="6" a="1"/>
  <c r="U215" i="6" s="1"/>
  <c r="U216" i="6" a="1"/>
  <c r="U216" i="6" s="1"/>
  <c r="U217" i="6" a="1"/>
  <c r="U217" i="6" s="1"/>
  <c r="U218" i="6" a="1"/>
  <c r="U218" i="6" s="1"/>
  <c r="U219" i="6" a="1"/>
  <c r="U219" i="6" s="1"/>
  <c r="U220" i="6" a="1"/>
  <c r="U220" i="6" s="1"/>
  <c r="U221" i="6" a="1"/>
  <c r="U221" i="6" s="1"/>
  <c r="U222" i="6" a="1"/>
  <c r="U222" i="6" s="1"/>
  <c r="U223" i="6" a="1"/>
  <c r="U223" i="6" s="1"/>
  <c r="U224" i="6" a="1"/>
  <c r="U224" i="6" s="1"/>
  <c r="U225" i="6" a="1"/>
  <c r="U225" i="6" s="1"/>
  <c r="U226" i="6" a="1"/>
  <c r="U226" i="6" s="1"/>
  <c r="U227" i="6" a="1"/>
  <c r="U227" i="6" s="1"/>
  <c r="U228" i="6" a="1"/>
  <c r="U228" i="6" s="1"/>
  <c r="U229" i="6" a="1"/>
  <c r="U229" i="6" s="1"/>
  <c r="U230" i="6" a="1"/>
  <c r="U230" i="6" s="1"/>
  <c r="U231" i="6" a="1"/>
  <c r="U231" i="6" s="1"/>
  <c r="U232" i="6" a="1"/>
  <c r="U232" i="6" s="1"/>
  <c r="U233" i="6" a="1"/>
  <c r="U233" i="6" s="1"/>
  <c r="U234" i="6" a="1"/>
  <c r="U234" i="6" s="1"/>
  <c r="U235" i="6" a="1"/>
  <c r="U235" i="6" s="1"/>
  <c r="U236" i="6" a="1"/>
  <c r="U236" i="6" s="1"/>
  <c r="U237" i="6" a="1"/>
  <c r="U237" i="6" s="1"/>
  <c r="U238" i="6" a="1"/>
  <c r="U238" i="6" s="1"/>
  <c r="U239" i="6" a="1"/>
  <c r="U239" i="6" s="1"/>
  <c r="U240" i="6" a="1"/>
  <c r="U240" i="6" s="1"/>
  <c r="U241" i="6" a="1"/>
  <c r="U241" i="6" s="1"/>
  <c r="U242" i="6" a="1"/>
  <c r="U242" i="6" s="1"/>
  <c r="U243" i="6" a="1"/>
  <c r="U243" i="6" s="1"/>
  <c r="U244" i="6" a="1"/>
  <c r="U244" i="6" s="1"/>
  <c r="U245" i="6" a="1"/>
  <c r="U245" i="6" s="1"/>
  <c r="U246" i="6" a="1"/>
  <c r="U246" i="6" s="1"/>
  <c r="U247" i="6" a="1"/>
  <c r="U247" i="6" s="1"/>
  <c r="U248" i="6" a="1"/>
  <c r="U248" i="6" s="1"/>
  <c r="U249" i="6" a="1"/>
  <c r="U249" i="6" s="1"/>
  <c r="U250" i="6" a="1"/>
  <c r="U250" i="6" s="1"/>
  <c r="U251" i="6" a="1"/>
  <c r="U251" i="6" s="1"/>
  <c r="U252" i="6" a="1"/>
  <c r="U252" i="6" s="1"/>
  <c r="U253" i="6" a="1"/>
  <c r="U253" i="6" s="1"/>
  <c r="U254" i="6" a="1"/>
  <c r="U254" i="6" s="1"/>
  <c r="U255" i="6" a="1"/>
  <c r="U255" i="6" s="1"/>
  <c r="U256" i="6" a="1"/>
  <c r="U256" i="6" s="1"/>
  <c r="U257" i="6" a="1"/>
  <c r="U257" i="6" s="1"/>
  <c r="U258" i="6" a="1"/>
  <c r="U258" i="6" s="1"/>
  <c r="U259" i="6" a="1"/>
  <c r="U259" i="6" s="1"/>
  <c r="U260" i="6" a="1"/>
  <c r="U260" i="6" s="1"/>
  <c r="U261" i="6" a="1"/>
  <c r="U261" i="6" s="1"/>
  <c r="U262" i="6" a="1"/>
  <c r="U262" i="6" s="1"/>
  <c r="U263" i="6" a="1"/>
  <c r="U263" i="6" s="1"/>
  <c r="U264" i="6" a="1"/>
  <c r="U264" i="6" s="1"/>
  <c r="U265" i="6" a="1"/>
  <c r="U265" i="6" s="1"/>
  <c r="U266" i="6" a="1"/>
  <c r="U266" i="6" s="1"/>
  <c r="U267" i="6" a="1"/>
  <c r="U267" i="6" s="1"/>
  <c r="U268" i="6" a="1"/>
  <c r="U268" i="6" s="1"/>
  <c r="U269" i="6" a="1"/>
  <c r="U269" i="6" s="1"/>
  <c r="U270" i="6" a="1"/>
  <c r="U270" i="6" s="1"/>
  <c r="U271" i="6" a="1"/>
  <c r="U271" i="6" s="1"/>
  <c r="U272" i="6" a="1"/>
  <c r="U272" i="6" s="1"/>
  <c r="U273" i="6" a="1"/>
  <c r="U273" i="6" s="1"/>
  <c r="U274" i="6" a="1"/>
  <c r="U274" i="6" s="1"/>
  <c r="U275" i="6" a="1"/>
  <c r="U275" i="6" s="1"/>
  <c r="U276" i="6" a="1"/>
  <c r="U276" i="6" s="1"/>
  <c r="U277" i="6" a="1"/>
  <c r="U277" i="6" s="1"/>
  <c r="U278" i="6" a="1"/>
  <c r="U278" i="6" s="1"/>
  <c r="U279" i="6" a="1"/>
  <c r="U279" i="6" s="1"/>
  <c r="U280" i="6" a="1"/>
  <c r="U280" i="6" s="1"/>
  <c r="U281" i="6" a="1"/>
  <c r="U281" i="6" s="1"/>
  <c r="U282" i="6" a="1"/>
  <c r="U282" i="6" s="1"/>
  <c r="U283" i="6" a="1"/>
  <c r="U283" i="6" s="1"/>
  <c r="U284" i="6" a="1"/>
  <c r="U284" i="6" s="1"/>
  <c r="U285" i="6" a="1"/>
  <c r="U285" i="6" s="1"/>
  <c r="U286" i="6" a="1"/>
  <c r="U286" i="6" s="1"/>
  <c r="U287" i="6" a="1"/>
  <c r="U287" i="6" s="1"/>
  <c r="U288" i="6" a="1"/>
  <c r="U288" i="6" s="1"/>
  <c r="U289" i="6" a="1"/>
  <c r="U289" i="6" s="1"/>
  <c r="U290" i="6" a="1"/>
  <c r="U290" i="6" s="1"/>
  <c r="U291" i="6" a="1"/>
  <c r="U291" i="6" s="1"/>
  <c r="U292" i="6" a="1"/>
  <c r="U292" i="6" s="1"/>
  <c r="U293" i="6" a="1"/>
  <c r="U293" i="6" s="1"/>
  <c r="U294" i="6" a="1"/>
  <c r="U294" i="6" s="1"/>
  <c r="U295" i="6" a="1"/>
  <c r="U295" i="6" s="1"/>
  <c r="U296" i="6" a="1"/>
  <c r="U296" i="6" s="1"/>
  <c r="U297" i="6" a="1"/>
  <c r="U297" i="6" s="1"/>
  <c r="U298" i="6" a="1"/>
  <c r="U298" i="6" s="1"/>
  <c r="U299" i="6" a="1"/>
  <c r="U299" i="6" s="1"/>
  <c r="U300" i="6" a="1"/>
  <c r="U300" i="6" s="1"/>
  <c r="U301" i="6" a="1"/>
  <c r="U301" i="6" s="1"/>
  <c r="U302" i="6" a="1"/>
  <c r="U302" i="6" s="1"/>
  <c r="U303" i="6" a="1"/>
  <c r="U303" i="6" s="1"/>
  <c r="U304" i="6" a="1"/>
  <c r="U304" i="6" s="1"/>
  <c r="U305" i="6" a="1"/>
  <c r="U305" i="6" s="1"/>
  <c r="U306" i="6" a="1"/>
  <c r="U306" i="6" s="1"/>
  <c r="U307" i="6" a="1"/>
  <c r="U307" i="6" s="1"/>
  <c r="U308" i="6" a="1"/>
  <c r="U308" i="6" s="1"/>
  <c r="U309" i="6" a="1"/>
  <c r="U309" i="6" s="1"/>
  <c r="U310" i="6" a="1"/>
  <c r="U310" i="6" s="1"/>
  <c r="U311" i="6" a="1"/>
  <c r="U311" i="6" s="1"/>
  <c r="U312" i="6" a="1"/>
  <c r="U312" i="6" s="1"/>
  <c r="U313" i="6" a="1"/>
  <c r="U313" i="6" s="1"/>
  <c r="U314" i="6" a="1"/>
  <c r="U314" i="6" s="1"/>
  <c r="U315" i="6" a="1"/>
  <c r="U315" i="6" s="1"/>
  <c r="U316" i="6" a="1"/>
  <c r="U316" i="6" s="1"/>
  <c r="U317" i="6" a="1"/>
  <c r="U317" i="6" s="1"/>
  <c r="U318" i="6" a="1"/>
  <c r="U318" i="6" s="1"/>
  <c r="U319" i="6" a="1"/>
  <c r="U319" i="6" s="1"/>
  <c r="U320" i="6" a="1"/>
  <c r="U320" i="6" s="1"/>
  <c r="U321" i="6" a="1"/>
  <c r="U321" i="6" s="1"/>
  <c r="U322" i="6" a="1"/>
  <c r="U322" i="6" s="1"/>
  <c r="U323" i="6" a="1"/>
  <c r="U323" i="6" s="1"/>
  <c r="U324" i="6" a="1"/>
  <c r="U324" i="6" s="1"/>
  <c r="U325" i="6" a="1"/>
  <c r="U325" i="6" s="1"/>
  <c r="U326" i="6" a="1"/>
  <c r="U326" i="6" s="1"/>
  <c r="U327" i="6" a="1"/>
  <c r="U327" i="6" s="1"/>
  <c r="U328" i="6" a="1"/>
  <c r="U328" i="6" s="1"/>
  <c r="U329" i="6" a="1"/>
  <c r="U329" i="6" s="1"/>
  <c r="U330" i="6" a="1"/>
  <c r="U330" i="6" s="1"/>
  <c r="U331" i="6" a="1"/>
  <c r="U331" i="6" s="1"/>
  <c r="U332" i="6" a="1"/>
  <c r="U332" i="6" s="1"/>
  <c r="U333" i="6" a="1"/>
  <c r="U333" i="6" s="1"/>
  <c r="U334" i="6" a="1"/>
  <c r="U334" i="6" s="1"/>
  <c r="U335" i="6" a="1"/>
  <c r="U335" i="6" s="1"/>
  <c r="U336" i="6" a="1"/>
  <c r="U336" i="6" s="1"/>
  <c r="U337" i="6" a="1"/>
  <c r="U337" i="6" s="1"/>
  <c r="U338" i="6" a="1"/>
  <c r="U338" i="6" s="1"/>
  <c r="U339" i="6" a="1"/>
  <c r="U339" i="6" s="1"/>
  <c r="U340" i="6" a="1"/>
  <c r="U340" i="6" s="1"/>
  <c r="U341" i="6" a="1"/>
  <c r="U341" i="6" s="1"/>
  <c r="U342" i="6" a="1"/>
  <c r="U342" i="6" s="1"/>
  <c r="U343" i="6" a="1"/>
  <c r="U343" i="6" s="1"/>
  <c r="U344" i="6" a="1"/>
  <c r="U344" i="6" s="1"/>
  <c r="U345" i="6" a="1"/>
  <c r="U345" i="6" s="1"/>
  <c r="U346" i="6" a="1"/>
  <c r="U346" i="6" s="1"/>
  <c r="U347" i="6" a="1"/>
  <c r="U347" i="6" s="1"/>
  <c r="U348" i="6" a="1"/>
  <c r="U348" i="6" s="1"/>
  <c r="U349" i="6" a="1"/>
  <c r="U349" i="6" s="1"/>
  <c r="U350" i="6" a="1"/>
  <c r="U350" i="6" s="1"/>
  <c r="U351" i="6" a="1"/>
  <c r="U351" i="6" s="1"/>
  <c r="U352" i="6" a="1"/>
  <c r="U352" i="6" s="1"/>
  <c r="U353" i="6" a="1"/>
  <c r="U353" i="6" s="1"/>
  <c r="U354" i="6" a="1"/>
  <c r="U354" i="6" s="1"/>
  <c r="U355" i="6" a="1"/>
  <c r="U355" i="6" s="1"/>
  <c r="U356" i="6" a="1"/>
  <c r="U356" i="6" s="1"/>
  <c r="U357" i="6" a="1"/>
  <c r="U357" i="6" s="1"/>
  <c r="U358" i="6" a="1"/>
  <c r="U358" i="6" s="1"/>
  <c r="U359" i="6" a="1"/>
  <c r="U359" i="6" s="1"/>
  <c r="U360" i="6" a="1"/>
  <c r="U360" i="6" s="1"/>
  <c r="U361" i="6" a="1"/>
  <c r="U361" i="6" s="1"/>
  <c r="U362" i="6" a="1"/>
  <c r="U362" i="6" s="1"/>
  <c r="U363" i="6" a="1"/>
  <c r="U363" i="6" s="1"/>
  <c r="U364" i="6" a="1"/>
  <c r="U364" i="6" s="1"/>
  <c r="U365" i="6" a="1"/>
  <c r="U365" i="6" s="1"/>
  <c r="U366" i="6" a="1"/>
  <c r="U366" i="6" s="1"/>
  <c r="U367" i="6" a="1"/>
  <c r="U367" i="6" s="1"/>
  <c r="U368" i="6" a="1"/>
  <c r="U368" i="6" s="1"/>
  <c r="U369" i="6" a="1"/>
  <c r="U369" i="6" s="1"/>
  <c r="U370" i="6" a="1"/>
  <c r="U370" i="6" s="1"/>
  <c r="U371" i="6" a="1"/>
  <c r="U371" i="6" s="1"/>
  <c r="U372" i="6" a="1"/>
  <c r="U372" i="6" s="1"/>
  <c r="U373" i="6" a="1"/>
  <c r="U373" i="6" s="1"/>
  <c r="U374" i="6" a="1"/>
  <c r="U374" i="6" s="1"/>
  <c r="U375" i="6" a="1"/>
  <c r="U375" i="6" s="1"/>
  <c r="U376" i="6" a="1"/>
  <c r="U376" i="6" s="1"/>
  <c r="U377" i="6" a="1"/>
  <c r="U377" i="6" s="1"/>
  <c r="U378" i="6" a="1"/>
  <c r="U378" i="6" s="1"/>
  <c r="U379" i="6" a="1"/>
  <c r="U379" i="6" s="1"/>
  <c r="U380" i="6" a="1"/>
  <c r="U380" i="6" s="1"/>
  <c r="U381" i="6" a="1"/>
  <c r="U381" i="6" s="1"/>
  <c r="U382" i="6" a="1"/>
  <c r="U382" i="6" s="1"/>
  <c r="U383" i="6" a="1"/>
  <c r="U383" i="6" s="1"/>
  <c r="U384" i="6" a="1"/>
  <c r="U384" i="6" s="1"/>
  <c r="U385" i="6" a="1"/>
  <c r="U385" i="6" s="1"/>
  <c r="U386" i="6" a="1"/>
  <c r="U386" i="6" s="1"/>
  <c r="U387" i="6" a="1"/>
  <c r="U387" i="6" s="1"/>
  <c r="U388" i="6" a="1"/>
  <c r="U388" i="6" s="1"/>
  <c r="U389" i="6" a="1"/>
  <c r="U389" i="6" s="1"/>
  <c r="U390" i="6" a="1"/>
  <c r="U390" i="6" s="1"/>
  <c r="U391" i="6" a="1"/>
  <c r="U391" i="6" s="1"/>
  <c r="U392" i="6" a="1"/>
  <c r="U392" i="6" s="1"/>
  <c r="U393" i="6" a="1"/>
  <c r="U393" i="6" s="1"/>
  <c r="U394" i="6" a="1"/>
  <c r="U394" i="6" s="1"/>
  <c r="U395" i="6" a="1"/>
  <c r="U395" i="6" s="1"/>
  <c r="U396" i="6" a="1"/>
  <c r="U396" i="6" s="1"/>
  <c r="U397" i="6" a="1"/>
  <c r="U397" i="6" s="1"/>
  <c r="U398" i="6" a="1"/>
  <c r="U398" i="6" s="1"/>
  <c r="U399" i="6" a="1"/>
  <c r="U399" i="6" s="1"/>
  <c r="U400" i="6" a="1"/>
  <c r="U400" i="6" s="1"/>
  <c r="U401" i="6" a="1"/>
  <c r="U401" i="6" s="1"/>
  <c r="U402" i="6" a="1"/>
  <c r="U402" i="6" s="1"/>
  <c r="U403" i="6" a="1"/>
  <c r="U403" i="6" s="1"/>
  <c r="U404" i="6" a="1"/>
  <c r="U404" i="6" s="1"/>
  <c r="U405" i="6" a="1"/>
  <c r="U405" i="6" s="1"/>
  <c r="U406" i="6" a="1"/>
  <c r="U406" i="6" s="1"/>
  <c r="U407" i="6" a="1"/>
  <c r="U407" i="6" s="1"/>
  <c r="U408" i="6" a="1"/>
  <c r="U408" i="6" s="1"/>
  <c r="U409" i="6" a="1"/>
  <c r="U409" i="6" s="1"/>
  <c r="U410" i="6" a="1"/>
  <c r="U410" i="6" s="1"/>
  <c r="U411" i="6" a="1"/>
  <c r="U411" i="6" s="1"/>
  <c r="U412" i="6" a="1"/>
  <c r="U412" i="6" s="1"/>
  <c r="U413" i="6" a="1"/>
  <c r="U413" i="6" s="1"/>
  <c r="U414" i="6" a="1"/>
  <c r="U414" i="6" s="1"/>
  <c r="U415" i="6" a="1"/>
  <c r="U415" i="6" s="1"/>
  <c r="U416" i="6" a="1"/>
  <c r="U416" i="6" s="1"/>
  <c r="U417" i="6" a="1"/>
  <c r="U417" i="6" s="1"/>
  <c r="U418" i="6" a="1"/>
  <c r="U418" i="6" s="1"/>
  <c r="U419" i="6" a="1"/>
  <c r="U419" i="6" s="1"/>
  <c r="U420" i="6" a="1"/>
  <c r="U420" i="6" s="1"/>
  <c r="U421" i="6" a="1"/>
  <c r="U421" i="6" s="1"/>
  <c r="U422" i="6" a="1"/>
  <c r="U422" i="6" s="1"/>
  <c r="U423" i="6" a="1"/>
  <c r="U423" i="6" s="1"/>
  <c r="U424" i="6" a="1"/>
  <c r="U424" i="6" s="1"/>
  <c r="U425" i="6" a="1"/>
  <c r="U425" i="6" s="1"/>
  <c r="U426" i="6" a="1"/>
  <c r="U426" i="6" s="1"/>
  <c r="U427" i="6" a="1"/>
  <c r="U427" i="6" s="1"/>
  <c r="U428" i="6" a="1"/>
  <c r="U428" i="6" s="1"/>
  <c r="U429" i="6" a="1"/>
  <c r="U429" i="6" s="1"/>
  <c r="U430" i="6" a="1"/>
  <c r="U430" i="6" s="1"/>
  <c r="U431" i="6" a="1"/>
  <c r="U431" i="6" s="1"/>
  <c r="U432" i="6" a="1"/>
  <c r="U432" i="6" s="1"/>
  <c r="U433" i="6" a="1"/>
  <c r="U433" i="6" s="1"/>
  <c r="U434" i="6" a="1"/>
  <c r="U434" i="6" s="1"/>
  <c r="U435" i="6" a="1"/>
  <c r="U435" i="6" s="1"/>
  <c r="U436" i="6" a="1"/>
  <c r="U436" i="6" s="1"/>
  <c r="U437" i="6" a="1"/>
  <c r="U437" i="6" s="1"/>
  <c r="U438" i="6" a="1"/>
  <c r="U438" i="6" s="1"/>
  <c r="U439" i="6" a="1"/>
  <c r="U439" i="6" s="1"/>
  <c r="U440" i="6" a="1"/>
  <c r="U440" i="6" s="1"/>
  <c r="U441" i="6" a="1"/>
  <c r="U441" i="6" s="1"/>
  <c r="U442" i="6" a="1"/>
  <c r="U442" i="6" s="1"/>
  <c r="U443" i="6" a="1"/>
  <c r="U443" i="6" s="1"/>
  <c r="U444" i="6" a="1"/>
  <c r="U444" i="6" s="1"/>
  <c r="U445" i="6" a="1"/>
  <c r="U445" i="6" s="1"/>
  <c r="U446" i="6" a="1"/>
  <c r="U446" i="6" s="1"/>
  <c r="U447" i="6" a="1"/>
  <c r="U447" i="6" s="1"/>
  <c r="U448" i="6" a="1"/>
  <c r="U448" i="6" s="1"/>
  <c r="U449" i="6" a="1"/>
  <c r="U449" i="6" s="1"/>
  <c r="U450" i="6" a="1"/>
  <c r="U450" i="6" s="1"/>
  <c r="U451" i="6" a="1"/>
  <c r="U451" i="6" s="1"/>
  <c r="U452" i="6" a="1"/>
  <c r="U452" i="6" s="1"/>
  <c r="U453" i="6" a="1"/>
  <c r="U453" i="6" s="1"/>
  <c r="U454" i="6" a="1"/>
  <c r="U454" i="6" s="1"/>
  <c r="U455" i="6" a="1"/>
  <c r="U455" i="6" s="1"/>
  <c r="U456" i="6" a="1"/>
  <c r="U456" i="6" s="1"/>
  <c r="U457" i="6" a="1"/>
  <c r="U457" i="6" s="1"/>
  <c r="U458" i="6" a="1"/>
  <c r="U458" i="6" s="1"/>
  <c r="U459" i="6" a="1"/>
  <c r="U459" i="6" s="1"/>
  <c r="U460" i="6" a="1"/>
  <c r="U460" i="6" s="1"/>
  <c r="U461" i="6" a="1"/>
  <c r="U461" i="6" s="1"/>
  <c r="U462" i="6" a="1"/>
  <c r="U462" i="6" s="1"/>
  <c r="U463" i="6" a="1"/>
  <c r="U463" i="6" s="1"/>
  <c r="U464" i="6" a="1"/>
  <c r="U464" i="6" s="1"/>
  <c r="U465" i="6" a="1"/>
  <c r="U465" i="6" s="1"/>
  <c r="U466" i="6" a="1"/>
  <c r="U466" i="6" s="1"/>
  <c r="U467" i="6" a="1"/>
  <c r="U467" i="6" s="1"/>
  <c r="U468" i="6" a="1"/>
  <c r="U468" i="6" s="1"/>
  <c r="U469" i="6" a="1"/>
  <c r="U469" i="6" s="1"/>
  <c r="U470" i="6" a="1"/>
  <c r="U470" i="6" s="1"/>
  <c r="U471" i="6" a="1"/>
  <c r="U471" i="6" s="1"/>
  <c r="U472" i="6" a="1"/>
  <c r="U472" i="6" s="1"/>
  <c r="U473" i="6" a="1"/>
  <c r="U473" i="6" s="1"/>
  <c r="U474" i="6" a="1"/>
  <c r="U474" i="6" s="1"/>
  <c r="U475" i="6" a="1"/>
  <c r="U475" i="6" s="1"/>
  <c r="U476" i="6" a="1"/>
  <c r="U476" i="6" s="1"/>
  <c r="U477" i="6" a="1"/>
  <c r="U477" i="6" s="1"/>
  <c r="U478" i="6" a="1"/>
  <c r="U478" i="6" s="1"/>
  <c r="U479" i="6" a="1"/>
  <c r="U479" i="6" s="1"/>
  <c r="U480" i="6" a="1"/>
  <c r="U480" i="6" s="1"/>
  <c r="U481" i="6" a="1"/>
  <c r="U481" i="6" s="1"/>
  <c r="U482" i="6" a="1"/>
  <c r="U482" i="6" s="1"/>
  <c r="U483" i="6" a="1"/>
  <c r="U483" i="6" s="1"/>
  <c r="U484" i="6" a="1"/>
  <c r="U484" i="6" s="1"/>
  <c r="U485" i="6" a="1"/>
  <c r="U485" i="6" s="1"/>
  <c r="U486" i="6" a="1"/>
  <c r="U486" i="6" s="1"/>
  <c r="U487" i="6" a="1"/>
  <c r="U487" i="6" s="1"/>
  <c r="U488" i="6" a="1"/>
  <c r="U488" i="6" s="1"/>
  <c r="U489" i="6" a="1"/>
  <c r="U489" i="6" s="1"/>
  <c r="U490" i="6" a="1"/>
  <c r="U490" i="6" s="1"/>
  <c r="U491" i="6" a="1"/>
  <c r="U491" i="6" s="1"/>
  <c r="U492" i="6" a="1"/>
  <c r="U492" i="6" s="1"/>
  <c r="U493" i="6" a="1"/>
  <c r="U493" i="6" s="1"/>
  <c r="U494" i="6" a="1"/>
  <c r="U494" i="6" s="1"/>
  <c r="U495" i="6" a="1"/>
  <c r="U495" i="6" s="1"/>
  <c r="U496" i="6" a="1"/>
  <c r="U496" i="6" s="1"/>
  <c r="U497" i="6" a="1"/>
  <c r="U497" i="6" s="1"/>
  <c r="U498" i="6" a="1"/>
  <c r="U498" i="6" s="1"/>
  <c r="U499" i="6" a="1"/>
  <c r="U499" i="6" s="1"/>
  <c r="U500" i="6" a="1"/>
  <c r="U500" i="6" s="1"/>
  <c r="U501" i="6" a="1"/>
  <c r="U501" i="6" s="1"/>
  <c r="U502" i="6" a="1"/>
  <c r="U502" i="6" s="1"/>
  <c r="U503" i="6" a="1"/>
  <c r="U503" i="6" s="1"/>
  <c r="U504" i="6" a="1"/>
  <c r="U504" i="6" s="1"/>
  <c r="U505" i="6" a="1"/>
  <c r="U505" i="6" s="1"/>
  <c r="U506" i="6" a="1"/>
  <c r="U506" i="6" s="1"/>
  <c r="U507" i="6" a="1"/>
  <c r="U507" i="6" s="1"/>
  <c r="U508" i="6" a="1"/>
  <c r="U508" i="6" s="1"/>
  <c r="U509" i="6" a="1"/>
  <c r="U509" i="6" s="1"/>
  <c r="U510" i="6" a="1"/>
  <c r="U510" i="6" s="1"/>
  <c r="U511" i="6" a="1"/>
  <c r="U511" i="6" s="1"/>
  <c r="U512" i="6" a="1"/>
  <c r="U512" i="6" s="1"/>
  <c r="U513" i="6" a="1"/>
  <c r="U513" i="6" s="1"/>
  <c r="U514" i="6" a="1"/>
  <c r="U514" i="6" s="1"/>
  <c r="U515" i="6" a="1"/>
  <c r="U515" i="6" s="1"/>
  <c r="U516" i="6" a="1"/>
  <c r="U516" i="6" s="1"/>
  <c r="U517" i="6" a="1"/>
  <c r="U517" i="6" s="1"/>
  <c r="U518" i="6" a="1"/>
  <c r="U518" i="6" s="1"/>
  <c r="U519" i="6" a="1"/>
  <c r="U519" i="6" s="1"/>
  <c r="U520" i="6" a="1"/>
  <c r="U520" i="6" s="1"/>
  <c r="U521" i="6" a="1"/>
  <c r="U521" i="6" s="1"/>
  <c r="U522" i="6" a="1"/>
  <c r="U522" i="6" s="1"/>
  <c r="U523" i="6" a="1"/>
  <c r="U523" i="6" s="1"/>
  <c r="U524" i="6" a="1"/>
  <c r="U524" i="6" s="1"/>
  <c r="U525" i="6" a="1"/>
  <c r="U525" i="6" s="1"/>
  <c r="U526" i="6" a="1"/>
  <c r="U526" i="6" s="1"/>
  <c r="U527" i="6" a="1"/>
  <c r="U527" i="6" s="1"/>
  <c r="U528" i="6" a="1"/>
  <c r="U528" i="6" s="1"/>
  <c r="U529" i="6" a="1"/>
  <c r="U529" i="6" s="1"/>
  <c r="U530" i="6" a="1"/>
  <c r="U530" i="6" s="1"/>
  <c r="U531" i="6" a="1"/>
  <c r="U531" i="6" s="1"/>
  <c r="U532" i="6" a="1"/>
  <c r="U532" i="6" s="1"/>
  <c r="U533" i="6" a="1"/>
  <c r="U533" i="6" s="1"/>
  <c r="U534" i="6" a="1"/>
  <c r="U534" i="6" s="1"/>
  <c r="U535" i="6" a="1"/>
  <c r="U535" i="6" s="1"/>
  <c r="U536" i="6" a="1"/>
  <c r="U536" i="6" s="1"/>
  <c r="U537" i="6" a="1"/>
  <c r="U537" i="6" s="1"/>
  <c r="U538" i="6" a="1"/>
  <c r="U538" i="6" s="1"/>
  <c r="U539" i="6" a="1"/>
  <c r="U539" i="6" s="1"/>
  <c r="U540" i="6" a="1"/>
  <c r="U540" i="6" s="1"/>
  <c r="U541" i="6" a="1"/>
  <c r="U541" i="6" s="1"/>
  <c r="U542" i="6" a="1"/>
  <c r="U542" i="6" s="1"/>
  <c r="U543" i="6" a="1"/>
  <c r="U543" i="6" s="1"/>
  <c r="U544" i="6" a="1"/>
  <c r="U544" i="6" s="1"/>
  <c r="U545" i="6" a="1"/>
  <c r="U545" i="6" s="1"/>
  <c r="U546" i="6" a="1"/>
  <c r="U546" i="6" s="1"/>
  <c r="U547" i="6" a="1"/>
  <c r="U547" i="6" s="1"/>
  <c r="U548" i="6" a="1"/>
  <c r="U548" i="6" s="1"/>
  <c r="U549" i="6" a="1"/>
  <c r="U549" i="6" s="1"/>
  <c r="U550" i="6" a="1"/>
  <c r="U550" i="6" s="1"/>
  <c r="U551" i="6" a="1"/>
  <c r="U551" i="6" s="1"/>
  <c r="U552" i="6" a="1"/>
  <c r="U552" i="6" s="1"/>
  <c r="U553" i="6" a="1"/>
  <c r="U553" i="6" s="1"/>
  <c r="U554" i="6" a="1"/>
  <c r="U554" i="6" s="1"/>
  <c r="U555" i="6" a="1"/>
  <c r="U555" i="6" s="1"/>
  <c r="U556" i="6" a="1"/>
  <c r="U556" i="6" s="1"/>
  <c r="U557" i="6" a="1"/>
  <c r="U557" i="6" s="1"/>
  <c r="U558" i="6" a="1"/>
  <c r="U558" i="6" s="1"/>
  <c r="U559" i="6" a="1"/>
  <c r="U559" i="6" s="1"/>
  <c r="U560" i="6" a="1"/>
  <c r="U560" i="6" s="1"/>
  <c r="U561" i="6" a="1"/>
  <c r="U561" i="6" s="1"/>
  <c r="U562" i="6" a="1"/>
  <c r="U562" i="6" s="1"/>
  <c r="U563" i="6" a="1"/>
  <c r="U563" i="6" s="1"/>
  <c r="U564" i="6" a="1"/>
  <c r="U564" i="6" s="1"/>
  <c r="U565" i="6" a="1"/>
  <c r="U565" i="6" s="1"/>
  <c r="U566" i="6" a="1"/>
  <c r="U566" i="6" s="1"/>
  <c r="U567" i="6" a="1"/>
  <c r="U567" i="6" s="1"/>
  <c r="U568" i="6" a="1"/>
  <c r="U568" i="6" s="1"/>
  <c r="U569" i="6" a="1"/>
  <c r="U569" i="6" s="1"/>
  <c r="U570" i="6" a="1"/>
  <c r="U570" i="6" s="1"/>
  <c r="U571" i="6" a="1"/>
  <c r="U571" i="6" s="1"/>
  <c r="U572" i="6" a="1"/>
  <c r="U572" i="6" s="1"/>
  <c r="U573" i="6" a="1"/>
  <c r="U573" i="6" s="1"/>
  <c r="U574" i="6" a="1"/>
  <c r="U574" i="6" s="1"/>
  <c r="U575" i="6" a="1"/>
  <c r="U575" i="6" s="1"/>
  <c r="U576" i="6" a="1"/>
  <c r="U576" i="6" s="1"/>
  <c r="U577" i="6" a="1"/>
  <c r="U577" i="6" s="1"/>
  <c r="U578" i="6" a="1"/>
  <c r="U578" i="6" s="1"/>
  <c r="U579" i="6" a="1"/>
  <c r="U579" i="6" s="1"/>
  <c r="U580" i="6" a="1"/>
  <c r="U580" i="6" s="1"/>
  <c r="U581" i="6" a="1"/>
  <c r="U581" i="6" s="1"/>
  <c r="U582" i="6" a="1"/>
  <c r="U582" i="6" s="1"/>
  <c r="U583" i="6" a="1"/>
  <c r="U583" i="6" s="1"/>
  <c r="U584" i="6" a="1"/>
  <c r="U584" i="6" s="1"/>
  <c r="U585" i="6" a="1"/>
  <c r="U585" i="6" s="1"/>
  <c r="U586" i="6" a="1"/>
  <c r="U586" i="6" s="1"/>
  <c r="U587" i="6" a="1"/>
  <c r="U587" i="6" s="1"/>
  <c r="U588" i="6" a="1"/>
  <c r="U588" i="6" s="1"/>
  <c r="U589" i="6" a="1"/>
  <c r="U589" i="6" s="1"/>
  <c r="U590" i="6" a="1"/>
  <c r="U590" i="6" s="1"/>
  <c r="U591" i="6" a="1"/>
  <c r="U591" i="6" s="1"/>
  <c r="U592" i="6" a="1"/>
  <c r="U592" i="6" s="1"/>
  <c r="U593" i="6" a="1"/>
  <c r="U593" i="6" s="1"/>
  <c r="U594" i="6" a="1"/>
  <c r="U594" i="6" s="1"/>
  <c r="U595" i="6" a="1"/>
  <c r="U595" i="6" s="1"/>
  <c r="U596" i="6" a="1"/>
  <c r="U596" i="6" s="1"/>
  <c r="U597" i="6" a="1"/>
  <c r="U597" i="6" s="1"/>
  <c r="U598" i="6" a="1"/>
  <c r="U598" i="6" s="1"/>
  <c r="U599" i="6" a="1"/>
  <c r="U599" i="6" s="1"/>
  <c r="U600" i="6" a="1"/>
  <c r="U600" i="6" s="1"/>
  <c r="U601" i="6" a="1"/>
  <c r="U601" i="6" s="1"/>
  <c r="U602" i="6" a="1"/>
  <c r="U602" i="6" s="1"/>
  <c r="U603" i="6" a="1"/>
  <c r="U603" i="6" s="1"/>
  <c r="U604" i="6" a="1"/>
  <c r="U604" i="6" s="1"/>
  <c r="U605" i="6" a="1"/>
  <c r="U605" i="6" s="1"/>
  <c r="U606" i="6" a="1"/>
  <c r="U606" i="6" s="1"/>
  <c r="U607" i="6" a="1"/>
  <c r="U607" i="6" s="1"/>
  <c r="U608" i="6" a="1"/>
  <c r="U608" i="6" s="1"/>
  <c r="U609" i="6" a="1"/>
  <c r="U609" i="6" s="1"/>
  <c r="U610" i="6" a="1"/>
  <c r="U610" i="6" s="1"/>
  <c r="U611" i="6" a="1"/>
  <c r="U611" i="6" s="1"/>
  <c r="U612" i="6" a="1"/>
  <c r="U612" i="6" s="1"/>
  <c r="U613" i="6" a="1"/>
  <c r="U613" i="6" s="1"/>
  <c r="U614" i="6" a="1"/>
  <c r="U614" i="6" s="1"/>
  <c r="U615" i="6" a="1"/>
  <c r="U615" i="6" s="1"/>
  <c r="U616" i="6" a="1"/>
  <c r="U616" i="6" s="1"/>
  <c r="U617" i="6" a="1"/>
  <c r="U617" i="6" s="1"/>
  <c r="U618" i="6" a="1"/>
  <c r="U618" i="6" s="1"/>
  <c r="U619" i="6" a="1"/>
  <c r="U619" i="6" s="1"/>
  <c r="U620" i="6" a="1"/>
  <c r="U620" i="6" s="1"/>
  <c r="U621" i="6" a="1"/>
  <c r="U621" i="6" s="1"/>
  <c r="U622" i="6" a="1"/>
  <c r="U622" i="6" s="1"/>
  <c r="U623" i="6" a="1"/>
  <c r="U623" i="6" s="1"/>
  <c r="U624" i="6" a="1"/>
  <c r="U624" i="6" s="1"/>
  <c r="U625" i="6" a="1"/>
  <c r="U625" i="6" s="1"/>
  <c r="U626" i="6" a="1"/>
  <c r="U626" i="6" s="1"/>
  <c r="U627" i="6" a="1"/>
  <c r="U627" i="6" s="1"/>
  <c r="U628" i="6" a="1"/>
  <c r="U628" i="6" s="1"/>
  <c r="U629" i="6" a="1"/>
  <c r="U629" i="6" s="1"/>
  <c r="U630" i="6" a="1"/>
  <c r="U630" i="6" s="1"/>
  <c r="U631" i="6" a="1"/>
  <c r="U631" i="6" s="1"/>
  <c r="U632" i="6" a="1"/>
  <c r="U632" i="6" s="1"/>
  <c r="U633" i="6" a="1"/>
  <c r="U633" i="6" s="1"/>
  <c r="U634" i="6" a="1"/>
  <c r="U634" i="6" s="1"/>
  <c r="U635" i="6" a="1"/>
  <c r="U635" i="6" s="1"/>
  <c r="U636" i="6" a="1"/>
  <c r="U636" i="6" s="1"/>
  <c r="U637" i="6" a="1"/>
  <c r="U637" i="6" s="1"/>
  <c r="U638" i="6" a="1"/>
  <c r="U638" i="6" s="1"/>
  <c r="U639" i="6" a="1"/>
  <c r="U639" i="6" s="1"/>
  <c r="U640" i="6" a="1"/>
  <c r="U640" i="6" s="1"/>
  <c r="U641" i="6" a="1"/>
  <c r="U641" i="6" s="1"/>
  <c r="U642" i="6" a="1"/>
  <c r="U642" i="6" s="1"/>
  <c r="U643" i="6" a="1"/>
  <c r="U643" i="6" s="1"/>
  <c r="U644" i="6" a="1"/>
  <c r="U644" i="6" s="1"/>
  <c r="U645" i="6" a="1"/>
  <c r="U645" i="6" s="1"/>
  <c r="U646" i="6" a="1"/>
  <c r="U646" i="6" s="1"/>
  <c r="U647" i="6" a="1"/>
  <c r="U647" i="6" s="1"/>
  <c r="U648" i="6" a="1"/>
  <c r="U648" i="6" s="1"/>
  <c r="U649" i="6" a="1"/>
  <c r="U649" i="6" s="1"/>
  <c r="U650" i="6" a="1"/>
  <c r="U650" i="6" s="1"/>
  <c r="U651" i="6" a="1"/>
  <c r="U651" i="6" s="1"/>
  <c r="U652" i="6" a="1"/>
  <c r="U652" i="6" s="1"/>
  <c r="U653" i="6" a="1"/>
  <c r="U653" i="6" s="1"/>
  <c r="U654" i="6" a="1"/>
  <c r="U654" i="6" s="1"/>
  <c r="U655" i="6" a="1"/>
  <c r="U655" i="6" s="1"/>
  <c r="U656" i="6" a="1"/>
  <c r="U656" i="6" s="1"/>
  <c r="U657" i="6" a="1"/>
  <c r="U657" i="6" s="1"/>
  <c r="U658" i="6" a="1"/>
  <c r="U658" i="6" s="1"/>
  <c r="U659" i="6" a="1"/>
  <c r="U659" i="6" s="1"/>
  <c r="U660" i="6" a="1"/>
  <c r="U660" i="6" s="1"/>
  <c r="U661" i="6" a="1"/>
  <c r="U661" i="6" s="1"/>
  <c r="U662" i="6" a="1"/>
  <c r="U662" i="6" s="1"/>
  <c r="U663" i="6" a="1"/>
  <c r="U663" i="6" s="1"/>
  <c r="U664" i="6" a="1"/>
  <c r="U664" i="6" s="1"/>
  <c r="U665" i="6" a="1"/>
  <c r="U665" i="6" s="1"/>
  <c r="U666" i="6" a="1"/>
  <c r="U666" i="6" s="1"/>
  <c r="U667" i="6" a="1"/>
  <c r="U667" i="6" s="1"/>
  <c r="U668" i="6" a="1"/>
  <c r="U668" i="6" s="1"/>
  <c r="U669" i="6" a="1"/>
  <c r="U669" i="6" s="1"/>
  <c r="U670" i="6" a="1"/>
  <c r="U670" i="6" s="1"/>
  <c r="U671" i="6" a="1"/>
  <c r="U671" i="6" s="1"/>
  <c r="U672" i="6" a="1"/>
  <c r="U672" i="6" s="1"/>
  <c r="U673" i="6" a="1"/>
  <c r="U673" i="6" s="1"/>
  <c r="U674" i="6" a="1"/>
  <c r="U674" i="6" s="1"/>
  <c r="U675" i="6" a="1"/>
  <c r="U675" i="6" s="1"/>
  <c r="U676" i="6" a="1"/>
  <c r="U676" i="6" s="1"/>
  <c r="U677" i="6" a="1"/>
  <c r="U677" i="6" s="1"/>
  <c r="U678" i="6" a="1"/>
  <c r="U678" i="6" s="1"/>
  <c r="U679" i="6" a="1"/>
  <c r="U679" i="6" s="1"/>
  <c r="U680" i="6" a="1"/>
  <c r="U680" i="6" s="1"/>
  <c r="U681" i="6" a="1"/>
  <c r="U681" i="6" s="1"/>
  <c r="U682" i="6" a="1"/>
  <c r="U682" i="6" s="1"/>
  <c r="U683" i="6" a="1"/>
  <c r="U683" i="6" s="1"/>
  <c r="U684" i="6" a="1"/>
  <c r="U684" i="6" s="1"/>
  <c r="U685" i="6" a="1"/>
  <c r="U685" i="6" s="1"/>
  <c r="U686" i="6" a="1"/>
  <c r="U686" i="6" s="1"/>
  <c r="U687" i="6" a="1"/>
  <c r="U687" i="6" s="1"/>
  <c r="U688" i="6" a="1"/>
  <c r="U688" i="6" s="1"/>
  <c r="U689" i="6" a="1"/>
  <c r="U689" i="6" s="1"/>
  <c r="U690" i="6" a="1"/>
  <c r="U690" i="6" s="1"/>
  <c r="U691" i="6" a="1"/>
  <c r="U691" i="6" s="1"/>
  <c r="U692" i="6" a="1"/>
  <c r="U692" i="6" s="1"/>
  <c r="U693" i="6" a="1"/>
  <c r="U693" i="6" s="1"/>
  <c r="U694" i="6" a="1"/>
  <c r="U694" i="6" s="1"/>
  <c r="U695" i="6" a="1"/>
  <c r="U695" i="6" s="1"/>
  <c r="U696" i="6" a="1"/>
  <c r="U696" i="6" s="1"/>
  <c r="U697" i="6" a="1"/>
  <c r="U697" i="6" s="1"/>
  <c r="U698" i="6" a="1"/>
  <c r="U698" i="6" s="1"/>
  <c r="U699" i="6" a="1"/>
  <c r="U699" i="6" s="1"/>
  <c r="U700" i="6" a="1"/>
  <c r="U700" i="6" s="1"/>
  <c r="U701" i="6" a="1"/>
  <c r="U701" i="6" s="1"/>
  <c r="U702" i="6" a="1"/>
  <c r="U702" i="6" s="1"/>
  <c r="U703" i="6" a="1"/>
  <c r="U703" i="6" s="1"/>
  <c r="U704" i="6" a="1"/>
  <c r="U704" i="6" s="1"/>
  <c r="U705" i="6" a="1"/>
  <c r="U705" i="6" s="1"/>
  <c r="U706" i="6" a="1"/>
  <c r="U706" i="6" s="1"/>
  <c r="U707" i="6" a="1"/>
  <c r="U707" i="6" s="1"/>
  <c r="U708" i="6" a="1"/>
  <c r="U708" i="6" s="1"/>
  <c r="U709" i="6" a="1"/>
  <c r="U709" i="6" s="1"/>
  <c r="U710" i="6" a="1"/>
  <c r="U710" i="6" s="1"/>
  <c r="U711" i="6" a="1"/>
  <c r="U711" i="6" s="1"/>
  <c r="U712" i="6" a="1"/>
  <c r="U712" i="6" s="1"/>
  <c r="U713" i="6" a="1"/>
  <c r="U713" i="6" s="1"/>
  <c r="U714" i="6" a="1"/>
  <c r="U714" i="6" s="1"/>
  <c r="U715" i="6" a="1"/>
  <c r="U715" i="6" s="1"/>
  <c r="U716" i="6" a="1"/>
  <c r="U716" i="6" s="1"/>
  <c r="U717" i="6" a="1"/>
  <c r="U717" i="6" s="1"/>
  <c r="U718" i="6" a="1"/>
  <c r="U718" i="6" s="1"/>
  <c r="U719" i="6" a="1"/>
  <c r="U719" i="6" s="1"/>
  <c r="U720" i="6" a="1"/>
  <c r="U720" i="6" s="1"/>
  <c r="U721" i="6" a="1"/>
  <c r="U721" i="6" s="1"/>
  <c r="U722" i="6" a="1"/>
  <c r="U722" i="6" s="1"/>
  <c r="U723" i="6" a="1"/>
  <c r="U723" i="6" s="1"/>
  <c r="U724" i="6" a="1"/>
  <c r="U724" i="6" s="1"/>
  <c r="U725" i="6" a="1"/>
  <c r="U725" i="6" s="1"/>
  <c r="U726" i="6" a="1"/>
  <c r="U726" i="6" s="1"/>
  <c r="U727" i="6" a="1"/>
  <c r="U727" i="6" s="1"/>
  <c r="U728" i="6" a="1"/>
  <c r="U728" i="6" s="1"/>
  <c r="U729" i="6" a="1"/>
  <c r="U729" i="6" s="1"/>
  <c r="U730" i="6" a="1"/>
  <c r="U730" i="6" s="1"/>
  <c r="U731" i="6" a="1"/>
  <c r="U731" i="6" s="1"/>
  <c r="U732" i="6" a="1"/>
  <c r="U732" i="6" s="1"/>
  <c r="U733" i="6" a="1"/>
  <c r="U733" i="6" s="1"/>
  <c r="U734" i="6" a="1"/>
  <c r="U734" i="6" s="1"/>
  <c r="U735" i="6" a="1"/>
  <c r="U735" i="6" s="1"/>
  <c r="U736" i="6" a="1"/>
  <c r="U736" i="6" s="1"/>
  <c r="U737" i="6" a="1"/>
  <c r="U737" i="6" s="1"/>
  <c r="U738" i="6" a="1"/>
  <c r="U738" i="6" s="1"/>
  <c r="U739" i="6" a="1"/>
  <c r="U739" i="6" s="1"/>
  <c r="U740" i="6" a="1"/>
  <c r="U740" i="6" s="1"/>
  <c r="U741" i="6" a="1"/>
  <c r="U741" i="6" s="1"/>
  <c r="U742" i="6" a="1"/>
  <c r="U742" i="6" s="1"/>
  <c r="U743" i="6" a="1"/>
  <c r="U743" i="6" s="1"/>
  <c r="U744" i="6" a="1"/>
  <c r="U744" i="6" s="1"/>
  <c r="U745" i="6" a="1"/>
  <c r="U745" i="6" s="1"/>
  <c r="U746" i="6" a="1"/>
  <c r="U746" i="6" s="1"/>
  <c r="U747" i="6" a="1"/>
  <c r="U747" i="6" s="1"/>
  <c r="U748" i="6" a="1"/>
  <c r="U748" i="6" s="1"/>
  <c r="U749" i="6" a="1"/>
  <c r="U749" i="6" s="1"/>
  <c r="U750" i="6" a="1"/>
  <c r="U750" i="6" s="1"/>
  <c r="U751" i="6" a="1"/>
  <c r="U751" i="6" s="1"/>
  <c r="U752" i="6" a="1"/>
  <c r="U752" i="6" s="1"/>
  <c r="U753" i="6" a="1"/>
  <c r="U753" i="6" s="1"/>
  <c r="U754" i="6" a="1"/>
  <c r="U754" i="6" s="1"/>
  <c r="U755" i="6" a="1"/>
  <c r="U755" i="6" s="1"/>
  <c r="U756" i="6" a="1"/>
  <c r="U756" i="6" s="1"/>
  <c r="U757" i="6" a="1"/>
  <c r="U757" i="6" s="1"/>
  <c r="U758" i="6" a="1"/>
  <c r="U758" i="6" s="1"/>
  <c r="U759" i="6" a="1"/>
  <c r="U759" i="6" s="1"/>
  <c r="U760" i="6" a="1"/>
  <c r="U760" i="6" s="1"/>
  <c r="U761" i="6" a="1"/>
  <c r="U761" i="6" s="1"/>
  <c r="U762" i="6" a="1"/>
  <c r="U762" i="6" s="1"/>
  <c r="U763" i="6" a="1"/>
  <c r="U763" i="6" s="1"/>
  <c r="U764" i="6" a="1"/>
  <c r="U764" i="6" s="1"/>
  <c r="U765" i="6" a="1"/>
  <c r="U765" i="6" s="1"/>
  <c r="U766" i="6" a="1"/>
  <c r="U766" i="6" s="1"/>
  <c r="U767" i="6" a="1"/>
  <c r="U767" i="6" s="1"/>
  <c r="U768" i="6" a="1"/>
  <c r="U768" i="6" s="1"/>
  <c r="U769" i="6" a="1"/>
  <c r="U769" i="6" s="1"/>
  <c r="U770" i="6" a="1"/>
  <c r="U770" i="6" s="1"/>
  <c r="U771" i="6" a="1"/>
  <c r="U771" i="6" s="1"/>
  <c r="U772" i="6" a="1"/>
  <c r="U772" i="6" s="1"/>
  <c r="U773" i="6" a="1"/>
  <c r="U773" i="6" s="1"/>
  <c r="U774" i="6" a="1"/>
  <c r="U774" i="6" s="1"/>
  <c r="U775" i="6" a="1"/>
  <c r="U775" i="6" s="1"/>
  <c r="U776" i="6" a="1"/>
  <c r="U776" i="6" s="1"/>
  <c r="U777" i="6" a="1"/>
  <c r="U777" i="6" s="1"/>
  <c r="U778" i="6" a="1"/>
  <c r="U778" i="6" s="1"/>
  <c r="U779" i="6" a="1"/>
  <c r="U779" i="6" s="1"/>
  <c r="U780" i="6" a="1"/>
  <c r="U780" i="6" s="1"/>
  <c r="U781" i="6" a="1"/>
  <c r="U781" i="6" s="1"/>
  <c r="U782" i="6" a="1"/>
  <c r="U782" i="6" s="1"/>
  <c r="U783" i="6" a="1"/>
  <c r="U783" i="6" s="1"/>
  <c r="U784" i="6" a="1"/>
  <c r="U784" i="6" s="1"/>
  <c r="U785" i="6" a="1"/>
  <c r="U785" i="6" s="1"/>
  <c r="U786" i="6" a="1"/>
  <c r="U786" i="6" s="1"/>
  <c r="U787" i="6" a="1"/>
  <c r="U787" i="6" s="1"/>
  <c r="U788" i="6" a="1"/>
  <c r="U788" i="6" s="1"/>
  <c r="U789" i="6" a="1"/>
  <c r="U789" i="6" s="1"/>
  <c r="U790" i="6" a="1"/>
  <c r="U790" i="6" s="1"/>
  <c r="U791" i="6" a="1"/>
  <c r="U791" i="6" s="1"/>
  <c r="U792" i="6" a="1"/>
  <c r="U792" i="6" s="1"/>
  <c r="U793" i="6" a="1"/>
  <c r="U793" i="6" s="1"/>
  <c r="U794" i="6" a="1"/>
  <c r="U794" i="6" s="1"/>
  <c r="U795" i="6" a="1"/>
  <c r="U795" i="6" s="1"/>
  <c r="U796" i="6" a="1"/>
  <c r="U796" i="6" s="1"/>
  <c r="U797" i="6" a="1"/>
  <c r="U797" i="6" s="1"/>
  <c r="U798" i="6" a="1"/>
  <c r="U798" i="6" s="1"/>
  <c r="U799" i="6" a="1"/>
  <c r="U799" i="6" s="1"/>
  <c r="U800" i="6" a="1"/>
  <c r="U800" i="6" s="1"/>
  <c r="U801" i="6" a="1"/>
  <c r="U801" i="6" s="1"/>
  <c r="U802" i="6" a="1"/>
  <c r="U802" i="6" s="1"/>
  <c r="U803" i="6" a="1"/>
  <c r="U803" i="6" s="1"/>
  <c r="U804" i="6" a="1"/>
  <c r="U804" i="6" s="1"/>
  <c r="U805" i="6" a="1"/>
  <c r="U805" i="6" s="1"/>
  <c r="U806" i="6" a="1"/>
  <c r="U806" i="6" s="1"/>
  <c r="U807" i="6" a="1"/>
  <c r="U807" i="6" s="1"/>
  <c r="U808" i="6" a="1"/>
  <c r="U808" i="6" s="1"/>
  <c r="U809" i="6" a="1"/>
  <c r="U809" i="6" s="1"/>
  <c r="U810" i="6" a="1"/>
  <c r="U810" i="6" s="1"/>
  <c r="U811" i="6" a="1"/>
  <c r="U811" i="6" s="1"/>
  <c r="U812" i="6" a="1"/>
  <c r="U812" i="6" s="1"/>
  <c r="U813" i="6" a="1"/>
  <c r="U813" i="6" s="1"/>
  <c r="U814" i="6" a="1"/>
  <c r="U814" i="6" s="1"/>
  <c r="U815" i="6" a="1"/>
  <c r="U815" i="6" s="1"/>
  <c r="U816" i="6" a="1"/>
  <c r="U816" i="6" s="1"/>
  <c r="U817" i="6" a="1"/>
  <c r="U817" i="6" s="1"/>
  <c r="U818" i="6" a="1"/>
  <c r="U818" i="6" s="1"/>
  <c r="U819" i="6" a="1"/>
  <c r="U819" i="6" s="1"/>
  <c r="U820" i="6" a="1"/>
  <c r="U820" i="6" s="1"/>
  <c r="U821" i="6" a="1"/>
  <c r="U821" i="6" s="1"/>
  <c r="U822" i="6" a="1"/>
  <c r="U822" i="6" s="1"/>
  <c r="U823" i="6" a="1"/>
  <c r="U823" i="6" s="1"/>
  <c r="U824" i="6" a="1"/>
  <c r="U824" i="6" s="1"/>
  <c r="U825" i="6" a="1"/>
  <c r="U825" i="6" s="1"/>
  <c r="U826" i="6" a="1"/>
  <c r="U826" i="6" s="1"/>
  <c r="U827" i="6" a="1"/>
  <c r="U827" i="6" s="1"/>
  <c r="U828" i="6" a="1"/>
  <c r="U828" i="6" s="1"/>
  <c r="U829" i="6" a="1"/>
  <c r="U829" i="6" s="1"/>
  <c r="U830" i="6" a="1"/>
  <c r="U830" i="6" s="1"/>
  <c r="U831" i="6" a="1"/>
  <c r="U831" i="6" s="1"/>
  <c r="U832" i="6" a="1"/>
  <c r="U832" i="6" s="1"/>
  <c r="U833" i="6" a="1"/>
  <c r="U833" i="6" s="1"/>
  <c r="U834" i="6" a="1"/>
  <c r="U834" i="6" s="1"/>
  <c r="U835" i="6" a="1"/>
  <c r="U835" i="6" s="1"/>
  <c r="U836" i="6" a="1"/>
  <c r="U836" i="6" s="1"/>
  <c r="U837" i="6" a="1"/>
  <c r="U837" i="6" s="1"/>
  <c r="U838" i="6" a="1"/>
  <c r="U838" i="6" s="1"/>
  <c r="U839" i="6" a="1"/>
  <c r="U839" i="6" s="1"/>
  <c r="U840" i="6" a="1"/>
  <c r="U840" i="6" s="1"/>
  <c r="U841" i="6" a="1"/>
  <c r="U841" i="6" s="1"/>
  <c r="U842" i="6" a="1"/>
  <c r="U842" i="6" s="1"/>
  <c r="U843" i="6" a="1"/>
  <c r="U843" i="6" s="1"/>
  <c r="U844" i="6" a="1"/>
  <c r="U844" i="6" s="1"/>
  <c r="U845" i="6" a="1"/>
  <c r="U845" i="6" s="1"/>
  <c r="U846" i="6" a="1"/>
  <c r="U846" i="6" s="1"/>
  <c r="U847" i="6" a="1"/>
  <c r="U847" i="6" s="1"/>
  <c r="U848" i="6" a="1"/>
  <c r="U848" i="6" s="1"/>
  <c r="U849" i="6" a="1"/>
  <c r="U849" i="6" s="1"/>
  <c r="U850" i="6" a="1"/>
  <c r="U850" i="6" s="1"/>
  <c r="U851" i="6" a="1"/>
  <c r="U851" i="6" s="1"/>
  <c r="U852" i="6" a="1"/>
  <c r="U852" i="6" s="1"/>
  <c r="U853" i="6" a="1"/>
  <c r="U853" i="6" s="1"/>
  <c r="U854" i="6" a="1"/>
  <c r="U854" i="6"/>
  <c r="U855" i="6" a="1"/>
  <c r="U855" i="6" s="1"/>
  <c r="U856" i="6" a="1"/>
  <c r="U856" i="6" s="1"/>
  <c r="U857" i="6" a="1"/>
  <c r="U857" i="6" s="1"/>
  <c r="U858" i="6" a="1"/>
  <c r="U858" i="6" s="1"/>
  <c r="U859" i="6" a="1"/>
  <c r="U859" i="6" s="1"/>
  <c r="U860" i="6" a="1"/>
  <c r="U860" i="6" s="1"/>
  <c r="U861" i="6" a="1"/>
  <c r="U861" i="6" s="1"/>
  <c r="U862" i="6" a="1"/>
  <c r="U862" i="6" s="1"/>
  <c r="U863" i="6" a="1"/>
  <c r="U863" i="6" s="1"/>
  <c r="U864" i="6" a="1"/>
  <c r="U864" i="6" s="1"/>
  <c r="U865" i="6" a="1"/>
  <c r="U865" i="6" s="1"/>
  <c r="U866" i="6" a="1"/>
  <c r="U866" i="6" s="1"/>
  <c r="U867" i="6" a="1"/>
  <c r="U867" i="6" s="1"/>
  <c r="U868" i="6" a="1"/>
  <c r="U868" i="6" s="1"/>
  <c r="U869" i="6" a="1"/>
  <c r="U869" i="6" s="1"/>
  <c r="U870" i="6" a="1"/>
  <c r="U870" i="6" s="1"/>
  <c r="U871" i="6" a="1"/>
  <c r="U871" i="6" s="1"/>
  <c r="U872" i="6" a="1"/>
  <c r="U872" i="6" s="1"/>
  <c r="U873" i="6" a="1"/>
  <c r="U873" i="6" s="1"/>
  <c r="U874" i="6" a="1"/>
  <c r="U874" i="6" s="1"/>
  <c r="U875" i="6" a="1"/>
  <c r="U875" i="6" s="1"/>
  <c r="U876" i="6" a="1"/>
  <c r="U876" i="6" s="1"/>
  <c r="U877" i="6" a="1"/>
  <c r="U877" i="6" s="1"/>
  <c r="U878" i="6" a="1"/>
  <c r="U878" i="6" s="1"/>
  <c r="U879" i="6" a="1"/>
  <c r="U879" i="6" s="1"/>
  <c r="U880" i="6" a="1"/>
  <c r="U880" i="6" s="1"/>
  <c r="U881" i="6" a="1"/>
  <c r="U881" i="6" s="1"/>
  <c r="U882" i="6" a="1"/>
  <c r="U882" i="6" s="1"/>
  <c r="U883" i="6" a="1"/>
  <c r="U883" i="6" s="1"/>
  <c r="U884" i="6" a="1"/>
  <c r="U884" i="6" s="1"/>
  <c r="U885" i="6" a="1"/>
  <c r="U885" i="6" s="1"/>
  <c r="U886" i="6" a="1"/>
  <c r="U886" i="6" s="1"/>
  <c r="U887" i="6" a="1"/>
  <c r="U887" i="6" s="1"/>
  <c r="U888" i="6" a="1"/>
  <c r="U888" i="6" s="1"/>
  <c r="U889" i="6" a="1"/>
  <c r="U889" i="6" s="1"/>
  <c r="U890" i="6" a="1"/>
  <c r="U890" i="6" s="1"/>
  <c r="U891" i="6" a="1"/>
  <c r="U891" i="6" s="1"/>
  <c r="U892" i="6" a="1"/>
  <c r="U892" i="6" s="1"/>
  <c r="U893" i="6" a="1"/>
  <c r="U893" i="6" s="1"/>
  <c r="U894" i="6" a="1"/>
  <c r="U894" i="6" s="1"/>
  <c r="U895" i="6" a="1"/>
  <c r="U895" i="6" s="1"/>
  <c r="U896" i="6" a="1"/>
  <c r="U896" i="6" s="1"/>
  <c r="U897" i="6" a="1"/>
  <c r="U897" i="6" s="1"/>
  <c r="U898" i="6" a="1"/>
  <c r="U898" i="6" s="1"/>
  <c r="U899" i="6" a="1"/>
  <c r="U899" i="6" s="1"/>
  <c r="U900" i="6" a="1"/>
  <c r="U900" i="6" s="1"/>
  <c r="U901" i="6" a="1"/>
  <c r="U901" i="6" s="1"/>
  <c r="U902" i="6" a="1"/>
  <c r="U902" i="6" s="1"/>
  <c r="U903" i="6" a="1"/>
  <c r="U903" i="6" s="1"/>
  <c r="U904" i="6" a="1"/>
  <c r="U904" i="6" s="1"/>
  <c r="U905" i="6" a="1"/>
  <c r="U905" i="6" s="1"/>
  <c r="U906" i="6" a="1"/>
  <c r="U906" i="6" s="1"/>
  <c r="U907" i="6" a="1"/>
  <c r="U907" i="6" s="1"/>
  <c r="U908" i="6" a="1"/>
  <c r="U908" i="6" s="1"/>
  <c r="U909" i="6" a="1"/>
  <c r="U909" i="6" s="1"/>
  <c r="U910" i="6" a="1"/>
  <c r="U910" i="6" s="1"/>
  <c r="U911" i="6" a="1"/>
  <c r="U911" i="6" s="1"/>
  <c r="U912" i="6" a="1"/>
  <c r="U912" i="6" s="1"/>
  <c r="U913" i="6" a="1"/>
  <c r="U913" i="6" s="1"/>
  <c r="U914" i="6" a="1"/>
  <c r="U914" i="6" s="1"/>
  <c r="U915" i="6" a="1"/>
  <c r="U915" i="6" s="1"/>
  <c r="U916" i="6" a="1"/>
  <c r="U916" i="6" s="1"/>
  <c r="U917" i="6" a="1"/>
  <c r="U917" i="6" s="1"/>
  <c r="U918" i="6" a="1"/>
  <c r="U918" i="6" s="1"/>
  <c r="U919" i="6" a="1"/>
  <c r="U919" i="6" s="1"/>
  <c r="U920" i="6" a="1"/>
  <c r="U920" i="6" s="1"/>
  <c r="U921" i="6" a="1"/>
  <c r="U921" i="6" s="1"/>
  <c r="U922" i="6" a="1"/>
  <c r="U922" i="6" s="1"/>
  <c r="U923" i="6" a="1"/>
  <c r="U923" i="6" s="1"/>
  <c r="U924" i="6" a="1"/>
  <c r="U924" i="6" s="1"/>
  <c r="U925" i="6" a="1"/>
  <c r="U925" i="6" s="1"/>
  <c r="U926" i="6" a="1"/>
  <c r="U926" i="6" s="1"/>
  <c r="U927" i="6" a="1"/>
  <c r="U927" i="6" s="1"/>
  <c r="U928" i="6" a="1"/>
  <c r="U928" i="6" s="1"/>
  <c r="U929" i="6" a="1"/>
  <c r="U929" i="6" s="1"/>
  <c r="U930" i="6" a="1"/>
  <c r="U930" i="6" s="1"/>
  <c r="U931" i="6" a="1"/>
  <c r="U931" i="6" s="1"/>
  <c r="U932" i="6" a="1"/>
  <c r="U932" i="6" s="1"/>
  <c r="U933" i="6" a="1"/>
  <c r="U933" i="6" s="1"/>
  <c r="U934" i="6" a="1"/>
  <c r="U934" i="6" s="1"/>
  <c r="U935" i="6" a="1"/>
  <c r="U935" i="6" s="1"/>
  <c r="U936" i="6" a="1"/>
  <c r="U936" i="6" s="1"/>
  <c r="U937" i="6" a="1"/>
  <c r="U937" i="6" s="1"/>
  <c r="U938" i="6" a="1"/>
  <c r="U938" i="6" s="1"/>
  <c r="U939" i="6" a="1"/>
  <c r="U939" i="6" s="1"/>
  <c r="U940" i="6" a="1"/>
  <c r="U940" i="6" s="1"/>
  <c r="U941" i="6" a="1"/>
  <c r="U941" i="6" s="1"/>
  <c r="U942" i="6" a="1"/>
  <c r="U942" i="6" s="1"/>
  <c r="U943" i="6" a="1"/>
  <c r="U943" i="6" s="1"/>
  <c r="U944" i="6" a="1"/>
  <c r="U944" i="6" s="1"/>
  <c r="U945" i="6" a="1"/>
  <c r="U945" i="6" s="1"/>
  <c r="U946" i="6" a="1"/>
  <c r="U946" i="6" s="1"/>
  <c r="U947" i="6" a="1"/>
  <c r="U947" i="6" s="1"/>
  <c r="U948" i="6" a="1"/>
  <c r="U948" i="6" s="1"/>
  <c r="U949" i="6" a="1"/>
  <c r="U949" i="6" s="1"/>
  <c r="U950" i="6" a="1"/>
  <c r="U950" i="6" s="1"/>
  <c r="U951" i="6" a="1"/>
  <c r="U951" i="6" s="1"/>
  <c r="U952" i="6" a="1"/>
  <c r="U952" i="6" s="1"/>
  <c r="U953" i="6" a="1"/>
  <c r="U953" i="6" s="1"/>
  <c r="U954" i="6" a="1"/>
  <c r="U954" i="6" s="1"/>
  <c r="U955" i="6" a="1"/>
  <c r="U955" i="6" s="1"/>
  <c r="U956" i="6" a="1"/>
  <c r="U956" i="6" s="1"/>
  <c r="U957" i="6" a="1"/>
  <c r="U957" i="6" s="1"/>
  <c r="U958" i="6" a="1"/>
  <c r="U958" i="6" s="1"/>
  <c r="U959" i="6" a="1"/>
  <c r="U959" i="6" s="1"/>
  <c r="U960" i="6" a="1"/>
  <c r="U960" i="6" s="1"/>
  <c r="U961" i="6" a="1"/>
  <c r="U961" i="6" s="1"/>
  <c r="U962" i="6" a="1"/>
  <c r="U962" i="6" s="1"/>
  <c r="U963" i="6" a="1"/>
  <c r="U963" i="6" s="1"/>
  <c r="U964" i="6" a="1"/>
  <c r="U964" i="6" s="1"/>
  <c r="U965" i="6" a="1"/>
  <c r="U965" i="6" s="1"/>
  <c r="U966" i="6" a="1"/>
  <c r="U966" i="6" s="1"/>
  <c r="U967" i="6" a="1"/>
  <c r="U967" i="6" s="1"/>
  <c r="U968" i="6" a="1"/>
  <c r="U968" i="6" s="1"/>
  <c r="U969" i="6" a="1"/>
  <c r="U969" i="6" s="1"/>
  <c r="U970" i="6" a="1"/>
  <c r="U970" i="6" s="1"/>
  <c r="U971" i="6" a="1"/>
  <c r="U971" i="6" s="1"/>
  <c r="U972" i="6" a="1"/>
  <c r="U972" i="6" s="1"/>
  <c r="U973" i="6" a="1"/>
  <c r="U973" i="6" s="1"/>
  <c r="U974" i="6" a="1"/>
  <c r="U974" i="6" s="1"/>
  <c r="U975" i="6" a="1"/>
  <c r="U975" i="6" s="1"/>
  <c r="U976" i="6" a="1"/>
  <c r="U976" i="6" s="1"/>
  <c r="U977" i="6" a="1"/>
  <c r="U977" i="6" s="1"/>
  <c r="U978" i="6" a="1"/>
  <c r="U978" i="6" s="1"/>
  <c r="U979" i="6" a="1"/>
  <c r="U979" i="6" s="1"/>
  <c r="U980" i="6" a="1"/>
  <c r="U980" i="6" s="1"/>
  <c r="U981" i="6" a="1"/>
  <c r="U981" i="6" s="1"/>
  <c r="U982" i="6" a="1"/>
  <c r="U982" i="6" s="1"/>
  <c r="U983" i="6" a="1"/>
  <c r="U983" i="6" s="1"/>
  <c r="U984" i="6" a="1"/>
  <c r="U984" i="6" s="1"/>
  <c r="U985" i="6" a="1"/>
  <c r="U985" i="6" s="1"/>
  <c r="U986" i="6" a="1"/>
  <c r="U986" i="6" s="1"/>
  <c r="U987" i="6" a="1"/>
  <c r="U987" i="6" s="1"/>
  <c r="U988" i="6" a="1"/>
  <c r="U988" i="6" s="1"/>
  <c r="U989" i="6" a="1"/>
  <c r="U989" i="6" s="1"/>
  <c r="U990" i="6" a="1"/>
  <c r="U990" i="6" s="1"/>
  <c r="U991" i="6" a="1"/>
  <c r="U991" i="6" s="1"/>
  <c r="U992" i="6" a="1"/>
  <c r="U992" i="6" s="1"/>
  <c r="U993" i="6" a="1"/>
  <c r="U993" i="6" s="1"/>
  <c r="U994" i="6" a="1"/>
  <c r="U994" i="6" s="1"/>
  <c r="U995" i="6" a="1"/>
  <c r="U995" i="6" s="1"/>
  <c r="U996" i="6" a="1"/>
  <c r="U996" i="6" s="1"/>
  <c r="U997" i="6" a="1"/>
  <c r="U997" i="6" s="1"/>
  <c r="U998" i="6" a="1"/>
  <c r="U998" i="6" s="1"/>
  <c r="U999" i="6" a="1"/>
  <c r="U999" i="6" s="1"/>
  <c r="U1000" i="6" a="1"/>
  <c r="U1000" i="6" s="1"/>
  <c r="U1001" i="6" a="1"/>
  <c r="U1001" i="6" s="1"/>
  <c r="U1002" i="6" a="1"/>
  <c r="U1002" i="6" s="1"/>
  <c r="U3" i="6" a="1"/>
  <c r="U3" i="6" s="1"/>
  <c r="S4" i="6" a="1"/>
  <c r="S4" i="6" s="1"/>
  <c r="S5" i="6" a="1"/>
  <c r="S5" i="6" s="1"/>
  <c r="S6" i="6" a="1"/>
  <c r="S6" i="6" s="1"/>
  <c r="S7" i="6" a="1"/>
  <c r="S7" i="6" s="1"/>
  <c r="S8" i="6" a="1"/>
  <c r="S8" i="6" s="1"/>
  <c r="S9" i="6" a="1"/>
  <c r="S9" i="6" s="1"/>
  <c r="S10" i="6" a="1"/>
  <c r="S10" i="6" s="1"/>
  <c r="S11" i="6" a="1"/>
  <c r="S11" i="6" s="1"/>
  <c r="S12" i="6" a="1"/>
  <c r="S12" i="6" s="1"/>
  <c r="S13" i="6" a="1"/>
  <c r="S13" i="6" s="1"/>
  <c r="S14" i="6" a="1"/>
  <c r="S14" i="6" s="1"/>
  <c r="S15" i="6" a="1"/>
  <c r="S15" i="6" s="1"/>
  <c r="S16" i="6" a="1"/>
  <c r="S16" i="6" s="1"/>
  <c r="S17" i="6" a="1"/>
  <c r="S17" i="6" s="1"/>
  <c r="S18" i="6" a="1"/>
  <c r="S18" i="6" s="1"/>
  <c r="S19" i="6" a="1"/>
  <c r="S19" i="6" s="1"/>
  <c r="S20" i="6" a="1"/>
  <c r="S20" i="6" s="1"/>
  <c r="S21" i="6" a="1"/>
  <c r="S21" i="6" s="1"/>
  <c r="S22" i="6" a="1"/>
  <c r="S22" i="6" s="1"/>
  <c r="S23" i="6" a="1"/>
  <c r="S23" i="6" s="1"/>
  <c r="S24" i="6" a="1"/>
  <c r="S24" i="6" s="1"/>
  <c r="S25" i="6" a="1"/>
  <c r="S25" i="6" s="1"/>
  <c r="S26" i="6" a="1"/>
  <c r="S26" i="6" s="1"/>
  <c r="S27" i="6" a="1"/>
  <c r="S27" i="6" s="1"/>
  <c r="S28" i="6" a="1"/>
  <c r="S28" i="6" s="1"/>
  <c r="S29" i="6" a="1"/>
  <c r="S29" i="6" s="1"/>
  <c r="S30" i="6" a="1"/>
  <c r="S30" i="6" s="1"/>
  <c r="S31" i="6" a="1"/>
  <c r="S31" i="6" s="1"/>
  <c r="S32" i="6" a="1"/>
  <c r="S32" i="6" s="1"/>
  <c r="S33" i="6" a="1"/>
  <c r="S33" i="6" s="1"/>
  <c r="S34" i="6" a="1"/>
  <c r="S34" i="6" s="1"/>
  <c r="S35" i="6" a="1"/>
  <c r="S35" i="6" s="1"/>
  <c r="S36" i="6" a="1"/>
  <c r="S36" i="6" s="1"/>
  <c r="S37" i="6" a="1"/>
  <c r="S37" i="6" s="1"/>
  <c r="S38" i="6" a="1"/>
  <c r="S38" i="6" s="1"/>
  <c r="S39" i="6" a="1"/>
  <c r="S39" i="6" s="1"/>
  <c r="S40" i="6" a="1"/>
  <c r="S40" i="6" s="1"/>
  <c r="S41" i="6" a="1"/>
  <c r="S41" i="6" s="1"/>
  <c r="S42" i="6" a="1"/>
  <c r="S42" i="6" s="1"/>
  <c r="S43" i="6" a="1"/>
  <c r="S43" i="6" s="1"/>
  <c r="S44" i="6" a="1"/>
  <c r="S44" i="6" s="1"/>
  <c r="S45" i="6" a="1"/>
  <c r="S45" i="6" s="1"/>
  <c r="S46" i="6" a="1"/>
  <c r="S46" i="6" s="1"/>
  <c r="S47" i="6" a="1"/>
  <c r="S47" i="6" s="1"/>
  <c r="S48" i="6" a="1"/>
  <c r="S48" i="6" s="1"/>
  <c r="S49" i="6" a="1"/>
  <c r="S49" i="6" s="1"/>
  <c r="S50" i="6" a="1"/>
  <c r="S50" i="6" s="1"/>
  <c r="S51" i="6" a="1"/>
  <c r="S51" i="6" s="1"/>
  <c r="S52" i="6" a="1"/>
  <c r="S52" i="6" s="1"/>
  <c r="S53" i="6" a="1"/>
  <c r="S53" i="6" s="1"/>
  <c r="S54" i="6" a="1"/>
  <c r="S54" i="6" s="1"/>
  <c r="S55" i="6" a="1"/>
  <c r="S55" i="6" s="1"/>
  <c r="S56" i="6" a="1"/>
  <c r="S56" i="6" s="1"/>
  <c r="S57" i="6" a="1"/>
  <c r="S57" i="6" s="1"/>
  <c r="S58" i="6" a="1"/>
  <c r="S58" i="6" s="1"/>
  <c r="S59" i="6" a="1"/>
  <c r="S59" i="6" s="1"/>
  <c r="S60" i="6" a="1"/>
  <c r="S60" i="6" s="1"/>
  <c r="S61" i="6" a="1"/>
  <c r="S61" i="6" s="1"/>
  <c r="S62" i="6" a="1"/>
  <c r="S62" i="6" s="1"/>
  <c r="S63" i="6" a="1"/>
  <c r="S63" i="6" s="1"/>
  <c r="S64" i="6" a="1"/>
  <c r="S64" i="6" s="1"/>
  <c r="S65" i="6" a="1"/>
  <c r="S65" i="6" s="1"/>
  <c r="S66" i="6" a="1"/>
  <c r="S66" i="6" s="1"/>
  <c r="S67" i="6" a="1"/>
  <c r="S67" i="6" s="1"/>
  <c r="S68" i="6" a="1"/>
  <c r="S68" i="6" s="1"/>
  <c r="S69" i="6" a="1"/>
  <c r="S69" i="6" s="1"/>
  <c r="S70" i="6" a="1"/>
  <c r="S70" i="6" s="1"/>
  <c r="S71" i="6" a="1"/>
  <c r="S71" i="6" s="1"/>
  <c r="S72" i="6" a="1"/>
  <c r="S72" i="6" s="1"/>
  <c r="S73" i="6" a="1"/>
  <c r="S73" i="6" s="1"/>
  <c r="S74" i="6" a="1"/>
  <c r="S74" i="6" s="1"/>
  <c r="S75" i="6" a="1"/>
  <c r="S75" i="6" s="1"/>
  <c r="S76" i="6" a="1"/>
  <c r="S76" i="6" s="1"/>
  <c r="S77" i="6" a="1"/>
  <c r="S77" i="6" s="1"/>
  <c r="S78" i="6" a="1"/>
  <c r="S78" i="6" s="1"/>
  <c r="S79" i="6" a="1"/>
  <c r="S79" i="6" s="1"/>
  <c r="S80" i="6" a="1"/>
  <c r="S80" i="6" s="1"/>
  <c r="S81" i="6" a="1"/>
  <c r="S81" i="6" s="1"/>
  <c r="S82" i="6" a="1"/>
  <c r="S82" i="6" s="1"/>
  <c r="S83" i="6" a="1"/>
  <c r="S83" i="6" s="1"/>
  <c r="S84" i="6" a="1"/>
  <c r="S84" i="6" s="1"/>
  <c r="S85" i="6" a="1"/>
  <c r="S85" i="6" s="1"/>
  <c r="S86" i="6" a="1"/>
  <c r="S86" i="6" s="1"/>
  <c r="S87" i="6" a="1"/>
  <c r="S87" i="6" s="1"/>
  <c r="S88" i="6" a="1"/>
  <c r="S88" i="6" s="1"/>
  <c r="S89" i="6" a="1"/>
  <c r="S89" i="6" s="1"/>
  <c r="S90" i="6" a="1"/>
  <c r="S90" i="6" s="1"/>
  <c r="S91" i="6" a="1"/>
  <c r="S91" i="6" s="1"/>
  <c r="S92" i="6" a="1"/>
  <c r="S92" i="6" s="1"/>
  <c r="S93" i="6" a="1"/>
  <c r="S93" i="6" s="1"/>
  <c r="S94" i="6" a="1"/>
  <c r="S94" i="6" s="1"/>
  <c r="S95" i="6" a="1"/>
  <c r="S95" i="6" s="1"/>
  <c r="S96" i="6" a="1"/>
  <c r="S96" i="6" s="1"/>
  <c r="S97" i="6" a="1"/>
  <c r="S97" i="6" s="1"/>
  <c r="S98" i="6" a="1"/>
  <c r="S98" i="6" s="1"/>
  <c r="S99" i="6" a="1"/>
  <c r="S99" i="6" s="1"/>
  <c r="S100" i="6" a="1"/>
  <c r="S100" i="6" s="1"/>
  <c r="S101" i="6" a="1"/>
  <c r="S101" i="6" s="1"/>
  <c r="S102" i="6" a="1"/>
  <c r="S102" i="6" s="1"/>
  <c r="S103" i="6" a="1"/>
  <c r="S103" i="6" s="1"/>
  <c r="S104" i="6" a="1"/>
  <c r="S104" i="6" s="1"/>
  <c r="S105" i="6" a="1"/>
  <c r="S105" i="6" s="1"/>
  <c r="S106" i="6" a="1"/>
  <c r="S106" i="6" s="1"/>
  <c r="S107" i="6" a="1"/>
  <c r="S107" i="6" s="1"/>
  <c r="S108" i="6" a="1"/>
  <c r="S108" i="6" s="1"/>
  <c r="S109" i="6" a="1"/>
  <c r="S109" i="6" s="1"/>
  <c r="S110" i="6" a="1"/>
  <c r="S110" i="6" s="1"/>
  <c r="S111" i="6" a="1"/>
  <c r="S111" i="6" s="1"/>
  <c r="S112" i="6" a="1"/>
  <c r="S112" i="6" s="1"/>
  <c r="S113" i="6" a="1"/>
  <c r="S113" i="6" s="1"/>
  <c r="S114" i="6" a="1"/>
  <c r="S114" i="6" s="1"/>
  <c r="S115" i="6" a="1"/>
  <c r="S115" i="6" s="1"/>
  <c r="S116" i="6" a="1"/>
  <c r="S116" i="6" s="1"/>
  <c r="S117" i="6" a="1"/>
  <c r="S117" i="6" s="1"/>
  <c r="S118" i="6" a="1"/>
  <c r="S118" i="6" s="1"/>
  <c r="S119" i="6" a="1"/>
  <c r="S119" i="6" s="1"/>
  <c r="S120" i="6" a="1"/>
  <c r="S120" i="6" s="1"/>
  <c r="S121" i="6" a="1"/>
  <c r="S121" i="6" s="1"/>
  <c r="S122" i="6" a="1"/>
  <c r="S122" i="6" s="1"/>
  <c r="S123" i="6" a="1"/>
  <c r="S123" i="6" s="1"/>
  <c r="S124" i="6" a="1"/>
  <c r="S124" i="6" s="1"/>
  <c r="S125" i="6" a="1"/>
  <c r="S125" i="6" s="1"/>
  <c r="S126" i="6" a="1"/>
  <c r="S126" i="6" s="1"/>
  <c r="S127" i="6" a="1"/>
  <c r="S127" i="6" s="1"/>
  <c r="S128" i="6" a="1"/>
  <c r="S128" i="6" s="1"/>
  <c r="S129" i="6" a="1"/>
  <c r="S129" i="6" s="1"/>
  <c r="S130" i="6" a="1"/>
  <c r="S130" i="6" s="1"/>
  <c r="S131" i="6" a="1"/>
  <c r="S131" i="6" s="1"/>
  <c r="S132" i="6" a="1"/>
  <c r="S132" i="6" s="1"/>
  <c r="S133" i="6" a="1"/>
  <c r="S133" i="6" s="1"/>
  <c r="S134" i="6" a="1"/>
  <c r="S134" i="6" s="1"/>
  <c r="S135" i="6" a="1"/>
  <c r="S135" i="6" s="1"/>
  <c r="S136" i="6" a="1"/>
  <c r="S136" i="6" s="1"/>
  <c r="S137" i="6" a="1"/>
  <c r="S137" i="6" s="1"/>
  <c r="S138" i="6" a="1"/>
  <c r="S138" i="6" s="1"/>
  <c r="S139" i="6" a="1"/>
  <c r="S139" i="6" s="1"/>
  <c r="S140" i="6" a="1"/>
  <c r="S140" i="6" s="1"/>
  <c r="S141" i="6" a="1"/>
  <c r="S141" i="6" s="1"/>
  <c r="S142" i="6" a="1"/>
  <c r="S142" i="6" s="1"/>
  <c r="S143" i="6" a="1"/>
  <c r="S143" i="6" s="1"/>
  <c r="S144" i="6" a="1"/>
  <c r="S144" i="6" s="1"/>
  <c r="S145" i="6" a="1"/>
  <c r="S145" i="6" s="1"/>
  <c r="S146" i="6" a="1"/>
  <c r="S146" i="6" s="1"/>
  <c r="S147" i="6" a="1"/>
  <c r="S147" i="6" s="1"/>
  <c r="S148" i="6" a="1"/>
  <c r="S148" i="6" s="1"/>
  <c r="S149" i="6" a="1"/>
  <c r="S149" i="6" s="1"/>
  <c r="S150" i="6" a="1"/>
  <c r="S150" i="6" s="1"/>
  <c r="S151" i="6" a="1"/>
  <c r="S151" i="6" s="1"/>
  <c r="S152" i="6" a="1"/>
  <c r="S152" i="6" s="1"/>
  <c r="S153" i="6" a="1"/>
  <c r="S153" i="6" s="1"/>
  <c r="S154" i="6" a="1"/>
  <c r="S154" i="6" s="1"/>
  <c r="S155" i="6" a="1"/>
  <c r="S155" i="6" s="1"/>
  <c r="S156" i="6" a="1"/>
  <c r="S156" i="6" s="1"/>
  <c r="S157" i="6" a="1"/>
  <c r="S157" i="6" s="1"/>
  <c r="S158" i="6" a="1"/>
  <c r="S158" i="6" s="1"/>
  <c r="S159" i="6" a="1"/>
  <c r="S159" i="6" s="1"/>
  <c r="S160" i="6" a="1"/>
  <c r="S160" i="6" s="1"/>
  <c r="S161" i="6" a="1"/>
  <c r="S161" i="6" s="1"/>
  <c r="S162" i="6" a="1"/>
  <c r="S162" i="6" s="1"/>
  <c r="S163" i="6" a="1"/>
  <c r="S163" i="6" s="1"/>
  <c r="S164" i="6" a="1"/>
  <c r="S164" i="6" s="1"/>
  <c r="S165" i="6" a="1"/>
  <c r="S165" i="6" s="1"/>
  <c r="S166" i="6" a="1"/>
  <c r="S166" i="6" s="1"/>
  <c r="S167" i="6" a="1"/>
  <c r="S167" i="6" s="1"/>
  <c r="S168" i="6" a="1"/>
  <c r="S168" i="6" s="1"/>
  <c r="S169" i="6" a="1"/>
  <c r="S169" i="6" s="1"/>
  <c r="S170" i="6" a="1"/>
  <c r="S170" i="6" s="1"/>
  <c r="S171" i="6" a="1"/>
  <c r="S171" i="6" s="1"/>
  <c r="S172" i="6" a="1"/>
  <c r="S172" i="6" s="1"/>
  <c r="S173" i="6" a="1"/>
  <c r="S173" i="6" s="1"/>
  <c r="S174" i="6" a="1"/>
  <c r="S174" i="6" s="1"/>
  <c r="S175" i="6" a="1"/>
  <c r="S175" i="6" s="1"/>
  <c r="S176" i="6" a="1"/>
  <c r="S176" i="6" s="1"/>
  <c r="S177" i="6" a="1"/>
  <c r="S177" i="6" s="1"/>
  <c r="S178" i="6" a="1"/>
  <c r="S178" i="6" s="1"/>
  <c r="S179" i="6" a="1"/>
  <c r="S179" i="6" s="1"/>
  <c r="S180" i="6" a="1"/>
  <c r="S180" i="6" s="1"/>
  <c r="S181" i="6" a="1"/>
  <c r="S181" i="6" s="1"/>
  <c r="S182" i="6" a="1"/>
  <c r="S182" i="6" s="1"/>
  <c r="S183" i="6" a="1"/>
  <c r="S183" i="6" s="1"/>
  <c r="S184" i="6" a="1"/>
  <c r="S184" i="6" s="1"/>
  <c r="S185" i="6" a="1"/>
  <c r="S185" i="6" s="1"/>
  <c r="S186" i="6" a="1"/>
  <c r="S186" i="6" s="1"/>
  <c r="S187" i="6" a="1"/>
  <c r="S187" i="6" s="1"/>
  <c r="S188" i="6" a="1"/>
  <c r="S188" i="6" s="1"/>
  <c r="S189" i="6" a="1"/>
  <c r="S189" i="6" s="1"/>
  <c r="S190" i="6" a="1"/>
  <c r="S190" i="6" s="1"/>
  <c r="S191" i="6" a="1"/>
  <c r="S191" i="6" s="1"/>
  <c r="S192" i="6" a="1"/>
  <c r="S192" i="6" s="1"/>
  <c r="S193" i="6" a="1"/>
  <c r="S193" i="6" s="1"/>
  <c r="S194" i="6" a="1"/>
  <c r="S194" i="6" s="1"/>
  <c r="S195" i="6" a="1"/>
  <c r="S195" i="6" s="1"/>
  <c r="S196" i="6" a="1"/>
  <c r="S196" i="6" s="1"/>
  <c r="S197" i="6" a="1"/>
  <c r="S197" i="6" s="1"/>
  <c r="S198" i="6" a="1"/>
  <c r="S198" i="6" s="1"/>
  <c r="S199" i="6" a="1"/>
  <c r="S199" i="6" s="1"/>
  <c r="S200" i="6" a="1"/>
  <c r="S200" i="6" s="1"/>
  <c r="S201" i="6" a="1"/>
  <c r="S201" i="6" s="1"/>
  <c r="S202" i="6" a="1"/>
  <c r="S202" i="6" s="1"/>
  <c r="S203" i="6" a="1"/>
  <c r="S203" i="6" s="1"/>
  <c r="S204" i="6" a="1"/>
  <c r="S204" i="6" s="1"/>
  <c r="S205" i="6" a="1"/>
  <c r="S205" i="6" s="1"/>
  <c r="S206" i="6" a="1"/>
  <c r="S206" i="6" s="1"/>
  <c r="S207" i="6" a="1"/>
  <c r="S207" i="6" s="1"/>
  <c r="S208" i="6" a="1"/>
  <c r="S208" i="6" s="1"/>
  <c r="S209" i="6" a="1"/>
  <c r="S209" i="6" s="1"/>
  <c r="S210" i="6" a="1"/>
  <c r="S210" i="6" s="1"/>
  <c r="S211" i="6" a="1"/>
  <c r="S211" i="6" s="1"/>
  <c r="S212" i="6" a="1"/>
  <c r="S212" i="6" s="1"/>
  <c r="S213" i="6" a="1"/>
  <c r="S213" i="6" s="1"/>
  <c r="S214" i="6" a="1"/>
  <c r="S214" i="6" s="1"/>
  <c r="S215" i="6" a="1"/>
  <c r="S215" i="6" s="1"/>
  <c r="S216" i="6" a="1"/>
  <c r="S216" i="6" s="1"/>
  <c r="S217" i="6" a="1"/>
  <c r="S217" i="6" s="1"/>
  <c r="S218" i="6" a="1"/>
  <c r="S218" i="6" s="1"/>
  <c r="S219" i="6" a="1"/>
  <c r="S219" i="6" s="1"/>
  <c r="S220" i="6" a="1"/>
  <c r="S220" i="6" s="1"/>
  <c r="S221" i="6" a="1"/>
  <c r="S221" i="6" s="1"/>
  <c r="S222" i="6" a="1"/>
  <c r="S222" i="6" s="1"/>
  <c r="S223" i="6" a="1"/>
  <c r="S223" i="6" s="1"/>
  <c r="S224" i="6" a="1"/>
  <c r="S224" i="6" s="1"/>
  <c r="S225" i="6" a="1"/>
  <c r="S225" i="6" s="1"/>
  <c r="S226" i="6" a="1"/>
  <c r="S226" i="6" s="1"/>
  <c r="S227" i="6" a="1"/>
  <c r="S227" i="6" s="1"/>
  <c r="S228" i="6" a="1"/>
  <c r="S228" i="6" s="1"/>
  <c r="S229" i="6" a="1"/>
  <c r="S229" i="6" s="1"/>
  <c r="S230" i="6" a="1"/>
  <c r="S230" i="6" s="1"/>
  <c r="S231" i="6" a="1"/>
  <c r="S231" i="6" s="1"/>
  <c r="S232" i="6" a="1"/>
  <c r="S232" i="6" s="1"/>
  <c r="S233" i="6" a="1"/>
  <c r="S233" i="6" s="1"/>
  <c r="S234" i="6" a="1"/>
  <c r="S234" i="6" s="1"/>
  <c r="S235" i="6" a="1"/>
  <c r="S235" i="6" s="1"/>
  <c r="S236" i="6" a="1"/>
  <c r="S236" i="6" s="1"/>
  <c r="S237" i="6" a="1"/>
  <c r="S237" i="6" s="1"/>
  <c r="S238" i="6" a="1"/>
  <c r="S238" i="6" s="1"/>
  <c r="S239" i="6" a="1"/>
  <c r="S239" i="6" s="1"/>
  <c r="S240" i="6" a="1"/>
  <c r="S240" i="6" s="1"/>
  <c r="S241" i="6" a="1"/>
  <c r="S241" i="6" s="1"/>
  <c r="S242" i="6" a="1"/>
  <c r="S242" i="6" s="1"/>
  <c r="S243" i="6" a="1"/>
  <c r="S243" i="6" s="1"/>
  <c r="S244" i="6" a="1"/>
  <c r="S244" i="6" s="1"/>
  <c r="S245" i="6" a="1"/>
  <c r="S245" i="6" s="1"/>
  <c r="S246" i="6" a="1"/>
  <c r="S246" i="6" s="1"/>
  <c r="S247" i="6" a="1"/>
  <c r="S247" i="6" s="1"/>
  <c r="S248" i="6" a="1"/>
  <c r="S248" i="6" s="1"/>
  <c r="S249" i="6" a="1"/>
  <c r="S249" i="6" s="1"/>
  <c r="S250" i="6" a="1"/>
  <c r="S250" i="6" s="1"/>
  <c r="S251" i="6" a="1"/>
  <c r="S251" i="6" s="1"/>
  <c r="S252" i="6" a="1"/>
  <c r="S252" i="6" s="1"/>
  <c r="S253" i="6" a="1"/>
  <c r="S253" i="6" s="1"/>
  <c r="S254" i="6" a="1"/>
  <c r="S254" i="6" s="1"/>
  <c r="S255" i="6" a="1"/>
  <c r="S255" i="6" s="1"/>
  <c r="S256" i="6" a="1"/>
  <c r="S256" i="6" s="1"/>
  <c r="S257" i="6" a="1"/>
  <c r="S257" i="6" s="1"/>
  <c r="S258" i="6" a="1"/>
  <c r="S258" i="6" s="1"/>
  <c r="S259" i="6" a="1"/>
  <c r="S259" i="6" s="1"/>
  <c r="S260" i="6" a="1"/>
  <c r="S260" i="6" s="1"/>
  <c r="S261" i="6" a="1"/>
  <c r="S261" i="6" s="1"/>
  <c r="S262" i="6" a="1"/>
  <c r="S262" i="6" s="1"/>
  <c r="S263" i="6" a="1"/>
  <c r="S263" i="6" s="1"/>
  <c r="S264" i="6" a="1"/>
  <c r="S264" i="6" s="1"/>
  <c r="S265" i="6" a="1"/>
  <c r="S265" i="6" s="1"/>
  <c r="S266" i="6" a="1"/>
  <c r="S266" i="6" s="1"/>
  <c r="S267" i="6" a="1"/>
  <c r="S267" i="6" s="1"/>
  <c r="S268" i="6" a="1"/>
  <c r="S268" i="6" s="1"/>
  <c r="S269" i="6" a="1"/>
  <c r="S269" i="6" s="1"/>
  <c r="S270" i="6" a="1"/>
  <c r="S270" i="6" s="1"/>
  <c r="S271" i="6" a="1"/>
  <c r="S271" i="6" s="1"/>
  <c r="S272" i="6" a="1"/>
  <c r="S272" i="6" s="1"/>
  <c r="S273" i="6" a="1"/>
  <c r="S273" i="6" s="1"/>
  <c r="S274" i="6" a="1"/>
  <c r="S274" i="6" s="1"/>
  <c r="S275" i="6" a="1"/>
  <c r="S275" i="6" s="1"/>
  <c r="S276" i="6" a="1"/>
  <c r="S276" i="6" s="1"/>
  <c r="S277" i="6" a="1"/>
  <c r="S277" i="6" s="1"/>
  <c r="S278" i="6" a="1"/>
  <c r="S278" i="6" s="1"/>
  <c r="S279" i="6" a="1"/>
  <c r="S279" i="6" s="1"/>
  <c r="S280" i="6" a="1"/>
  <c r="S280" i="6" s="1"/>
  <c r="S281" i="6" a="1"/>
  <c r="S281" i="6" s="1"/>
  <c r="S282" i="6" a="1"/>
  <c r="S282" i="6" s="1"/>
  <c r="S283" i="6" a="1"/>
  <c r="S283" i="6" s="1"/>
  <c r="S284" i="6" a="1"/>
  <c r="S284" i="6" s="1"/>
  <c r="S285" i="6" a="1"/>
  <c r="S285" i="6" s="1"/>
  <c r="S286" i="6" a="1"/>
  <c r="S286" i="6" s="1"/>
  <c r="S287" i="6" a="1"/>
  <c r="S287" i="6" s="1"/>
  <c r="S288" i="6" a="1"/>
  <c r="S288" i="6" s="1"/>
  <c r="S289" i="6" a="1"/>
  <c r="S289" i="6" s="1"/>
  <c r="S290" i="6" a="1"/>
  <c r="S290" i="6" s="1"/>
  <c r="S291" i="6" a="1"/>
  <c r="S291" i="6" s="1"/>
  <c r="S292" i="6" a="1"/>
  <c r="S292" i="6" s="1"/>
  <c r="S293" i="6" a="1"/>
  <c r="S293" i="6" s="1"/>
  <c r="S294" i="6" a="1"/>
  <c r="S294" i="6" s="1"/>
  <c r="S295" i="6" a="1"/>
  <c r="S295" i="6" s="1"/>
  <c r="S296" i="6" a="1"/>
  <c r="S296" i="6" s="1"/>
  <c r="S297" i="6" a="1"/>
  <c r="S297" i="6" s="1"/>
  <c r="S298" i="6" a="1"/>
  <c r="S298" i="6" s="1"/>
  <c r="S299" i="6" a="1"/>
  <c r="S299" i="6" s="1"/>
  <c r="S300" i="6" a="1"/>
  <c r="S300" i="6" s="1"/>
  <c r="S301" i="6" a="1"/>
  <c r="S301" i="6" s="1"/>
  <c r="S302" i="6" a="1"/>
  <c r="S302" i="6" s="1"/>
  <c r="S303" i="6" a="1"/>
  <c r="S303" i="6" s="1"/>
  <c r="S304" i="6" a="1"/>
  <c r="S304" i="6" s="1"/>
  <c r="S305" i="6" a="1"/>
  <c r="S305" i="6" s="1"/>
  <c r="S306" i="6" a="1"/>
  <c r="S306" i="6" s="1"/>
  <c r="S307" i="6" a="1"/>
  <c r="S307" i="6" s="1"/>
  <c r="S308" i="6" a="1"/>
  <c r="S308" i="6" s="1"/>
  <c r="S309" i="6" a="1"/>
  <c r="S309" i="6" s="1"/>
  <c r="S310" i="6" a="1"/>
  <c r="S310" i="6" s="1"/>
  <c r="S311" i="6" a="1"/>
  <c r="S311" i="6" s="1"/>
  <c r="S312" i="6" a="1"/>
  <c r="S312" i="6" s="1"/>
  <c r="S313" i="6" a="1"/>
  <c r="S313" i="6" s="1"/>
  <c r="S314" i="6" a="1"/>
  <c r="S314" i="6" s="1"/>
  <c r="S315" i="6" a="1"/>
  <c r="S315" i="6" s="1"/>
  <c r="S316" i="6" a="1"/>
  <c r="S316" i="6" s="1"/>
  <c r="S317" i="6" a="1"/>
  <c r="S317" i="6" s="1"/>
  <c r="S318" i="6" a="1"/>
  <c r="S318" i="6" s="1"/>
  <c r="S319" i="6" a="1"/>
  <c r="S319" i="6" s="1"/>
  <c r="S320" i="6" a="1"/>
  <c r="S320" i="6" s="1"/>
  <c r="S321" i="6" a="1"/>
  <c r="S321" i="6" s="1"/>
  <c r="S322" i="6" a="1"/>
  <c r="S322" i="6" s="1"/>
  <c r="S323" i="6" a="1"/>
  <c r="S323" i="6" s="1"/>
  <c r="S324" i="6" a="1"/>
  <c r="S324" i="6" s="1"/>
  <c r="S325" i="6" a="1"/>
  <c r="S325" i="6" s="1"/>
  <c r="S326" i="6" a="1"/>
  <c r="S326" i="6" s="1"/>
  <c r="S327" i="6" a="1"/>
  <c r="S327" i="6" s="1"/>
  <c r="S328" i="6" a="1"/>
  <c r="S328" i="6" s="1"/>
  <c r="S329" i="6" a="1"/>
  <c r="S329" i="6" s="1"/>
  <c r="S330" i="6" a="1"/>
  <c r="S330" i="6" s="1"/>
  <c r="S331" i="6" a="1"/>
  <c r="S331" i="6" s="1"/>
  <c r="S332" i="6" a="1"/>
  <c r="S332" i="6" s="1"/>
  <c r="S333" i="6" a="1"/>
  <c r="S333" i="6" s="1"/>
  <c r="S334" i="6" a="1"/>
  <c r="S334" i="6" s="1"/>
  <c r="S335" i="6" a="1"/>
  <c r="S335" i="6" s="1"/>
  <c r="S336" i="6" a="1"/>
  <c r="S336" i="6" s="1"/>
  <c r="S337" i="6" a="1"/>
  <c r="S337" i="6" s="1"/>
  <c r="S338" i="6" a="1"/>
  <c r="S338" i="6" s="1"/>
  <c r="S339" i="6" a="1"/>
  <c r="S339" i="6" s="1"/>
  <c r="S340" i="6" a="1"/>
  <c r="S340" i="6" s="1"/>
  <c r="S341" i="6" a="1"/>
  <c r="S341" i="6" s="1"/>
  <c r="S342" i="6" a="1"/>
  <c r="S342" i="6" s="1"/>
  <c r="S343" i="6" a="1"/>
  <c r="S343" i="6" s="1"/>
  <c r="S344" i="6" a="1"/>
  <c r="S344" i="6" s="1"/>
  <c r="S345" i="6" a="1"/>
  <c r="S345" i="6" s="1"/>
  <c r="S346" i="6" a="1"/>
  <c r="S346" i="6" s="1"/>
  <c r="S347" i="6" a="1"/>
  <c r="S347" i="6" s="1"/>
  <c r="S348" i="6" a="1"/>
  <c r="S348" i="6" s="1"/>
  <c r="S349" i="6" a="1"/>
  <c r="S349" i="6" s="1"/>
  <c r="S350" i="6" a="1"/>
  <c r="S350" i="6" s="1"/>
  <c r="S351" i="6" a="1"/>
  <c r="S351" i="6" s="1"/>
  <c r="S352" i="6" a="1"/>
  <c r="S352" i="6" s="1"/>
  <c r="S353" i="6" a="1"/>
  <c r="S353" i="6" s="1"/>
  <c r="S354" i="6" a="1"/>
  <c r="S354" i="6" s="1"/>
  <c r="S355" i="6" a="1"/>
  <c r="S355" i="6" s="1"/>
  <c r="S356" i="6" a="1"/>
  <c r="S356" i="6" s="1"/>
  <c r="S357" i="6" a="1"/>
  <c r="S357" i="6" s="1"/>
  <c r="S358" i="6" a="1"/>
  <c r="S358" i="6" s="1"/>
  <c r="S359" i="6" a="1"/>
  <c r="S359" i="6" s="1"/>
  <c r="S360" i="6" a="1"/>
  <c r="S360" i="6" s="1"/>
  <c r="S361" i="6" a="1"/>
  <c r="S361" i="6" s="1"/>
  <c r="S362" i="6" a="1"/>
  <c r="S362" i="6" s="1"/>
  <c r="S363" i="6" a="1"/>
  <c r="S363" i="6" s="1"/>
  <c r="S364" i="6" a="1"/>
  <c r="S364" i="6" s="1"/>
  <c r="S365" i="6" a="1"/>
  <c r="S365" i="6" s="1"/>
  <c r="S366" i="6" a="1"/>
  <c r="S366" i="6" s="1"/>
  <c r="S367" i="6" a="1"/>
  <c r="S367" i="6" s="1"/>
  <c r="S368" i="6" a="1"/>
  <c r="S368" i="6" s="1"/>
  <c r="S369" i="6" a="1"/>
  <c r="S369" i="6" s="1"/>
  <c r="S370" i="6" a="1"/>
  <c r="S370" i="6" s="1"/>
  <c r="S371" i="6" a="1"/>
  <c r="S371" i="6" s="1"/>
  <c r="S372" i="6" a="1"/>
  <c r="S372" i="6" s="1"/>
  <c r="S373" i="6" a="1"/>
  <c r="S373" i="6" s="1"/>
  <c r="S374" i="6" a="1"/>
  <c r="S374" i="6" s="1"/>
  <c r="S375" i="6" a="1"/>
  <c r="S375" i="6" s="1"/>
  <c r="S376" i="6" a="1"/>
  <c r="S376" i="6" s="1"/>
  <c r="S377" i="6" a="1"/>
  <c r="S377" i="6" s="1"/>
  <c r="S378" i="6" a="1"/>
  <c r="S378" i="6" s="1"/>
  <c r="S379" i="6" a="1"/>
  <c r="S379" i="6" s="1"/>
  <c r="S380" i="6" a="1"/>
  <c r="S380" i="6" s="1"/>
  <c r="S381" i="6" a="1"/>
  <c r="S381" i="6" s="1"/>
  <c r="S382" i="6" a="1"/>
  <c r="S382" i="6" s="1"/>
  <c r="S383" i="6" a="1"/>
  <c r="S383" i="6" s="1"/>
  <c r="S384" i="6" a="1"/>
  <c r="S384" i="6" s="1"/>
  <c r="S385" i="6" a="1"/>
  <c r="S385" i="6" s="1"/>
  <c r="S386" i="6" a="1"/>
  <c r="S386" i="6" s="1"/>
  <c r="S387" i="6" a="1"/>
  <c r="S387" i="6" s="1"/>
  <c r="S388" i="6" a="1"/>
  <c r="S388" i="6" s="1"/>
  <c r="S389" i="6" a="1"/>
  <c r="S389" i="6" s="1"/>
  <c r="S390" i="6" a="1"/>
  <c r="S390" i="6" s="1"/>
  <c r="S391" i="6" a="1"/>
  <c r="S391" i="6" s="1"/>
  <c r="S392" i="6" a="1"/>
  <c r="S392" i="6" s="1"/>
  <c r="S393" i="6" a="1"/>
  <c r="S393" i="6" s="1"/>
  <c r="S394" i="6" a="1"/>
  <c r="S394" i="6" s="1"/>
  <c r="S395" i="6" a="1"/>
  <c r="S395" i="6" s="1"/>
  <c r="S396" i="6" a="1"/>
  <c r="S396" i="6" s="1"/>
  <c r="S397" i="6" a="1"/>
  <c r="S397" i="6" s="1"/>
  <c r="S398" i="6" a="1"/>
  <c r="S398" i="6" s="1"/>
  <c r="S399" i="6" a="1"/>
  <c r="S399" i="6" s="1"/>
  <c r="S400" i="6" a="1"/>
  <c r="S400" i="6" s="1"/>
  <c r="S401" i="6" a="1"/>
  <c r="S401" i="6" s="1"/>
  <c r="S402" i="6" a="1"/>
  <c r="S402" i="6" s="1"/>
  <c r="S403" i="6" a="1"/>
  <c r="S403" i="6" s="1"/>
  <c r="S404" i="6" a="1"/>
  <c r="S404" i="6" s="1"/>
  <c r="S405" i="6" a="1"/>
  <c r="S405" i="6" s="1"/>
  <c r="S406" i="6" a="1"/>
  <c r="S406" i="6" s="1"/>
  <c r="S407" i="6" a="1"/>
  <c r="S407" i="6" s="1"/>
  <c r="S408" i="6" a="1"/>
  <c r="S408" i="6" s="1"/>
  <c r="S409" i="6" a="1"/>
  <c r="S409" i="6" s="1"/>
  <c r="S410" i="6" a="1"/>
  <c r="S410" i="6" s="1"/>
  <c r="S411" i="6" a="1"/>
  <c r="S411" i="6" s="1"/>
  <c r="S412" i="6" a="1"/>
  <c r="S412" i="6" s="1"/>
  <c r="S413" i="6" a="1"/>
  <c r="S413" i="6" s="1"/>
  <c r="S414" i="6" a="1"/>
  <c r="S414" i="6" s="1"/>
  <c r="S415" i="6" a="1"/>
  <c r="S415" i="6" s="1"/>
  <c r="S416" i="6" a="1"/>
  <c r="S416" i="6" s="1"/>
  <c r="S417" i="6" a="1"/>
  <c r="S417" i="6" s="1"/>
  <c r="S418" i="6" a="1"/>
  <c r="S418" i="6" s="1"/>
  <c r="S419" i="6" a="1"/>
  <c r="S419" i="6" s="1"/>
  <c r="S420" i="6" a="1"/>
  <c r="S420" i="6" s="1"/>
  <c r="S421" i="6" a="1"/>
  <c r="S421" i="6" s="1"/>
  <c r="S422" i="6" a="1"/>
  <c r="S422" i="6" s="1"/>
  <c r="S423" i="6" a="1"/>
  <c r="S423" i="6" s="1"/>
  <c r="S424" i="6" a="1"/>
  <c r="S424" i="6" s="1"/>
  <c r="S425" i="6" a="1"/>
  <c r="S425" i="6" s="1"/>
  <c r="S426" i="6" a="1"/>
  <c r="S426" i="6" s="1"/>
  <c r="S427" i="6" a="1"/>
  <c r="S427" i="6" s="1"/>
  <c r="S428" i="6" a="1"/>
  <c r="S428" i="6" s="1"/>
  <c r="S429" i="6" a="1"/>
  <c r="S429" i="6" s="1"/>
  <c r="S430" i="6" a="1"/>
  <c r="S430" i="6" s="1"/>
  <c r="S431" i="6" a="1"/>
  <c r="S431" i="6" s="1"/>
  <c r="S432" i="6" a="1"/>
  <c r="S432" i="6" s="1"/>
  <c r="S433" i="6" a="1"/>
  <c r="S433" i="6" s="1"/>
  <c r="S434" i="6" a="1"/>
  <c r="S434" i="6" s="1"/>
  <c r="S435" i="6" a="1"/>
  <c r="S435" i="6" s="1"/>
  <c r="S436" i="6" a="1"/>
  <c r="S436" i="6" s="1"/>
  <c r="S437" i="6" a="1"/>
  <c r="S437" i="6" s="1"/>
  <c r="S438" i="6" a="1"/>
  <c r="S438" i="6" s="1"/>
  <c r="S439" i="6" a="1"/>
  <c r="S439" i="6" s="1"/>
  <c r="S440" i="6" a="1"/>
  <c r="S440" i="6" s="1"/>
  <c r="S441" i="6" a="1"/>
  <c r="S441" i="6" s="1"/>
  <c r="S442" i="6" a="1"/>
  <c r="S442" i="6" s="1"/>
  <c r="S443" i="6" a="1"/>
  <c r="S443" i="6" s="1"/>
  <c r="S444" i="6" a="1"/>
  <c r="S444" i="6" s="1"/>
  <c r="S445" i="6" a="1"/>
  <c r="S445" i="6" s="1"/>
  <c r="S446" i="6" a="1"/>
  <c r="S446" i="6" s="1"/>
  <c r="S447" i="6" a="1"/>
  <c r="S447" i="6" s="1"/>
  <c r="S448" i="6" a="1"/>
  <c r="S448" i="6" s="1"/>
  <c r="S449" i="6" a="1"/>
  <c r="S449" i="6" s="1"/>
  <c r="S450" i="6" a="1"/>
  <c r="S450" i="6" s="1"/>
  <c r="S451" i="6" a="1"/>
  <c r="S451" i="6" s="1"/>
  <c r="S452" i="6" a="1"/>
  <c r="S452" i="6" s="1"/>
  <c r="S453" i="6" a="1"/>
  <c r="S453" i="6" s="1"/>
  <c r="S454" i="6" a="1"/>
  <c r="S454" i="6" s="1"/>
  <c r="S455" i="6" a="1"/>
  <c r="S455" i="6" s="1"/>
  <c r="S456" i="6" a="1"/>
  <c r="S456" i="6" s="1"/>
  <c r="S457" i="6" a="1"/>
  <c r="S457" i="6" s="1"/>
  <c r="S458" i="6" a="1"/>
  <c r="S458" i="6" s="1"/>
  <c r="S459" i="6" a="1"/>
  <c r="S459" i="6" s="1"/>
  <c r="S460" i="6" a="1"/>
  <c r="S460" i="6" s="1"/>
  <c r="S461" i="6" a="1"/>
  <c r="S461" i="6" s="1"/>
  <c r="S462" i="6" a="1"/>
  <c r="S462" i="6" s="1"/>
  <c r="S463" i="6" a="1"/>
  <c r="S463" i="6" s="1"/>
  <c r="S464" i="6" a="1"/>
  <c r="S464" i="6" s="1"/>
  <c r="S465" i="6" a="1"/>
  <c r="S465" i="6" s="1"/>
  <c r="S466" i="6" a="1"/>
  <c r="S466" i="6" s="1"/>
  <c r="S467" i="6" a="1"/>
  <c r="S467" i="6" s="1"/>
  <c r="S468" i="6" a="1"/>
  <c r="S468" i="6" s="1"/>
  <c r="S469" i="6" a="1"/>
  <c r="S469" i="6" s="1"/>
  <c r="S470" i="6" a="1"/>
  <c r="S470" i="6" s="1"/>
  <c r="S471" i="6" a="1"/>
  <c r="S471" i="6" s="1"/>
  <c r="S472" i="6" a="1"/>
  <c r="S472" i="6" s="1"/>
  <c r="S473" i="6" a="1"/>
  <c r="S473" i="6" s="1"/>
  <c r="S474" i="6" a="1"/>
  <c r="S474" i="6" s="1"/>
  <c r="S475" i="6" a="1"/>
  <c r="S475" i="6" s="1"/>
  <c r="S476" i="6" a="1"/>
  <c r="S476" i="6" s="1"/>
  <c r="S477" i="6" a="1"/>
  <c r="S477" i="6" s="1"/>
  <c r="S478" i="6" a="1"/>
  <c r="S478" i="6" s="1"/>
  <c r="S479" i="6" a="1"/>
  <c r="S479" i="6" s="1"/>
  <c r="S480" i="6" a="1"/>
  <c r="S480" i="6" s="1"/>
  <c r="S481" i="6" a="1"/>
  <c r="S481" i="6" s="1"/>
  <c r="S482" i="6" a="1"/>
  <c r="S482" i="6" s="1"/>
  <c r="S483" i="6" a="1"/>
  <c r="S483" i="6" s="1"/>
  <c r="S484" i="6" a="1"/>
  <c r="S484" i="6" s="1"/>
  <c r="S485" i="6" a="1"/>
  <c r="S485" i="6" s="1"/>
  <c r="S486" i="6" a="1"/>
  <c r="S486" i="6" s="1"/>
  <c r="S487" i="6" a="1"/>
  <c r="S487" i="6" s="1"/>
  <c r="S488" i="6" a="1"/>
  <c r="S488" i="6" s="1"/>
  <c r="S489" i="6" a="1"/>
  <c r="S489" i="6" s="1"/>
  <c r="S490" i="6" a="1"/>
  <c r="S490" i="6" s="1"/>
  <c r="S491" i="6" a="1"/>
  <c r="S491" i="6" s="1"/>
  <c r="S492" i="6" a="1"/>
  <c r="S492" i="6" s="1"/>
  <c r="S493" i="6" a="1"/>
  <c r="S493" i="6" s="1"/>
  <c r="S494" i="6" a="1"/>
  <c r="S494" i="6" s="1"/>
  <c r="S495" i="6" a="1"/>
  <c r="S495" i="6" s="1"/>
  <c r="S496" i="6" a="1"/>
  <c r="S496" i="6" s="1"/>
  <c r="S497" i="6" a="1"/>
  <c r="S497" i="6" s="1"/>
  <c r="S498" i="6" a="1"/>
  <c r="S498" i="6" s="1"/>
  <c r="S499" i="6" a="1"/>
  <c r="S499" i="6" s="1"/>
  <c r="S500" i="6" a="1"/>
  <c r="S500" i="6" s="1"/>
  <c r="S501" i="6" a="1"/>
  <c r="S501" i="6" s="1"/>
  <c r="S502" i="6" a="1"/>
  <c r="S502" i="6" s="1"/>
  <c r="S503" i="6" a="1"/>
  <c r="S503" i="6" s="1"/>
  <c r="S504" i="6" a="1"/>
  <c r="S504" i="6" s="1"/>
  <c r="S505" i="6" a="1"/>
  <c r="S505" i="6" s="1"/>
  <c r="S506" i="6" a="1"/>
  <c r="S506" i="6" s="1"/>
  <c r="S507" i="6" a="1"/>
  <c r="S507" i="6" s="1"/>
  <c r="S508" i="6" a="1"/>
  <c r="S508" i="6" s="1"/>
  <c r="S509" i="6" a="1"/>
  <c r="S509" i="6" s="1"/>
  <c r="S510" i="6" a="1"/>
  <c r="S510" i="6" s="1"/>
  <c r="S511" i="6" a="1"/>
  <c r="S511" i="6" s="1"/>
  <c r="S512" i="6" a="1"/>
  <c r="S512" i="6" s="1"/>
  <c r="S513" i="6" a="1"/>
  <c r="S513" i="6" s="1"/>
  <c r="S514" i="6" a="1"/>
  <c r="S514" i="6" s="1"/>
  <c r="S515" i="6" a="1"/>
  <c r="S515" i="6" s="1"/>
  <c r="S516" i="6" a="1"/>
  <c r="S516" i="6" s="1"/>
  <c r="S517" i="6" a="1"/>
  <c r="S517" i="6" s="1"/>
  <c r="S518" i="6" a="1"/>
  <c r="S518" i="6" s="1"/>
  <c r="S519" i="6" a="1"/>
  <c r="S519" i="6" s="1"/>
  <c r="S520" i="6" a="1"/>
  <c r="S520" i="6" s="1"/>
  <c r="S521" i="6" a="1"/>
  <c r="S521" i="6" s="1"/>
  <c r="S522" i="6" a="1"/>
  <c r="S522" i="6" s="1"/>
  <c r="S523" i="6" a="1"/>
  <c r="S523" i="6" s="1"/>
  <c r="S524" i="6" a="1"/>
  <c r="S524" i="6" s="1"/>
  <c r="S525" i="6" a="1"/>
  <c r="S525" i="6" s="1"/>
  <c r="S526" i="6" a="1"/>
  <c r="S526" i="6" s="1"/>
  <c r="S527" i="6" a="1"/>
  <c r="S527" i="6" s="1"/>
  <c r="S528" i="6" a="1"/>
  <c r="S528" i="6" s="1"/>
  <c r="S529" i="6" a="1"/>
  <c r="S529" i="6" s="1"/>
  <c r="S530" i="6" a="1"/>
  <c r="S530" i="6" s="1"/>
  <c r="S531" i="6" a="1"/>
  <c r="S531" i="6" s="1"/>
  <c r="S532" i="6" a="1"/>
  <c r="S532" i="6" s="1"/>
  <c r="S533" i="6" a="1"/>
  <c r="S533" i="6" s="1"/>
  <c r="S534" i="6" a="1"/>
  <c r="S534" i="6" s="1"/>
  <c r="S535" i="6" a="1"/>
  <c r="S535" i="6" s="1"/>
  <c r="S536" i="6" a="1"/>
  <c r="S536" i="6" s="1"/>
  <c r="S537" i="6" a="1"/>
  <c r="S537" i="6" s="1"/>
  <c r="S538" i="6" a="1"/>
  <c r="S538" i="6" s="1"/>
  <c r="S539" i="6" a="1"/>
  <c r="S539" i="6" s="1"/>
  <c r="S540" i="6" a="1"/>
  <c r="S540" i="6" s="1"/>
  <c r="S541" i="6" a="1"/>
  <c r="S541" i="6" s="1"/>
  <c r="S542" i="6" a="1"/>
  <c r="S542" i="6" s="1"/>
  <c r="S543" i="6" a="1"/>
  <c r="S543" i="6" s="1"/>
  <c r="S544" i="6" a="1"/>
  <c r="S544" i="6" s="1"/>
  <c r="S545" i="6" a="1"/>
  <c r="S545" i="6" s="1"/>
  <c r="S546" i="6" a="1"/>
  <c r="S546" i="6" s="1"/>
  <c r="S547" i="6" a="1"/>
  <c r="S547" i="6" s="1"/>
  <c r="S548" i="6" a="1"/>
  <c r="S548" i="6" s="1"/>
  <c r="S549" i="6" a="1"/>
  <c r="S549" i="6" s="1"/>
  <c r="S550" i="6" a="1"/>
  <c r="S550" i="6" s="1"/>
  <c r="S551" i="6" a="1"/>
  <c r="S551" i="6" s="1"/>
  <c r="S552" i="6" a="1"/>
  <c r="S552" i="6" s="1"/>
  <c r="S553" i="6" a="1"/>
  <c r="S553" i="6" s="1"/>
  <c r="S554" i="6" a="1"/>
  <c r="S554" i="6" s="1"/>
  <c r="S555" i="6" a="1"/>
  <c r="S555" i="6" s="1"/>
  <c r="S556" i="6" a="1"/>
  <c r="S556" i="6" s="1"/>
  <c r="S557" i="6" a="1"/>
  <c r="S557" i="6" s="1"/>
  <c r="S558" i="6" a="1"/>
  <c r="S558" i="6" s="1"/>
  <c r="S559" i="6" a="1"/>
  <c r="S559" i="6" s="1"/>
  <c r="S560" i="6" a="1"/>
  <c r="S560" i="6" s="1"/>
  <c r="S561" i="6" a="1"/>
  <c r="S561" i="6" s="1"/>
  <c r="S562" i="6" a="1"/>
  <c r="S562" i="6" s="1"/>
  <c r="S563" i="6" a="1"/>
  <c r="S563" i="6" s="1"/>
  <c r="S564" i="6" a="1"/>
  <c r="S564" i="6" s="1"/>
  <c r="S565" i="6" a="1"/>
  <c r="S565" i="6" s="1"/>
  <c r="S566" i="6" a="1"/>
  <c r="S566" i="6" s="1"/>
  <c r="S567" i="6" a="1"/>
  <c r="S567" i="6" s="1"/>
  <c r="S568" i="6" a="1"/>
  <c r="S568" i="6" s="1"/>
  <c r="S569" i="6" a="1"/>
  <c r="S569" i="6" s="1"/>
  <c r="S570" i="6" a="1"/>
  <c r="S570" i="6" s="1"/>
  <c r="S571" i="6" a="1"/>
  <c r="S571" i="6" s="1"/>
  <c r="S572" i="6" a="1"/>
  <c r="S572" i="6" s="1"/>
  <c r="S573" i="6" a="1"/>
  <c r="S573" i="6" s="1"/>
  <c r="S574" i="6" a="1"/>
  <c r="S574" i="6" s="1"/>
  <c r="S575" i="6" a="1"/>
  <c r="S575" i="6" s="1"/>
  <c r="S576" i="6" a="1"/>
  <c r="S576" i="6" s="1"/>
  <c r="S577" i="6" a="1"/>
  <c r="S577" i="6" s="1"/>
  <c r="S578" i="6" a="1"/>
  <c r="S578" i="6" s="1"/>
  <c r="S579" i="6" a="1"/>
  <c r="S579" i="6" s="1"/>
  <c r="S580" i="6" a="1"/>
  <c r="S580" i="6" s="1"/>
  <c r="S581" i="6" a="1"/>
  <c r="S581" i="6" s="1"/>
  <c r="S582" i="6" a="1"/>
  <c r="S582" i="6" s="1"/>
  <c r="S583" i="6" a="1"/>
  <c r="S583" i="6" s="1"/>
  <c r="S584" i="6" a="1"/>
  <c r="S584" i="6" s="1"/>
  <c r="S585" i="6" a="1"/>
  <c r="S585" i="6" s="1"/>
  <c r="S586" i="6" a="1"/>
  <c r="S586" i="6" s="1"/>
  <c r="S587" i="6" a="1"/>
  <c r="S587" i="6" s="1"/>
  <c r="S588" i="6" a="1"/>
  <c r="S588" i="6" s="1"/>
  <c r="S589" i="6" a="1"/>
  <c r="S589" i="6" s="1"/>
  <c r="S590" i="6" a="1"/>
  <c r="S590" i="6" s="1"/>
  <c r="S591" i="6" a="1"/>
  <c r="S591" i="6" s="1"/>
  <c r="S592" i="6" a="1"/>
  <c r="S592" i="6" s="1"/>
  <c r="S593" i="6" a="1"/>
  <c r="S593" i="6" s="1"/>
  <c r="S594" i="6" a="1"/>
  <c r="S594" i="6" s="1"/>
  <c r="S595" i="6" a="1"/>
  <c r="S595" i="6" s="1"/>
  <c r="S596" i="6" a="1"/>
  <c r="S596" i="6" s="1"/>
  <c r="S597" i="6" a="1"/>
  <c r="S597" i="6" s="1"/>
  <c r="S598" i="6" a="1"/>
  <c r="S598" i="6" s="1"/>
  <c r="S599" i="6" a="1"/>
  <c r="S599" i="6" s="1"/>
  <c r="S600" i="6" a="1"/>
  <c r="S600" i="6" s="1"/>
  <c r="S601" i="6" a="1"/>
  <c r="S601" i="6" s="1"/>
  <c r="S602" i="6" a="1"/>
  <c r="S602" i="6" s="1"/>
  <c r="S603" i="6" a="1"/>
  <c r="S603" i="6" s="1"/>
  <c r="S604" i="6" a="1"/>
  <c r="S604" i="6" s="1"/>
  <c r="S605" i="6" a="1"/>
  <c r="S605" i="6" s="1"/>
  <c r="S606" i="6" a="1"/>
  <c r="S606" i="6" s="1"/>
  <c r="S607" i="6" a="1"/>
  <c r="S607" i="6" s="1"/>
  <c r="S608" i="6" a="1"/>
  <c r="S608" i="6" s="1"/>
  <c r="S609" i="6" a="1"/>
  <c r="S609" i="6" s="1"/>
  <c r="S610" i="6" a="1"/>
  <c r="S610" i="6" s="1"/>
  <c r="S611" i="6" a="1"/>
  <c r="S611" i="6" s="1"/>
  <c r="S612" i="6" a="1"/>
  <c r="S612" i="6" s="1"/>
  <c r="S613" i="6" a="1"/>
  <c r="S613" i="6" s="1"/>
  <c r="S614" i="6" a="1"/>
  <c r="S614" i="6" s="1"/>
  <c r="S615" i="6" a="1"/>
  <c r="S615" i="6" s="1"/>
  <c r="S616" i="6" a="1"/>
  <c r="S616" i="6" s="1"/>
  <c r="S617" i="6" a="1"/>
  <c r="S617" i="6" s="1"/>
  <c r="S618" i="6" a="1"/>
  <c r="S618" i="6" s="1"/>
  <c r="S619" i="6" a="1"/>
  <c r="S619" i="6" s="1"/>
  <c r="S620" i="6" a="1"/>
  <c r="S620" i="6" s="1"/>
  <c r="S621" i="6" a="1"/>
  <c r="S621" i="6" s="1"/>
  <c r="S622" i="6" a="1"/>
  <c r="S622" i="6" s="1"/>
  <c r="S623" i="6" a="1"/>
  <c r="S623" i="6" s="1"/>
  <c r="S624" i="6" a="1"/>
  <c r="S624" i="6" s="1"/>
  <c r="S625" i="6" a="1"/>
  <c r="S625" i="6" s="1"/>
  <c r="S626" i="6" a="1"/>
  <c r="S626" i="6" s="1"/>
  <c r="S627" i="6" a="1"/>
  <c r="S627" i="6" s="1"/>
  <c r="S628" i="6" a="1"/>
  <c r="S628" i="6" s="1"/>
  <c r="S629" i="6" a="1"/>
  <c r="S629" i="6" s="1"/>
  <c r="S630" i="6" a="1"/>
  <c r="S630" i="6" s="1"/>
  <c r="S631" i="6" a="1"/>
  <c r="S631" i="6" s="1"/>
  <c r="S632" i="6" a="1"/>
  <c r="S632" i="6" s="1"/>
  <c r="S633" i="6" a="1"/>
  <c r="S633" i="6" s="1"/>
  <c r="S634" i="6" a="1"/>
  <c r="S634" i="6" s="1"/>
  <c r="S635" i="6" a="1"/>
  <c r="S635" i="6" s="1"/>
  <c r="S636" i="6" a="1"/>
  <c r="S636" i="6" s="1"/>
  <c r="S637" i="6" a="1"/>
  <c r="S637" i="6" s="1"/>
  <c r="S638" i="6" a="1"/>
  <c r="S638" i="6" s="1"/>
  <c r="S639" i="6" a="1"/>
  <c r="S639" i="6" s="1"/>
  <c r="S640" i="6" a="1"/>
  <c r="S640" i="6" s="1"/>
  <c r="S641" i="6" a="1"/>
  <c r="S641" i="6" s="1"/>
  <c r="S642" i="6" a="1"/>
  <c r="S642" i="6" s="1"/>
  <c r="S643" i="6" a="1"/>
  <c r="S643" i="6" s="1"/>
  <c r="S644" i="6" a="1"/>
  <c r="S644" i="6" s="1"/>
  <c r="S645" i="6" a="1"/>
  <c r="S645" i="6" s="1"/>
  <c r="S646" i="6" a="1"/>
  <c r="S646" i="6" s="1"/>
  <c r="S647" i="6" a="1"/>
  <c r="S647" i="6" s="1"/>
  <c r="S648" i="6" a="1"/>
  <c r="S648" i="6" s="1"/>
  <c r="S649" i="6" a="1"/>
  <c r="S649" i="6" s="1"/>
  <c r="S650" i="6" a="1"/>
  <c r="S650" i="6" s="1"/>
  <c r="S651" i="6" a="1"/>
  <c r="S651" i="6" s="1"/>
  <c r="S652" i="6" a="1"/>
  <c r="S652" i="6" s="1"/>
  <c r="S653" i="6" a="1"/>
  <c r="S653" i="6" s="1"/>
  <c r="S654" i="6" a="1"/>
  <c r="S654" i="6" s="1"/>
  <c r="S655" i="6" a="1"/>
  <c r="S655" i="6" s="1"/>
  <c r="S656" i="6" a="1"/>
  <c r="S656" i="6" s="1"/>
  <c r="S657" i="6" a="1"/>
  <c r="S657" i="6" s="1"/>
  <c r="S658" i="6" a="1"/>
  <c r="S658" i="6" s="1"/>
  <c r="S659" i="6" a="1"/>
  <c r="S659" i="6" s="1"/>
  <c r="S660" i="6" a="1"/>
  <c r="S660" i="6" s="1"/>
  <c r="S661" i="6" a="1"/>
  <c r="S661" i="6" s="1"/>
  <c r="S662" i="6" a="1"/>
  <c r="S662" i="6" s="1"/>
  <c r="S663" i="6" a="1"/>
  <c r="S663" i="6" s="1"/>
  <c r="S664" i="6" a="1"/>
  <c r="S664" i="6" s="1"/>
  <c r="S665" i="6" a="1"/>
  <c r="S665" i="6" s="1"/>
  <c r="S666" i="6" a="1"/>
  <c r="S666" i="6" s="1"/>
  <c r="S667" i="6" a="1"/>
  <c r="S667" i="6" s="1"/>
  <c r="S668" i="6" a="1"/>
  <c r="S668" i="6" s="1"/>
  <c r="S669" i="6" a="1"/>
  <c r="S669" i="6" s="1"/>
  <c r="S670" i="6" a="1"/>
  <c r="S670" i="6" s="1"/>
  <c r="S671" i="6" a="1"/>
  <c r="S671" i="6" s="1"/>
  <c r="S672" i="6" a="1"/>
  <c r="S672" i="6" s="1"/>
  <c r="S673" i="6" a="1"/>
  <c r="S673" i="6" s="1"/>
  <c r="S674" i="6" a="1"/>
  <c r="S674" i="6" s="1"/>
  <c r="S675" i="6" a="1"/>
  <c r="S675" i="6" s="1"/>
  <c r="S676" i="6" a="1"/>
  <c r="S676" i="6" s="1"/>
  <c r="S677" i="6" a="1"/>
  <c r="S677" i="6" s="1"/>
  <c r="S678" i="6" a="1"/>
  <c r="S678" i="6" s="1"/>
  <c r="S679" i="6" a="1"/>
  <c r="S679" i="6" s="1"/>
  <c r="S680" i="6" a="1"/>
  <c r="S680" i="6" s="1"/>
  <c r="S681" i="6" a="1"/>
  <c r="S681" i="6" s="1"/>
  <c r="S682" i="6" a="1"/>
  <c r="S682" i="6" s="1"/>
  <c r="S683" i="6" a="1"/>
  <c r="S683" i="6" s="1"/>
  <c r="S684" i="6" a="1"/>
  <c r="S684" i="6" s="1"/>
  <c r="S685" i="6" a="1"/>
  <c r="S685" i="6" s="1"/>
  <c r="S686" i="6" a="1"/>
  <c r="S686" i="6" s="1"/>
  <c r="S687" i="6" a="1"/>
  <c r="S687" i="6" s="1"/>
  <c r="S688" i="6" a="1"/>
  <c r="S688" i="6" s="1"/>
  <c r="S689" i="6" a="1"/>
  <c r="S689" i="6" s="1"/>
  <c r="S690" i="6" a="1"/>
  <c r="S690" i="6" s="1"/>
  <c r="S691" i="6" a="1"/>
  <c r="S691" i="6" s="1"/>
  <c r="S692" i="6" a="1"/>
  <c r="S692" i="6" s="1"/>
  <c r="S693" i="6" a="1"/>
  <c r="S693" i="6" s="1"/>
  <c r="S694" i="6" a="1"/>
  <c r="S694" i="6" s="1"/>
  <c r="S695" i="6" a="1"/>
  <c r="S695" i="6" s="1"/>
  <c r="S696" i="6" a="1"/>
  <c r="S696" i="6" s="1"/>
  <c r="S697" i="6" a="1"/>
  <c r="S697" i="6" s="1"/>
  <c r="S698" i="6" a="1"/>
  <c r="S698" i="6" s="1"/>
  <c r="S699" i="6" a="1"/>
  <c r="S699" i="6" s="1"/>
  <c r="S700" i="6" a="1"/>
  <c r="S700" i="6" s="1"/>
  <c r="S701" i="6" a="1"/>
  <c r="S701" i="6" s="1"/>
  <c r="S702" i="6" a="1"/>
  <c r="S702" i="6" s="1"/>
  <c r="S703" i="6" a="1"/>
  <c r="S703" i="6" s="1"/>
  <c r="S704" i="6" a="1"/>
  <c r="S704" i="6" s="1"/>
  <c r="S705" i="6" a="1"/>
  <c r="S705" i="6" s="1"/>
  <c r="S706" i="6" a="1"/>
  <c r="S706" i="6" s="1"/>
  <c r="S707" i="6" a="1"/>
  <c r="S707" i="6" s="1"/>
  <c r="S708" i="6" a="1"/>
  <c r="S708" i="6" s="1"/>
  <c r="S709" i="6" a="1"/>
  <c r="S709" i="6" s="1"/>
  <c r="S710" i="6" a="1"/>
  <c r="S710" i="6" s="1"/>
  <c r="S711" i="6" a="1"/>
  <c r="S711" i="6" s="1"/>
  <c r="S712" i="6" a="1"/>
  <c r="S712" i="6" s="1"/>
  <c r="S713" i="6" a="1"/>
  <c r="S713" i="6" s="1"/>
  <c r="S714" i="6" a="1"/>
  <c r="S714" i="6" s="1"/>
  <c r="S715" i="6" a="1"/>
  <c r="S715" i="6" s="1"/>
  <c r="S716" i="6" a="1"/>
  <c r="S716" i="6" s="1"/>
  <c r="S717" i="6" a="1"/>
  <c r="S717" i="6" s="1"/>
  <c r="S718" i="6" a="1"/>
  <c r="S718" i="6" s="1"/>
  <c r="S719" i="6" a="1"/>
  <c r="S719" i="6" s="1"/>
  <c r="S720" i="6" a="1"/>
  <c r="S720" i="6" s="1"/>
  <c r="S721" i="6" a="1"/>
  <c r="S721" i="6" s="1"/>
  <c r="S722" i="6" a="1"/>
  <c r="S722" i="6" s="1"/>
  <c r="S723" i="6" a="1"/>
  <c r="S723" i="6" s="1"/>
  <c r="S724" i="6" a="1"/>
  <c r="S724" i="6" s="1"/>
  <c r="S725" i="6" a="1"/>
  <c r="S725" i="6" s="1"/>
  <c r="S726" i="6" a="1"/>
  <c r="S726" i="6" s="1"/>
  <c r="S727" i="6" a="1"/>
  <c r="S727" i="6" s="1"/>
  <c r="S728" i="6" a="1"/>
  <c r="S728" i="6" s="1"/>
  <c r="S729" i="6" a="1"/>
  <c r="S729" i="6" s="1"/>
  <c r="S730" i="6" a="1"/>
  <c r="S730" i="6" s="1"/>
  <c r="S731" i="6" a="1"/>
  <c r="S731" i="6" s="1"/>
  <c r="S732" i="6" a="1"/>
  <c r="S732" i="6" s="1"/>
  <c r="S733" i="6" a="1"/>
  <c r="S733" i="6" s="1"/>
  <c r="S734" i="6" a="1"/>
  <c r="S734" i="6" s="1"/>
  <c r="S735" i="6" a="1"/>
  <c r="S735" i="6" s="1"/>
  <c r="S736" i="6" a="1"/>
  <c r="S736" i="6" s="1"/>
  <c r="S737" i="6" a="1"/>
  <c r="S737" i="6" s="1"/>
  <c r="S738" i="6" a="1"/>
  <c r="S738" i="6" s="1"/>
  <c r="S739" i="6" a="1"/>
  <c r="S739" i="6" s="1"/>
  <c r="S740" i="6" a="1"/>
  <c r="S740" i="6" s="1"/>
  <c r="S741" i="6" a="1"/>
  <c r="S741" i="6" s="1"/>
  <c r="S742" i="6" a="1"/>
  <c r="S742" i="6" s="1"/>
  <c r="S743" i="6" a="1"/>
  <c r="S743" i="6" s="1"/>
  <c r="S744" i="6" a="1"/>
  <c r="S744" i="6" s="1"/>
  <c r="S745" i="6" a="1"/>
  <c r="S745" i="6" s="1"/>
  <c r="S746" i="6" a="1"/>
  <c r="S746" i="6" s="1"/>
  <c r="S747" i="6" a="1"/>
  <c r="S747" i="6" s="1"/>
  <c r="S748" i="6" a="1"/>
  <c r="S748" i="6" s="1"/>
  <c r="S749" i="6" a="1"/>
  <c r="S749" i="6" s="1"/>
  <c r="S750" i="6" a="1"/>
  <c r="S750" i="6" s="1"/>
  <c r="S751" i="6" a="1"/>
  <c r="S751" i="6" s="1"/>
  <c r="S752" i="6" a="1"/>
  <c r="S752" i="6" s="1"/>
  <c r="S753" i="6" a="1"/>
  <c r="S753" i="6" s="1"/>
  <c r="S754" i="6" a="1"/>
  <c r="S754" i="6" s="1"/>
  <c r="S755" i="6" a="1"/>
  <c r="S755" i="6" s="1"/>
  <c r="S756" i="6" a="1"/>
  <c r="S756" i="6" s="1"/>
  <c r="S757" i="6" a="1"/>
  <c r="S757" i="6" s="1"/>
  <c r="S758" i="6" a="1"/>
  <c r="S758" i="6" s="1"/>
  <c r="S759" i="6" a="1"/>
  <c r="S759" i="6" s="1"/>
  <c r="S760" i="6" a="1"/>
  <c r="S760" i="6" s="1"/>
  <c r="S761" i="6" a="1"/>
  <c r="S761" i="6" s="1"/>
  <c r="S762" i="6" a="1"/>
  <c r="S762" i="6" s="1"/>
  <c r="S763" i="6" a="1"/>
  <c r="S763" i="6" s="1"/>
  <c r="S764" i="6" a="1"/>
  <c r="S764" i="6" s="1"/>
  <c r="S765" i="6" a="1"/>
  <c r="S765" i="6" s="1"/>
  <c r="S766" i="6" a="1"/>
  <c r="S766" i="6" s="1"/>
  <c r="S767" i="6" a="1"/>
  <c r="S767" i="6" s="1"/>
  <c r="S768" i="6" a="1"/>
  <c r="S768" i="6" s="1"/>
  <c r="S769" i="6" a="1"/>
  <c r="S769" i="6" s="1"/>
  <c r="S770" i="6" a="1"/>
  <c r="S770" i="6" s="1"/>
  <c r="S771" i="6" a="1"/>
  <c r="S771" i="6" s="1"/>
  <c r="S772" i="6" a="1"/>
  <c r="S772" i="6" s="1"/>
  <c r="S773" i="6" a="1"/>
  <c r="S773" i="6" s="1"/>
  <c r="S774" i="6" a="1"/>
  <c r="S774" i="6" s="1"/>
  <c r="S775" i="6" a="1"/>
  <c r="S775" i="6" s="1"/>
  <c r="S776" i="6" a="1"/>
  <c r="S776" i="6" s="1"/>
  <c r="S777" i="6" a="1"/>
  <c r="S777" i="6" s="1"/>
  <c r="S778" i="6" a="1"/>
  <c r="S778" i="6" s="1"/>
  <c r="S779" i="6" a="1"/>
  <c r="S779" i="6" s="1"/>
  <c r="S780" i="6" a="1"/>
  <c r="S780" i="6" s="1"/>
  <c r="S781" i="6" a="1"/>
  <c r="S781" i="6" s="1"/>
  <c r="S782" i="6" a="1"/>
  <c r="S782" i="6" s="1"/>
  <c r="S783" i="6" a="1"/>
  <c r="S783" i="6" s="1"/>
  <c r="S784" i="6" a="1"/>
  <c r="S784" i="6" s="1"/>
  <c r="S785" i="6" a="1"/>
  <c r="S785" i="6" s="1"/>
  <c r="S786" i="6" a="1"/>
  <c r="S786" i="6" s="1"/>
  <c r="S787" i="6" a="1"/>
  <c r="S787" i="6" s="1"/>
  <c r="S788" i="6" a="1"/>
  <c r="S788" i="6" s="1"/>
  <c r="S789" i="6" a="1"/>
  <c r="S789" i="6" s="1"/>
  <c r="S790" i="6" a="1"/>
  <c r="S790" i="6" s="1"/>
  <c r="S791" i="6" a="1"/>
  <c r="S791" i="6" s="1"/>
  <c r="S792" i="6" a="1"/>
  <c r="S792" i="6" s="1"/>
  <c r="S793" i="6" a="1"/>
  <c r="S793" i="6" s="1"/>
  <c r="S794" i="6" a="1"/>
  <c r="S794" i="6" s="1"/>
  <c r="S795" i="6" a="1"/>
  <c r="S795" i="6" s="1"/>
  <c r="S796" i="6" a="1"/>
  <c r="S796" i="6" s="1"/>
  <c r="S797" i="6" a="1"/>
  <c r="S797" i="6" s="1"/>
  <c r="S798" i="6" a="1"/>
  <c r="S798" i="6" s="1"/>
  <c r="S799" i="6" a="1"/>
  <c r="S799" i="6" s="1"/>
  <c r="S800" i="6" a="1"/>
  <c r="S800" i="6" s="1"/>
  <c r="S801" i="6" a="1"/>
  <c r="S801" i="6" s="1"/>
  <c r="S802" i="6" a="1"/>
  <c r="S802" i="6" s="1"/>
  <c r="S803" i="6" a="1"/>
  <c r="S803" i="6" s="1"/>
  <c r="S804" i="6" a="1"/>
  <c r="S804" i="6" s="1"/>
  <c r="S805" i="6" a="1"/>
  <c r="S805" i="6" s="1"/>
  <c r="S806" i="6" a="1"/>
  <c r="S806" i="6" s="1"/>
  <c r="S807" i="6" a="1"/>
  <c r="S807" i="6" s="1"/>
  <c r="S808" i="6" a="1"/>
  <c r="S808" i="6" s="1"/>
  <c r="S809" i="6" a="1"/>
  <c r="S809" i="6" s="1"/>
  <c r="S810" i="6" a="1"/>
  <c r="S810" i="6" s="1"/>
  <c r="S811" i="6" a="1"/>
  <c r="S811" i="6" s="1"/>
  <c r="S812" i="6" a="1"/>
  <c r="S812" i="6" s="1"/>
  <c r="S813" i="6" a="1"/>
  <c r="S813" i="6" s="1"/>
  <c r="S814" i="6" a="1"/>
  <c r="S814" i="6" s="1"/>
  <c r="S815" i="6" a="1"/>
  <c r="S815" i="6" s="1"/>
  <c r="S816" i="6" a="1"/>
  <c r="S816" i="6" s="1"/>
  <c r="S817" i="6" a="1"/>
  <c r="S817" i="6" s="1"/>
  <c r="S818" i="6" a="1"/>
  <c r="S818" i="6" s="1"/>
  <c r="S819" i="6" a="1"/>
  <c r="S819" i="6" s="1"/>
  <c r="S820" i="6" a="1"/>
  <c r="S820" i="6" s="1"/>
  <c r="S821" i="6" a="1"/>
  <c r="S821" i="6" s="1"/>
  <c r="S822" i="6" a="1"/>
  <c r="S822" i="6" s="1"/>
  <c r="S823" i="6" a="1"/>
  <c r="S823" i="6" s="1"/>
  <c r="S824" i="6" a="1"/>
  <c r="S824" i="6" s="1"/>
  <c r="S825" i="6" a="1"/>
  <c r="S825" i="6" s="1"/>
  <c r="S826" i="6" a="1"/>
  <c r="S826" i="6" s="1"/>
  <c r="S827" i="6" a="1"/>
  <c r="S827" i="6" s="1"/>
  <c r="S828" i="6" a="1"/>
  <c r="S828" i="6" s="1"/>
  <c r="S829" i="6" a="1"/>
  <c r="S829" i="6" s="1"/>
  <c r="S830" i="6" a="1"/>
  <c r="S830" i="6" s="1"/>
  <c r="S831" i="6" a="1"/>
  <c r="S831" i="6" s="1"/>
  <c r="S832" i="6" a="1"/>
  <c r="S832" i="6" s="1"/>
  <c r="S833" i="6" a="1"/>
  <c r="S833" i="6" s="1"/>
  <c r="S834" i="6" a="1"/>
  <c r="S834" i="6" s="1"/>
  <c r="S835" i="6" a="1"/>
  <c r="S835" i="6" s="1"/>
  <c r="S836" i="6" a="1"/>
  <c r="S836" i="6" s="1"/>
  <c r="S837" i="6" a="1"/>
  <c r="S837" i="6" s="1"/>
  <c r="S838" i="6" a="1"/>
  <c r="S838" i="6" s="1"/>
  <c r="S839" i="6" a="1"/>
  <c r="S839" i="6" s="1"/>
  <c r="S840" i="6" a="1"/>
  <c r="S840" i="6" s="1"/>
  <c r="S841" i="6" a="1"/>
  <c r="S841" i="6" s="1"/>
  <c r="S842" i="6" a="1"/>
  <c r="S842" i="6" s="1"/>
  <c r="S843" i="6" a="1"/>
  <c r="S843" i="6" s="1"/>
  <c r="S844" i="6" a="1"/>
  <c r="S844" i="6" s="1"/>
  <c r="S845" i="6" a="1"/>
  <c r="S845" i="6" s="1"/>
  <c r="S846" i="6" a="1"/>
  <c r="S846" i="6" s="1"/>
  <c r="S847" i="6" a="1"/>
  <c r="S847" i="6" s="1"/>
  <c r="S848" i="6" a="1"/>
  <c r="S848" i="6" s="1"/>
  <c r="S849" i="6" a="1"/>
  <c r="S849" i="6" s="1"/>
  <c r="S850" i="6" a="1"/>
  <c r="S850" i="6" s="1"/>
  <c r="S851" i="6" a="1"/>
  <c r="S851" i="6" s="1"/>
  <c r="S852" i="6" a="1"/>
  <c r="S852" i="6" s="1"/>
  <c r="S853" i="6" a="1"/>
  <c r="S853" i="6" s="1"/>
  <c r="S854" i="6" a="1"/>
  <c r="S854" i="6" s="1"/>
  <c r="S855" i="6" a="1"/>
  <c r="S855" i="6" s="1"/>
  <c r="S856" i="6" a="1"/>
  <c r="S856" i="6" s="1"/>
  <c r="S857" i="6" a="1"/>
  <c r="S857" i="6" s="1"/>
  <c r="S858" i="6" a="1"/>
  <c r="S858" i="6" s="1"/>
  <c r="S859" i="6" a="1"/>
  <c r="S859" i="6" s="1"/>
  <c r="S860" i="6" a="1"/>
  <c r="S860" i="6" s="1"/>
  <c r="S861" i="6" a="1"/>
  <c r="S861" i="6" s="1"/>
  <c r="S862" i="6" a="1"/>
  <c r="S862" i="6" s="1"/>
  <c r="S863" i="6" a="1"/>
  <c r="S863" i="6" s="1"/>
  <c r="S864" i="6" a="1"/>
  <c r="S864" i="6" s="1"/>
  <c r="S865" i="6" a="1"/>
  <c r="S865" i="6" s="1"/>
  <c r="S866" i="6" a="1"/>
  <c r="S866" i="6" s="1"/>
  <c r="S867" i="6" a="1"/>
  <c r="S867" i="6" s="1"/>
  <c r="S868" i="6" a="1"/>
  <c r="S868" i="6" s="1"/>
  <c r="S869" i="6" a="1"/>
  <c r="S869" i="6" s="1"/>
  <c r="S870" i="6" a="1"/>
  <c r="S870" i="6" s="1"/>
  <c r="S871" i="6" a="1"/>
  <c r="S871" i="6" s="1"/>
  <c r="S872" i="6" a="1"/>
  <c r="S872" i="6" s="1"/>
  <c r="S873" i="6" a="1"/>
  <c r="S873" i="6" s="1"/>
  <c r="S874" i="6" a="1"/>
  <c r="S874" i="6" s="1"/>
  <c r="S875" i="6" a="1"/>
  <c r="S875" i="6" s="1"/>
  <c r="S876" i="6" a="1"/>
  <c r="S876" i="6" s="1"/>
  <c r="S877" i="6" a="1"/>
  <c r="S877" i="6" s="1"/>
  <c r="S878" i="6" a="1"/>
  <c r="S878" i="6" s="1"/>
  <c r="S879" i="6" a="1"/>
  <c r="S879" i="6" s="1"/>
  <c r="S880" i="6" a="1"/>
  <c r="S880" i="6" s="1"/>
  <c r="S881" i="6" a="1"/>
  <c r="S881" i="6" s="1"/>
  <c r="S882" i="6" a="1"/>
  <c r="S882" i="6" s="1"/>
  <c r="S883" i="6" a="1"/>
  <c r="S883" i="6" s="1"/>
  <c r="S884" i="6" a="1"/>
  <c r="S884" i="6" s="1"/>
  <c r="S885" i="6" a="1"/>
  <c r="S885" i="6" s="1"/>
  <c r="S886" i="6" a="1"/>
  <c r="S886" i="6" s="1"/>
  <c r="S887" i="6" a="1"/>
  <c r="S887" i="6" s="1"/>
  <c r="S888" i="6" a="1"/>
  <c r="S888" i="6" s="1"/>
  <c r="S889" i="6" a="1"/>
  <c r="S889" i="6" s="1"/>
  <c r="S890" i="6" a="1"/>
  <c r="S890" i="6" s="1"/>
  <c r="S891" i="6" a="1"/>
  <c r="S891" i="6" s="1"/>
  <c r="S892" i="6" a="1"/>
  <c r="S892" i="6" s="1"/>
  <c r="S893" i="6" a="1"/>
  <c r="S893" i="6" s="1"/>
  <c r="S894" i="6" a="1"/>
  <c r="S894" i="6" s="1"/>
  <c r="S895" i="6" a="1"/>
  <c r="S895" i="6" s="1"/>
  <c r="S896" i="6" a="1"/>
  <c r="S896" i="6" s="1"/>
  <c r="S897" i="6" a="1"/>
  <c r="S897" i="6" s="1"/>
  <c r="S898" i="6" a="1"/>
  <c r="S898" i="6" s="1"/>
  <c r="S899" i="6" a="1"/>
  <c r="S899" i="6" s="1"/>
  <c r="S900" i="6" a="1"/>
  <c r="S900" i="6" s="1"/>
  <c r="S901" i="6" a="1"/>
  <c r="S901" i="6" s="1"/>
  <c r="S902" i="6" a="1"/>
  <c r="S902" i="6" s="1"/>
  <c r="S903" i="6" a="1"/>
  <c r="S903" i="6" s="1"/>
  <c r="S904" i="6" a="1"/>
  <c r="S904" i="6" s="1"/>
  <c r="S905" i="6" a="1"/>
  <c r="S905" i="6" s="1"/>
  <c r="S906" i="6" a="1"/>
  <c r="S906" i="6" s="1"/>
  <c r="S907" i="6" a="1"/>
  <c r="S907" i="6" s="1"/>
  <c r="S908" i="6" a="1"/>
  <c r="S908" i="6" s="1"/>
  <c r="S909" i="6" a="1"/>
  <c r="S909" i="6" s="1"/>
  <c r="S910" i="6" a="1"/>
  <c r="S910" i="6" s="1"/>
  <c r="S911" i="6" a="1"/>
  <c r="S911" i="6" s="1"/>
  <c r="S912" i="6" a="1"/>
  <c r="S912" i="6" s="1"/>
  <c r="S913" i="6" a="1"/>
  <c r="S913" i="6" s="1"/>
  <c r="S914" i="6" a="1"/>
  <c r="S914" i="6" s="1"/>
  <c r="S915" i="6" a="1"/>
  <c r="S915" i="6" s="1"/>
  <c r="S916" i="6" a="1"/>
  <c r="S916" i="6" s="1"/>
  <c r="S917" i="6" a="1"/>
  <c r="S917" i="6" s="1"/>
  <c r="S918" i="6" a="1"/>
  <c r="S918" i="6" s="1"/>
  <c r="S919" i="6" a="1"/>
  <c r="S919" i="6" s="1"/>
  <c r="S920" i="6" a="1"/>
  <c r="S920" i="6" s="1"/>
  <c r="S921" i="6" a="1"/>
  <c r="S921" i="6" s="1"/>
  <c r="S922" i="6" a="1"/>
  <c r="S922" i="6" s="1"/>
  <c r="S923" i="6" a="1"/>
  <c r="S923" i="6" s="1"/>
  <c r="S924" i="6" a="1"/>
  <c r="S924" i="6" s="1"/>
  <c r="S925" i="6" a="1"/>
  <c r="S925" i="6" s="1"/>
  <c r="S926" i="6" a="1"/>
  <c r="S926" i="6" s="1"/>
  <c r="S927" i="6" a="1"/>
  <c r="S927" i="6" s="1"/>
  <c r="S928" i="6" a="1"/>
  <c r="S928" i="6" s="1"/>
  <c r="S929" i="6" a="1"/>
  <c r="S929" i="6" s="1"/>
  <c r="S930" i="6" a="1"/>
  <c r="S930" i="6" s="1"/>
  <c r="S931" i="6" a="1"/>
  <c r="S931" i="6" s="1"/>
  <c r="S932" i="6" a="1"/>
  <c r="S932" i="6" s="1"/>
  <c r="S933" i="6" a="1"/>
  <c r="S933" i="6" s="1"/>
  <c r="S934" i="6" a="1"/>
  <c r="S934" i="6" s="1"/>
  <c r="S935" i="6" a="1"/>
  <c r="S935" i="6" s="1"/>
  <c r="S936" i="6" a="1"/>
  <c r="S936" i="6" s="1"/>
  <c r="S937" i="6" a="1"/>
  <c r="S937" i="6" s="1"/>
  <c r="S938" i="6" a="1"/>
  <c r="S938" i="6" s="1"/>
  <c r="S939" i="6" a="1"/>
  <c r="S939" i="6" s="1"/>
  <c r="S940" i="6" a="1"/>
  <c r="S940" i="6" s="1"/>
  <c r="S941" i="6" a="1"/>
  <c r="S941" i="6" s="1"/>
  <c r="S942" i="6" a="1"/>
  <c r="S942" i="6" s="1"/>
  <c r="S943" i="6" a="1"/>
  <c r="S943" i="6" s="1"/>
  <c r="S944" i="6" a="1"/>
  <c r="S944" i="6" s="1"/>
  <c r="S945" i="6" a="1"/>
  <c r="S945" i="6" s="1"/>
  <c r="S946" i="6" a="1"/>
  <c r="S946" i="6" s="1"/>
  <c r="S947" i="6" a="1"/>
  <c r="S947" i="6" s="1"/>
  <c r="S948" i="6" a="1"/>
  <c r="S948" i="6" s="1"/>
  <c r="S949" i="6" a="1"/>
  <c r="S949" i="6" s="1"/>
  <c r="S950" i="6" a="1"/>
  <c r="S950" i="6" s="1"/>
  <c r="S951" i="6" a="1"/>
  <c r="S951" i="6" s="1"/>
  <c r="S952" i="6" a="1"/>
  <c r="S952" i="6" s="1"/>
  <c r="S953" i="6" a="1"/>
  <c r="S953" i="6" s="1"/>
  <c r="S954" i="6" a="1"/>
  <c r="S954" i="6" s="1"/>
  <c r="S955" i="6" a="1"/>
  <c r="S955" i="6" s="1"/>
  <c r="S956" i="6" a="1"/>
  <c r="S956" i="6" s="1"/>
  <c r="S957" i="6" a="1"/>
  <c r="S957" i="6" s="1"/>
  <c r="S958" i="6" a="1"/>
  <c r="S958" i="6" s="1"/>
  <c r="S959" i="6" a="1"/>
  <c r="S959" i="6" s="1"/>
  <c r="S960" i="6" a="1"/>
  <c r="S960" i="6" s="1"/>
  <c r="S961" i="6" a="1"/>
  <c r="S961" i="6" s="1"/>
  <c r="S962" i="6" a="1"/>
  <c r="S962" i="6" s="1"/>
  <c r="S963" i="6" a="1"/>
  <c r="S963" i="6" s="1"/>
  <c r="S964" i="6" a="1"/>
  <c r="S964" i="6" s="1"/>
  <c r="S965" i="6" a="1"/>
  <c r="S965" i="6" s="1"/>
  <c r="S966" i="6" a="1"/>
  <c r="S966" i="6" s="1"/>
  <c r="S967" i="6" a="1"/>
  <c r="S967" i="6" s="1"/>
  <c r="S968" i="6" a="1"/>
  <c r="S968" i="6" s="1"/>
  <c r="S969" i="6" a="1"/>
  <c r="S969" i="6" s="1"/>
  <c r="S970" i="6" a="1"/>
  <c r="S970" i="6" s="1"/>
  <c r="S971" i="6" a="1"/>
  <c r="S971" i="6" s="1"/>
  <c r="S972" i="6" a="1"/>
  <c r="S972" i="6" s="1"/>
  <c r="S973" i="6" a="1"/>
  <c r="S973" i="6" s="1"/>
  <c r="S974" i="6" a="1"/>
  <c r="S974" i="6" s="1"/>
  <c r="S975" i="6" a="1"/>
  <c r="S975" i="6" s="1"/>
  <c r="S976" i="6" a="1"/>
  <c r="S976" i="6" s="1"/>
  <c r="S977" i="6" a="1"/>
  <c r="S977" i="6" s="1"/>
  <c r="S978" i="6" a="1"/>
  <c r="S978" i="6" s="1"/>
  <c r="S979" i="6" a="1"/>
  <c r="S979" i="6" s="1"/>
  <c r="S980" i="6" a="1"/>
  <c r="S980" i="6" s="1"/>
  <c r="S981" i="6" a="1"/>
  <c r="S981" i="6" s="1"/>
  <c r="S982" i="6" a="1"/>
  <c r="S982" i="6" s="1"/>
  <c r="S983" i="6" a="1"/>
  <c r="S983" i="6" s="1"/>
  <c r="S984" i="6" a="1"/>
  <c r="S984" i="6" s="1"/>
  <c r="S985" i="6" a="1"/>
  <c r="S985" i="6" s="1"/>
  <c r="S986" i="6" a="1"/>
  <c r="S986" i="6" s="1"/>
  <c r="S987" i="6" a="1"/>
  <c r="S987" i="6" s="1"/>
  <c r="S988" i="6" a="1"/>
  <c r="S988" i="6" s="1"/>
  <c r="S989" i="6" a="1"/>
  <c r="S989" i="6" s="1"/>
  <c r="S990" i="6" a="1"/>
  <c r="S990" i="6" s="1"/>
  <c r="S991" i="6" a="1"/>
  <c r="S991" i="6" s="1"/>
  <c r="S992" i="6" a="1"/>
  <c r="S992" i="6" s="1"/>
  <c r="S993" i="6" a="1"/>
  <c r="S993" i="6" s="1"/>
  <c r="S994" i="6" a="1"/>
  <c r="S994" i="6" s="1"/>
  <c r="S995" i="6" a="1"/>
  <c r="S995" i="6" s="1"/>
  <c r="S996" i="6" a="1"/>
  <c r="S996" i="6" s="1"/>
  <c r="S997" i="6" a="1"/>
  <c r="S997" i="6" s="1"/>
  <c r="S998" i="6" a="1"/>
  <c r="S998" i="6" s="1"/>
  <c r="S999" i="6" a="1"/>
  <c r="S999" i="6" s="1"/>
  <c r="S1000" i="6" a="1"/>
  <c r="S1000" i="6" s="1"/>
  <c r="S1001" i="6" a="1"/>
  <c r="S1001" i="6" s="1"/>
  <c r="S1002" i="6" a="1"/>
  <c r="S1002" i="6" s="1"/>
  <c r="S3" i="6" a="1"/>
  <c r="S3" i="6" s="1"/>
  <c r="R4" i="6" a="1"/>
  <c r="R4" i="6" s="1"/>
  <c r="R5" i="6" a="1"/>
  <c r="R5" i="6" s="1"/>
  <c r="R6" i="6" a="1"/>
  <c r="R6" i="6" s="1"/>
  <c r="R7" i="6" a="1"/>
  <c r="R7" i="6" s="1"/>
  <c r="R8" i="6" a="1"/>
  <c r="R8" i="6" s="1"/>
  <c r="R9" i="6" a="1"/>
  <c r="R9" i="6"/>
  <c r="R10" i="6" a="1"/>
  <c r="R10" i="6" s="1"/>
  <c r="R11" i="6" a="1"/>
  <c r="R11" i="6" s="1"/>
  <c r="R12" i="6" a="1"/>
  <c r="R12" i="6" s="1"/>
  <c r="R13" i="6" a="1"/>
  <c r="R13" i="6" s="1"/>
  <c r="R14" i="6" a="1"/>
  <c r="R14" i="6" s="1"/>
  <c r="R15" i="6" a="1"/>
  <c r="R15" i="6" s="1"/>
  <c r="R16" i="6" a="1"/>
  <c r="R16" i="6" s="1"/>
  <c r="R17" i="6" a="1"/>
  <c r="R17" i="6" s="1"/>
  <c r="R18" i="6" a="1"/>
  <c r="R18" i="6" s="1"/>
  <c r="R19" i="6" a="1"/>
  <c r="R19" i="6" s="1"/>
  <c r="R20" i="6" a="1"/>
  <c r="R20" i="6" s="1"/>
  <c r="R21" i="6" a="1"/>
  <c r="R21" i="6" s="1"/>
  <c r="R22" i="6" a="1"/>
  <c r="R22" i="6" s="1"/>
  <c r="R23" i="6" a="1"/>
  <c r="R23" i="6" s="1"/>
  <c r="R24" i="6" a="1"/>
  <c r="R24" i="6" s="1"/>
  <c r="R25" i="6" a="1"/>
  <c r="R25" i="6" s="1"/>
  <c r="R26" i="6" a="1"/>
  <c r="R26" i="6" s="1"/>
  <c r="R27" i="6" a="1"/>
  <c r="R27" i="6" s="1"/>
  <c r="R28" i="6" a="1"/>
  <c r="R28" i="6" s="1"/>
  <c r="R29" i="6" a="1"/>
  <c r="R29" i="6" s="1"/>
  <c r="R30" i="6" a="1"/>
  <c r="R30" i="6" s="1"/>
  <c r="R31" i="6" a="1"/>
  <c r="R31" i="6" s="1"/>
  <c r="R32" i="6" a="1"/>
  <c r="R32" i="6" s="1"/>
  <c r="R33" i="6" a="1"/>
  <c r="R33" i="6" s="1"/>
  <c r="R34" i="6" a="1"/>
  <c r="R34" i="6" s="1"/>
  <c r="R35" i="6" a="1"/>
  <c r="R35" i="6" s="1"/>
  <c r="R36" i="6" a="1"/>
  <c r="R36" i="6" s="1"/>
  <c r="R37" i="6" a="1"/>
  <c r="R37" i="6" s="1"/>
  <c r="R38" i="6" a="1"/>
  <c r="R38" i="6" s="1"/>
  <c r="R39" i="6" a="1"/>
  <c r="R39" i="6" s="1"/>
  <c r="R40" i="6" a="1"/>
  <c r="R40" i="6" s="1"/>
  <c r="R41" i="6" a="1"/>
  <c r="R41" i="6" s="1"/>
  <c r="R42" i="6" a="1"/>
  <c r="R42" i="6" s="1"/>
  <c r="R43" i="6" a="1"/>
  <c r="R43" i="6" s="1"/>
  <c r="R44" i="6" a="1"/>
  <c r="R44" i="6" s="1"/>
  <c r="R45" i="6" a="1"/>
  <c r="R45" i="6" s="1"/>
  <c r="R46" i="6" a="1"/>
  <c r="R46" i="6" s="1"/>
  <c r="R47" i="6" a="1"/>
  <c r="R47" i="6" s="1"/>
  <c r="R48" i="6" a="1"/>
  <c r="R48" i="6" s="1"/>
  <c r="R49" i="6" a="1"/>
  <c r="R49" i="6" s="1"/>
  <c r="R50" i="6" a="1"/>
  <c r="R50" i="6" s="1"/>
  <c r="R51" i="6" a="1"/>
  <c r="R51" i="6" s="1"/>
  <c r="R52" i="6" a="1"/>
  <c r="R52" i="6" s="1"/>
  <c r="R53" i="6" a="1"/>
  <c r="R53" i="6" s="1"/>
  <c r="R54" i="6" a="1"/>
  <c r="R54" i="6" s="1"/>
  <c r="R55" i="6" a="1"/>
  <c r="R55" i="6" s="1"/>
  <c r="R56" i="6" a="1"/>
  <c r="R56" i="6" s="1"/>
  <c r="R57" i="6" a="1"/>
  <c r="R57" i="6" s="1"/>
  <c r="R58" i="6" a="1"/>
  <c r="R58" i="6" s="1"/>
  <c r="R59" i="6" a="1"/>
  <c r="R59" i="6" s="1"/>
  <c r="R60" i="6" a="1"/>
  <c r="R60" i="6" s="1"/>
  <c r="R61" i="6" a="1"/>
  <c r="R61" i="6" s="1"/>
  <c r="R62" i="6" a="1"/>
  <c r="R62" i="6" s="1"/>
  <c r="R63" i="6" a="1"/>
  <c r="R63" i="6" s="1"/>
  <c r="R64" i="6" a="1"/>
  <c r="R64" i="6" s="1"/>
  <c r="R65" i="6" a="1"/>
  <c r="R65" i="6" s="1"/>
  <c r="R66" i="6" a="1"/>
  <c r="R66" i="6" s="1"/>
  <c r="R67" i="6" a="1"/>
  <c r="R67" i="6" s="1"/>
  <c r="R68" i="6" a="1"/>
  <c r="R68" i="6" s="1"/>
  <c r="R69" i="6" a="1"/>
  <c r="R69" i="6" s="1"/>
  <c r="R70" i="6" a="1"/>
  <c r="R70" i="6" s="1"/>
  <c r="R71" i="6" a="1"/>
  <c r="R71" i="6" s="1"/>
  <c r="R72" i="6" a="1"/>
  <c r="R72" i="6" s="1"/>
  <c r="R73" i="6" a="1"/>
  <c r="R73" i="6" s="1"/>
  <c r="R74" i="6" a="1"/>
  <c r="R74" i="6" s="1"/>
  <c r="R75" i="6" a="1"/>
  <c r="R75" i="6" s="1"/>
  <c r="R76" i="6" a="1"/>
  <c r="R76" i="6" s="1"/>
  <c r="R77" i="6" a="1"/>
  <c r="R77" i="6" s="1"/>
  <c r="R78" i="6" a="1"/>
  <c r="R78" i="6" s="1"/>
  <c r="R79" i="6" a="1"/>
  <c r="R79" i="6" s="1"/>
  <c r="R80" i="6" a="1"/>
  <c r="R80" i="6" s="1"/>
  <c r="R81" i="6" a="1"/>
  <c r="R81" i="6" s="1"/>
  <c r="R82" i="6" a="1"/>
  <c r="R82" i="6" s="1"/>
  <c r="R83" i="6" a="1"/>
  <c r="R83" i="6" s="1"/>
  <c r="R84" i="6" a="1"/>
  <c r="R84" i="6" s="1"/>
  <c r="R85" i="6" a="1"/>
  <c r="R85" i="6" s="1"/>
  <c r="R86" i="6" a="1"/>
  <c r="R86" i="6" s="1"/>
  <c r="R87" i="6" a="1"/>
  <c r="R87" i="6" s="1"/>
  <c r="R88" i="6" a="1"/>
  <c r="R88" i="6" s="1"/>
  <c r="R89" i="6" a="1"/>
  <c r="R89" i="6" s="1"/>
  <c r="R90" i="6" a="1"/>
  <c r="R90" i="6" s="1"/>
  <c r="R91" i="6" a="1"/>
  <c r="R91" i="6" s="1"/>
  <c r="R92" i="6" a="1"/>
  <c r="R92" i="6" s="1"/>
  <c r="R93" i="6" a="1"/>
  <c r="R93" i="6" s="1"/>
  <c r="R94" i="6" a="1"/>
  <c r="R94" i="6" s="1"/>
  <c r="R95" i="6" a="1"/>
  <c r="R95" i="6" s="1"/>
  <c r="R96" i="6" a="1"/>
  <c r="R96" i="6" s="1"/>
  <c r="R97" i="6" a="1"/>
  <c r="R97" i="6" s="1"/>
  <c r="R98" i="6" a="1"/>
  <c r="R98" i="6" s="1"/>
  <c r="R99" i="6" a="1"/>
  <c r="R99" i="6" s="1"/>
  <c r="R100" i="6" a="1"/>
  <c r="R100" i="6" s="1"/>
  <c r="R101" i="6" a="1"/>
  <c r="R101" i="6" s="1"/>
  <c r="R102" i="6" a="1"/>
  <c r="R102" i="6" s="1"/>
  <c r="R103" i="6" a="1"/>
  <c r="R103" i="6" s="1"/>
  <c r="R104" i="6" a="1"/>
  <c r="R104" i="6" s="1"/>
  <c r="R105" i="6" a="1"/>
  <c r="R105" i="6" s="1"/>
  <c r="R106" i="6" a="1"/>
  <c r="R106" i="6" s="1"/>
  <c r="R107" i="6" a="1"/>
  <c r="R107" i="6" s="1"/>
  <c r="R108" i="6" a="1"/>
  <c r="R108" i="6" s="1"/>
  <c r="R109" i="6" a="1"/>
  <c r="R109" i="6" s="1"/>
  <c r="R110" i="6" a="1"/>
  <c r="R110" i="6" s="1"/>
  <c r="R111" i="6" a="1"/>
  <c r="R111" i="6" s="1"/>
  <c r="R112" i="6" a="1"/>
  <c r="R112" i="6" s="1"/>
  <c r="R113" i="6" a="1"/>
  <c r="R113" i="6" s="1"/>
  <c r="R114" i="6" a="1"/>
  <c r="R114" i="6" s="1"/>
  <c r="R115" i="6" a="1"/>
  <c r="R115" i="6" s="1"/>
  <c r="R116" i="6" a="1"/>
  <c r="R116" i="6" s="1"/>
  <c r="R117" i="6" a="1"/>
  <c r="R117" i="6" s="1"/>
  <c r="R118" i="6" a="1"/>
  <c r="R118" i="6" s="1"/>
  <c r="R119" i="6" a="1"/>
  <c r="R119" i="6" s="1"/>
  <c r="R120" i="6" a="1"/>
  <c r="R120" i="6" s="1"/>
  <c r="R121" i="6" a="1"/>
  <c r="R121" i="6" s="1"/>
  <c r="R122" i="6" a="1"/>
  <c r="R122" i="6" s="1"/>
  <c r="R123" i="6" a="1"/>
  <c r="R123" i="6" s="1"/>
  <c r="R124" i="6" a="1"/>
  <c r="R124" i="6" s="1"/>
  <c r="R125" i="6" a="1"/>
  <c r="R125" i="6" s="1"/>
  <c r="R126" i="6" a="1"/>
  <c r="R126" i="6" s="1"/>
  <c r="R127" i="6" a="1"/>
  <c r="R127" i="6" s="1"/>
  <c r="R128" i="6" a="1"/>
  <c r="R128" i="6" s="1"/>
  <c r="R129" i="6" a="1"/>
  <c r="R129" i="6" s="1"/>
  <c r="R130" i="6" a="1"/>
  <c r="R130" i="6" s="1"/>
  <c r="R131" i="6" a="1"/>
  <c r="R131" i="6" s="1"/>
  <c r="R132" i="6" a="1"/>
  <c r="R132" i="6" s="1"/>
  <c r="R133" i="6" a="1"/>
  <c r="R133" i="6" s="1"/>
  <c r="R134" i="6" a="1"/>
  <c r="R134" i="6" s="1"/>
  <c r="R135" i="6" a="1"/>
  <c r="R135" i="6" s="1"/>
  <c r="R136" i="6" a="1"/>
  <c r="R136" i="6" s="1"/>
  <c r="R137" i="6" a="1"/>
  <c r="R137" i="6" s="1"/>
  <c r="R138" i="6" a="1"/>
  <c r="R138" i="6" s="1"/>
  <c r="R139" i="6" a="1"/>
  <c r="R139" i="6" s="1"/>
  <c r="R140" i="6" a="1"/>
  <c r="R140" i="6" s="1"/>
  <c r="R141" i="6" a="1"/>
  <c r="R141" i="6" s="1"/>
  <c r="R142" i="6" a="1"/>
  <c r="R142" i="6" s="1"/>
  <c r="R143" i="6" a="1"/>
  <c r="R143" i="6" s="1"/>
  <c r="R144" i="6" a="1"/>
  <c r="R144" i="6" s="1"/>
  <c r="R145" i="6" a="1"/>
  <c r="R145" i="6" s="1"/>
  <c r="R146" i="6" a="1"/>
  <c r="R146" i="6" s="1"/>
  <c r="R147" i="6" a="1"/>
  <c r="R147" i="6" s="1"/>
  <c r="R148" i="6" a="1"/>
  <c r="R148" i="6" s="1"/>
  <c r="R149" i="6" a="1"/>
  <c r="R149" i="6" s="1"/>
  <c r="R150" i="6" a="1"/>
  <c r="R150" i="6" s="1"/>
  <c r="R151" i="6" a="1"/>
  <c r="R151" i="6" s="1"/>
  <c r="R152" i="6" a="1"/>
  <c r="R152" i="6" s="1"/>
  <c r="R153" i="6" a="1"/>
  <c r="R153" i="6" s="1"/>
  <c r="R154" i="6" a="1"/>
  <c r="R154" i="6" s="1"/>
  <c r="R155" i="6" a="1"/>
  <c r="R155" i="6" s="1"/>
  <c r="R156" i="6" a="1"/>
  <c r="R156" i="6" s="1"/>
  <c r="R157" i="6" a="1"/>
  <c r="R157" i="6" s="1"/>
  <c r="R158" i="6" a="1"/>
  <c r="R158" i="6" s="1"/>
  <c r="R159" i="6" a="1"/>
  <c r="R159" i="6" s="1"/>
  <c r="R160" i="6" a="1"/>
  <c r="R160" i="6" s="1"/>
  <c r="R161" i="6" a="1"/>
  <c r="R161" i="6" s="1"/>
  <c r="R162" i="6" a="1"/>
  <c r="R162" i="6" s="1"/>
  <c r="R163" i="6" a="1"/>
  <c r="R163" i="6" s="1"/>
  <c r="R164" i="6" a="1"/>
  <c r="R164" i="6" s="1"/>
  <c r="R165" i="6" a="1"/>
  <c r="R165" i="6" s="1"/>
  <c r="R166" i="6" a="1"/>
  <c r="R166" i="6" s="1"/>
  <c r="R167" i="6" a="1"/>
  <c r="R167" i="6" s="1"/>
  <c r="R168" i="6" a="1"/>
  <c r="R168" i="6" s="1"/>
  <c r="R169" i="6" a="1"/>
  <c r="R169" i="6" s="1"/>
  <c r="R170" i="6" a="1"/>
  <c r="R170" i="6" s="1"/>
  <c r="R171" i="6" a="1"/>
  <c r="R171" i="6" s="1"/>
  <c r="R172" i="6" a="1"/>
  <c r="R172" i="6" s="1"/>
  <c r="R173" i="6" a="1"/>
  <c r="R173" i="6" s="1"/>
  <c r="R174" i="6" a="1"/>
  <c r="R174" i="6" s="1"/>
  <c r="R175" i="6" a="1"/>
  <c r="R175" i="6" s="1"/>
  <c r="R176" i="6" a="1"/>
  <c r="R176" i="6" s="1"/>
  <c r="R177" i="6" a="1"/>
  <c r="R177" i="6" s="1"/>
  <c r="R178" i="6" a="1"/>
  <c r="R178" i="6" s="1"/>
  <c r="R179" i="6" a="1"/>
  <c r="R179" i="6" s="1"/>
  <c r="R180" i="6" a="1"/>
  <c r="R180" i="6" s="1"/>
  <c r="R181" i="6" a="1"/>
  <c r="R181" i="6" s="1"/>
  <c r="R182" i="6" a="1"/>
  <c r="R182" i="6" s="1"/>
  <c r="R183" i="6" a="1"/>
  <c r="R183" i="6" s="1"/>
  <c r="R184" i="6" a="1"/>
  <c r="R184" i="6" s="1"/>
  <c r="R185" i="6" a="1"/>
  <c r="R185" i="6" s="1"/>
  <c r="R186" i="6" a="1"/>
  <c r="R186" i="6" s="1"/>
  <c r="R187" i="6" a="1"/>
  <c r="R187" i="6" s="1"/>
  <c r="R188" i="6" a="1"/>
  <c r="R188" i="6" s="1"/>
  <c r="R189" i="6" a="1"/>
  <c r="R189" i="6" s="1"/>
  <c r="R190" i="6" a="1"/>
  <c r="R190" i="6" s="1"/>
  <c r="R191" i="6" a="1"/>
  <c r="R191" i="6" s="1"/>
  <c r="R192" i="6" a="1"/>
  <c r="R192" i="6" s="1"/>
  <c r="R193" i="6" a="1"/>
  <c r="R193" i="6" s="1"/>
  <c r="R194" i="6" a="1"/>
  <c r="R194" i="6" s="1"/>
  <c r="R195" i="6" a="1"/>
  <c r="R195" i="6" s="1"/>
  <c r="R196" i="6" a="1"/>
  <c r="R196" i="6" s="1"/>
  <c r="R197" i="6" a="1"/>
  <c r="R197" i="6" s="1"/>
  <c r="R198" i="6" a="1"/>
  <c r="R198" i="6" s="1"/>
  <c r="R199" i="6" a="1"/>
  <c r="R199" i="6" s="1"/>
  <c r="R200" i="6" a="1"/>
  <c r="R200" i="6" s="1"/>
  <c r="R201" i="6" a="1"/>
  <c r="R201" i="6" s="1"/>
  <c r="R202" i="6" a="1"/>
  <c r="R202" i="6" s="1"/>
  <c r="R203" i="6" a="1"/>
  <c r="R203" i="6" s="1"/>
  <c r="R204" i="6" a="1"/>
  <c r="R204" i="6" s="1"/>
  <c r="R205" i="6" a="1"/>
  <c r="R205" i="6" s="1"/>
  <c r="R206" i="6" a="1"/>
  <c r="R206" i="6" s="1"/>
  <c r="R207" i="6" a="1"/>
  <c r="R207" i="6" s="1"/>
  <c r="R208" i="6" a="1"/>
  <c r="R208" i="6" s="1"/>
  <c r="R209" i="6" a="1"/>
  <c r="R209" i="6" s="1"/>
  <c r="R210" i="6" a="1"/>
  <c r="R210" i="6" s="1"/>
  <c r="R211" i="6" a="1"/>
  <c r="R211" i="6" s="1"/>
  <c r="R212" i="6" a="1"/>
  <c r="R212" i="6" s="1"/>
  <c r="R213" i="6" a="1"/>
  <c r="R213" i="6" s="1"/>
  <c r="R214" i="6" a="1"/>
  <c r="R214" i="6" s="1"/>
  <c r="R215" i="6" a="1"/>
  <c r="R215" i="6" s="1"/>
  <c r="R216" i="6" a="1"/>
  <c r="R216" i="6" s="1"/>
  <c r="R217" i="6" a="1"/>
  <c r="R217" i="6" s="1"/>
  <c r="R218" i="6" a="1"/>
  <c r="R218" i="6" s="1"/>
  <c r="R219" i="6" a="1"/>
  <c r="R219" i="6" s="1"/>
  <c r="R220" i="6" a="1"/>
  <c r="R220" i="6" s="1"/>
  <c r="R221" i="6" a="1"/>
  <c r="R221" i="6" s="1"/>
  <c r="R222" i="6" a="1"/>
  <c r="R222" i="6" s="1"/>
  <c r="R223" i="6" a="1"/>
  <c r="R223" i="6" s="1"/>
  <c r="R224" i="6" a="1"/>
  <c r="R224" i="6" s="1"/>
  <c r="R225" i="6" a="1"/>
  <c r="R225" i="6" s="1"/>
  <c r="R226" i="6" a="1"/>
  <c r="R226" i="6" s="1"/>
  <c r="R227" i="6" a="1"/>
  <c r="R227" i="6" s="1"/>
  <c r="R228" i="6" a="1"/>
  <c r="R228" i="6" s="1"/>
  <c r="R229" i="6" a="1"/>
  <c r="R229" i="6" s="1"/>
  <c r="R230" i="6" a="1"/>
  <c r="R230" i="6" s="1"/>
  <c r="R231" i="6" a="1"/>
  <c r="R231" i="6" s="1"/>
  <c r="R232" i="6" a="1"/>
  <c r="R232" i="6" s="1"/>
  <c r="R233" i="6" a="1"/>
  <c r="R233" i="6" s="1"/>
  <c r="R234" i="6" a="1"/>
  <c r="R234" i="6" s="1"/>
  <c r="R235" i="6" a="1"/>
  <c r="R235" i="6" s="1"/>
  <c r="R236" i="6" a="1"/>
  <c r="R236" i="6" s="1"/>
  <c r="R237" i="6" a="1"/>
  <c r="R237" i="6" s="1"/>
  <c r="R238" i="6" a="1"/>
  <c r="R238" i="6" s="1"/>
  <c r="R239" i="6" a="1"/>
  <c r="R239" i="6" s="1"/>
  <c r="R240" i="6" a="1"/>
  <c r="R240" i="6" s="1"/>
  <c r="R241" i="6" a="1"/>
  <c r="R241" i="6" s="1"/>
  <c r="R242" i="6" a="1"/>
  <c r="R242" i="6" s="1"/>
  <c r="R243" i="6" a="1"/>
  <c r="R243" i="6" s="1"/>
  <c r="R244" i="6" a="1"/>
  <c r="R244" i="6" s="1"/>
  <c r="R245" i="6" a="1"/>
  <c r="R245" i="6" s="1"/>
  <c r="R246" i="6" a="1"/>
  <c r="R246" i="6" s="1"/>
  <c r="R247" i="6" a="1"/>
  <c r="R247" i="6" s="1"/>
  <c r="R248" i="6" a="1"/>
  <c r="R248" i="6" s="1"/>
  <c r="R249" i="6" a="1"/>
  <c r="R249" i="6" s="1"/>
  <c r="R250" i="6" a="1"/>
  <c r="R250" i="6" s="1"/>
  <c r="R251" i="6" a="1"/>
  <c r="R251" i="6" s="1"/>
  <c r="R252" i="6" a="1"/>
  <c r="R252" i="6" s="1"/>
  <c r="R253" i="6" a="1"/>
  <c r="R253" i="6" s="1"/>
  <c r="R254" i="6" a="1"/>
  <c r="R254" i="6" s="1"/>
  <c r="R255" i="6" a="1"/>
  <c r="R255" i="6" s="1"/>
  <c r="R256" i="6" a="1"/>
  <c r="R256" i="6" s="1"/>
  <c r="R257" i="6" a="1"/>
  <c r="R257" i="6" s="1"/>
  <c r="R258" i="6" a="1"/>
  <c r="R258" i="6" s="1"/>
  <c r="R259" i="6" a="1"/>
  <c r="R259" i="6" s="1"/>
  <c r="R260" i="6" a="1"/>
  <c r="R260" i="6" s="1"/>
  <c r="R261" i="6" a="1"/>
  <c r="R261" i="6" s="1"/>
  <c r="R262" i="6" a="1"/>
  <c r="R262" i="6" s="1"/>
  <c r="R263" i="6" a="1"/>
  <c r="R263" i="6" s="1"/>
  <c r="R264" i="6" a="1"/>
  <c r="R264" i="6" s="1"/>
  <c r="R265" i="6" a="1"/>
  <c r="R265" i="6" s="1"/>
  <c r="R266" i="6" a="1"/>
  <c r="R266" i="6" s="1"/>
  <c r="R267" i="6" a="1"/>
  <c r="R267" i="6" s="1"/>
  <c r="R268" i="6" a="1"/>
  <c r="R268" i="6" s="1"/>
  <c r="R269" i="6" a="1"/>
  <c r="R269" i="6" s="1"/>
  <c r="R270" i="6" a="1"/>
  <c r="R270" i="6" s="1"/>
  <c r="R271" i="6" a="1"/>
  <c r="R271" i="6" s="1"/>
  <c r="R272" i="6" a="1"/>
  <c r="R272" i="6" s="1"/>
  <c r="R273" i="6" a="1"/>
  <c r="R273" i="6" s="1"/>
  <c r="R274" i="6" a="1"/>
  <c r="R274" i="6" s="1"/>
  <c r="R275" i="6" a="1"/>
  <c r="R275" i="6" s="1"/>
  <c r="R276" i="6" a="1"/>
  <c r="R276" i="6" s="1"/>
  <c r="R277" i="6" a="1"/>
  <c r="R277" i="6" s="1"/>
  <c r="R278" i="6" a="1"/>
  <c r="R278" i="6" s="1"/>
  <c r="R279" i="6" a="1"/>
  <c r="R279" i="6" s="1"/>
  <c r="R280" i="6" a="1"/>
  <c r="R280" i="6" s="1"/>
  <c r="R281" i="6" a="1"/>
  <c r="R281" i="6" s="1"/>
  <c r="R282" i="6" a="1"/>
  <c r="R282" i="6" s="1"/>
  <c r="R283" i="6" a="1"/>
  <c r="R283" i="6" s="1"/>
  <c r="R284" i="6" a="1"/>
  <c r="R284" i="6" s="1"/>
  <c r="R285" i="6" a="1"/>
  <c r="R285" i="6" s="1"/>
  <c r="R286" i="6" a="1"/>
  <c r="R286" i="6" s="1"/>
  <c r="R287" i="6" a="1"/>
  <c r="R287" i="6" s="1"/>
  <c r="R288" i="6" a="1"/>
  <c r="R288" i="6" s="1"/>
  <c r="R289" i="6" a="1"/>
  <c r="R289" i="6" s="1"/>
  <c r="R290" i="6" a="1"/>
  <c r="R290" i="6" s="1"/>
  <c r="R291" i="6" a="1"/>
  <c r="R291" i="6" s="1"/>
  <c r="R292" i="6" a="1"/>
  <c r="R292" i="6" s="1"/>
  <c r="R293" i="6" a="1"/>
  <c r="R293" i="6" s="1"/>
  <c r="R294" i="6" a="1"/>
  <c r="R294" i="6" s="1"/>
  <c r="R295" i="6" a="1"/>
  <c r="R295" i="6" s="1"/>
  <c r="R296" i="6" a="1"/>
  <c r="R296" i="6" s="1"/>
  <c r="R297" i="6" a="1"/>
  <c r="R297" i="6" s="1"/>
  <c r="R298" i="6" a="1"/>
  <c r="R298" i="6" s="1"/>
  <c r="R299" i="6" a="1"/>
  <c r="R299" i="6" s="1"/>
  <c r="R300" i="6" a="1"/>
  <c r="R300" i="6" s="1"/>
  <c r="R301" i="6" a="1"/>
  <c r="R301" i="6" s="1"/>
  <c r="R302" i="6" a="1"/>
  <c r="R302" i="6" s="1"/>
  <c r="R303" i="6" a="1"/>
  <c r="R303" i="6" s="1"/>
  <c r="R304" i="6" a="1"/>
  <c r="R304" i="6" s="1"/>
  <c r="R305" i="6" a="1"/>
  <c r="R305" i="6" s="1"/>
  <c r="R306" i="6" a="1"/>
  <c r="R306" i="6" s="1"/>
  <c r="R307" i="6" a="1"/>
  <c r="R307" i="6" s="1"/>
  <c r="R308" i="6" a="1"/>
  <c r="R308" i="6" s="1"/>
  <c r="R309" i="6" a="1"/>
  <c r="R309" i="6" s="1"/>
  <c r="R310" i="6" a="1"/>
  <c r="R310" i="6" s="1"/>
  <c r="R311" i="6" a="1"/>
  <c r="R311" i="6" s="1"/>
  <c r="R312" i="6" a="1"/>
  <c r="R312" i="6" s="1"/>
  <c r="R313" i="6" a="1"/>
  <c r="R313" i="6" s="1"/>
  <c r="R314" i="6" a="1"/>
  <c r="R314" i="6" s="1"/>
  <c r="R315" i="6" a="1"/>
  <c r="R315" i="6" s="1"/>
  <c r="R316" i="6" a="1"/>
  <c r="R316" i="6" s="1"/>
  <c r="R317" i="6" a="1"/>
  <c r="R317" i="6" s="1"/>
  <c r="R318" i="6" a="1"/>
  <c r="R318" i="6" s="1"/>
  <c r="R319" i="6" a="1"/>
  <c r="R319" i="6" s="1"/>
  <c r="R320" i="6" a="1"/>
  <c r="R320" i="6" s="1"/>
  <c r="R321" i="6" a="1"/>
  <c r="R321" i="6" s="1"/>
  <c r="R322" i="6" a="1"/>
  <c r="R322" i="6" s="1"/>
  <c r="R323" i="6" a="1"/>
  <c r="R323" i="6" s="1"/>
  <c r="R324" i="6" a="1"/>
  <c r="R324" i="6" s="1"/>
  <c r="R325" i="6" a="1"/>
  <c r="R325" i="6" s="1"/>
  <c r="R326" i="6" a="1"/>
  <c r="R326" i="6" s="1"/>
  <c r="R327" i="6" a="1"/>
  <c r="R327" i="6" s="1"/>
  <c r="R328" i="6" a="1"/>
  <c r="R328" i="6" s="1"/>
  <c r="R329" i="6" a="1"/>
  <c r="R329" i="6" s="1"/>
  <c r="R330" i="6" a="1"/>
  <c r="R330" i="6" s="1"/>
  <c r="R331" i="6" a="1"/>
  <c r="R331" i="6" s="1"/>
  <c r="R332" i="6" a="1"/>
  <c r="R332" i="6" s="1"/>
  <c r="R333" i="6" a="1"/>
  <c r="R333" i="6" s="1"/>
  <c r="R334" i="6" a="1"/>
  <c r="R334" i="6" s="1"/>
  <c r="R335" i="6" a="1"/>
  <c r="R335" i="6" s="1"/>
  <c r="R336" i="6" a="1"/>
  <c r="R336" i="6" s="1"/>
  <c r="R337" i="6" a="1"/>
  <c r="R337" i="6" s="1"/>
  <c r="R338" i="6" a="1"/>
  <c r="R338" i="6" s="1"/>
  <c r="R339" i="6" a="1"/>
  <c r="R339" i="6" s="1"/>
  <c r="R340" i="6" a="1"/>
  <c r="R340" i="6" s="1"/>
  <c r="R341" i="6" a="1"/>
  <c r="R341" i="6" s="1"/>
  <c r="R342" i="6" a="1"/>
  <c r="R342" i="6" s="1"/>
  <c r="R343" i="6" a="1"/>
  <c r="R343" i="6" s="1"/>
  <c r="R344" i="6" a="1"/>
  <c r="R344" i="6" s="1"/>
  <c r="R345" i="6" a="1"/>
  <c r="R345" i="6" s="1"/>
  <c r="R346" i="6" a="1"/>
  <c r="R346" i="6" s="1"/>
  <c r="R347" i="6" a="1"/>
  <c r="R347" i="6" s="1"/>
  <c r="R348" i="6" a="1"/>
  <c r="R348" i="6" s="1"/>
  <c r="R349" i="6" a="1"/>
  <c r="R349" i="6" s="1"/>
  <c r="R350" i="6" a="1"/>
  <c r="R350" i="6" s="1"/>
  <c r="R351" i="6" a="1"/>
  <c r="R351" i="6" s="1"/>
  <c r="R352" i="6" a="1"/>
  <c r="R352" i="6" s="1"/>
  <c r="R353" i="6" a="1"/>
  <c r="R353" i="6" s="1"/>
  <c r="R354" i="6" a="1"/>
  <c r="R354" i="6" s="1"/>
  <c r="R355" i="6" a="1"/>
  <c r="R355" i="6" s="1"/>
  <c r="R356" i="6" a="1"/>
  <c r="R356" i="6" s="1"/>
  <c r="R357" i="6" a="1"/>
  <c r="R357" i="6" s="1"/>
  <c r="R358" i="6" a="1"/>
  <c r="R358" i="6" s="1"/>
  <c r="R359" i="6" a="1"/>
  <c r="R359" i="6" s="1"/>
  <c r="R360" i="6" a="1"/>
  <c r="R360" i="6" s="1"/>
  <c r="R361" i="6" a="1"/>
  <c r="R361" i="6" s="1"/>
  <c r="R362" i="6" a="1"/>
  <c r="R362" i="6" s="1"/>
  <c r="R363" i="6" a="1"/>
  <c r="R363" i="6" s="1"/>
  <c r="R364" i="6" a="1"/>
  <c r="R364" i="6" s="1"/>
  <c r="R365" i="6" a="1"/>
  <c r="R365" i="6" s="1"/>
  <c r="R366" i="6" a="1"/>
  <c r="R366" i="6" s="1"/>
  <c r="R367" i="6" a="1"/>
  <c r="R367" i="6" s="1"/>
  <c r="R368" i="6" a="1"/>
  <c r="R368" i="6" s="1"/>
  <c r="R369" i="6" a="1"/>
  <c r="R369" i="6" s="1"/>
  <c r="R370" i="6" a="1"/>
  <c r="R370" i="6" s="1"/>
  <c r="R371" i="6" a="1"/>
  <c r="R371" i="6" s="1"/>
  <c r="R372" i="6" a="1"/>
  <c r="R372" i="6" s="1"/>
  <c r="R373" i="6" a="1"/>
  <c r="R373" i="6" s="1"/>
  <c r="R374" i="6" a="1"/>
  <c r="R374" i="6" s="1"/>
  <c r="R375" i="6" a="1"/>
  <c r="R375" i="6" s="1"/>
  <c r="R376" i="6" a="1"/>
  <c r="R376" i="6" s="1"/>
  <c r="R377" i="6" a="1"/>
  <c r="R377" i="6" s="1"/>
  <c r="R378" i="6" a="1"/>
  <c r="R378" i="6" s="1"/>
  <c r="R379" i="6" a="1"/>
  <c r="R379" i="6" s="1"/>
  <c r="R380" i="6" a="1"/>
  <c r="R380" i="6" s="1"/>
  <c r="R381" i="6" a="1"/>
  <c r="R381" i="6" s="1"/>
  <c r="R382" i="6" a="1"/>
  <c r="R382" i="6" s="1"/>
  <c r="R383" i="6" a="1"/>
  <c r="R383" i="6" s="1"/>
  <c r="R384" i="6" a="1"/>
  <c r="R384" i="6" s="1"/>
  <c r="R385" i="6" a="1"/>
  <c r="R385" i="6" s="1"/>
  <c r="R386" i="6" a="1"/>
  <c r="R386" i="6" s="1"/>
  <c r="R387" i="6" a="1"/>
  <c r="R387" i="6" s="1"/>
  <c r="R388" i="6" a="1"/>
  <c r="R388" i="6" s="1"/>
  <c r="R389" i="6" a="1"/>
  <c r="R389" i="6" s="1"/>
  <c r="R390" i="6" a="1"/>
  <c r="R390" i="6" s="1"/>
  <c r="R391" i="6" a="1"/>
  <c r="R391" i="6" s="1"/>
  <c r="R392" i="6" a="1"/>
  <c r="R392" i="6" s="1"/>
  <c r="R393" i="6" a="1"/>
  <c r="R393" i="6" s="1"/>
  <c r="R394" i="6" a="1"/>
  <c r="R394" i="6" s="1"/>
  <c r="R395" i="6" a="1"/>
  <c r="R395" i="6" s="1"/>
  <c r="R396" i="6" a="1"/>
  <c r="R396" i="6" s="1"/>
  <c r="R397" i="6" a="1"/>
  <c r="R397" i="6" s="1"/>
  <c r="R398" i="6" a="1"/>
  <c r="R398" i="6" s="1"/>
  <c r="R399" i="6" a="1"/>
  <c r="R399" i="6" s="1"/>
  <c r="R400" i="6" a="1"/>
  <c r="R400" i="6" s="1"/>
  <c r="R401" i="6" a="1"/>
  <c r="R401" i="6" s="1"/>
  <c r="R402" i="6" a="1"/>
  <c r="R402" i="6" s="1"/>
  <c r="R403" i="6" a="1"/>
  <c r="R403" i="6" s="1"/>
  <c r="R404" i="6" a="1"/>
  <c r="R404" i="6" s="1"/>
  <c r="R405" i="6" a="1"/>
  <c r="R405" i="6" s="1"/>
  <c r="R406" i="6" a="1"/>
  <c r="R406" i="6" s="1"/>
  <c r="R407" i="6" a="1"/>
  <c r="R407" i="6" s="1"/>
  <c r="R408" i="6" a="1"/>
  <c r="R408" i="6" s="1"/>
  <c r="R409" i="6" a="1"/>
  <c r="R409" i="6" s="1"/>
  <c r="R410" i="6" a="1"/>
  <c r="R410" i="6" s="1"/>
  <c r="R411" i="6" a="1"/>
  <c r="R411" i="6" s="1"/>
  <c r="R412" i="6" a="1"/>
  <c r="R412" i="6" s="1"/>
  <c r="R413" i="6" a="1"/>
  <c r="R413" i="6" s="1"/>
  <c r="R414" i="6" a="1"/>
  <c r="R414" i="6" s="1"/>
  <c r="R415" i="6" a="1"/>
  <c r="R415" i="6" s="1"/>
  <c r="R416" i="6" a="1"/>
  <c r="R416" i="6" s="1"/>
  <c r="R417" i="6" a="1"/>
  <c r="R417" i="6" s="1"/>
  <c r="R418" i="6" a="1"/>
  <c r="R418" i="6" s="1"/>
  <c r="R419" i="6" a="1"/>
  <c r="R419" i="6" s="1"/>
  <c r="R420" i="6" a="1"/>
  <c r="R420" i="6" s="1"/>
  <c r="R421" i="6" a="1"/>
  <c r="R421" i="6" s="1"/>
  <c r="R422" i="6" a="1"/>
  <c r="R422" i="6" s="1"/>
  <c r="R423" i="6" a="1"/>
  <c r="R423" i="6" s="1"/>
  <c r="R424" i="6" a="1"/>
  <c r="R424" i="6" s="1"/>
  <c r="R425" i="6" a="1"/>
  <c r="R425" i="6" s="1"/>
  <c r="R426" i="6" a="1"/>
  <c r="R426" i="6" s="1"/>
  <c r="R427" i="6" a="1"/>
  <c r="R427" i="6" s="1"/>
  <c r="R428" i="6" a="1"/>
  <c r="R428" i="6" s="1"/>
  <c r="R429" i="6" a="1"/>
  <c r="R429" i="6" s="1"/>
  <c r="R430" i="6" a="1"/>
  <c r="R430" i="6" s="1"/>
  <c r="R431" i="6" a="1"/>
  <c r="R431" i="6" s="1"/>
  <c r="R432" i="6" a="1"/>
  <c r="R432" i="6" s="1"/>
  <c r="R433" i="6" a="1"/>
  <c r="R433" i="6" s="1"/>
  <c r="R434" i="6" a="1"/>
  <c r="R434" i="6" s="1"/>
  <c r="R435" i="6" a="1"/>
  <c r="R435" i="6" s="1"/>
  <c r="R436" i="6" a="1"/>
  <c r="R436" i="6" s="1"/>
  <c r="R437" i="6" a="1"/>
  <c r="R437" i="6" s="1"/>
  <c r="R438" i="6" a="1"/>
  <c r="R438" i="6" s="1"/>
  <c r="R439" i="6" a="1"/>
  <c r="R439" i="6" s="1"/>
  <c r="R440" i="6" a="1"/>
  <c r="R440" i="6" s="1"/>
  <c r="R441" i="6" a="1"/>
  <c r="R441" i="6" s="1"/>
  <c r="R442" i="6" a="1"/>
  <c r="R442" i="6" s="1"/>
  <c r="R443" i="6" a="1"/>
  <c r="R443" i="6" s="1"/>
  <c r="R444" i="6" a="1"/>
  <c r="R444" i="6" s="1"/>
  <c r="R445" i="6" a="1"/>
  <c r="R445" i="6" s="1"/>
  <c r="R446" i="6" a="1"/>
  <c r="R446" i="6" s="1"/>
  <c r="R447" i="6" a="1"/>
  <c r="R447" i="6" s="1"/>
  <c r="R448" i="6" a="1"/>
  <c r="R448" i="6" s="1"/>
  <c r="R449" i="6" a="1"/>
  <c r="R449" i="6" s="1"/>
  <c r="R450" i="6" a="1"/>
  <c r="R450" i="6" s="1"/>
  <c r="R451" i="6" a="1"/>
  <c r="R451" i="6" s="1"/>
  <c r="R452" i="6" a="1"/>
  <c r="R452" i="6" s="1"/>
  <c r="R453" i="6" a="1"/>
  <c r="R453" i="6" s="1"/>
  <c r="R454" i="6" a="1"/>
  <c r="R454" i="6" s="1"/>
  <c r="R455" i="6" a="1"/>
  <c r="R455" i="6" s="1"/>
  <c r="R456" i="6" a="1"/>
  <c r="R456" i="6" s="1"/>
  <c r="R457" i="6" a="1"/>
  <c r="R457" i="6" s="1"/>
  <c r="R458" i="6" a="1"/>
  <c r="R458" i="6" s="1"/>
  <c r="R459" i="6" a="1"/>
  <c r="R459" i="6" s="1"/>
  <c r="R460" i="6" a="1"/>
  <c r="R460" i="6" s="1"/>
  <c r="R461" i="6" a="1"/>
  <c r="R461" i="6" s="1"/>
  <c r="R462" i="6" a="1"/>
  <c r="R462" i="6" s="1"/>
  <c r="R463" i="6" a="1"/>
  <c r="R463" i="6" s="1"/>
  <c r="R464" i="6" a="1"/>
  <c r="R464" i="6" s="1"/>
  <c r="R465" i="6" a="1"/>
  <c r="R465" i="6" s="1"/>
  <c r="R466" i="6" a="1"/>
  <c r="R466" i="6" s="1"/>
  <c r="R467" i="6" a="1"/>
  <c r="R467" i="6" s="1"/>
  <c r="R468" i="6" a="1"/>
  <c r="R468" i="6" s="1"/>
  <c r="R469" i="6" a="1"/>
  <c r="R469" i="6" s="1"/>
  <c r="R470" i="6" a="1"/>
  <c r="R470" i="6" s="1"/>
  <c r="R471" i="6" a="1"/>
  <c r="R471" i="6" s="1"/>
  <c r="R472" i="6" a="1"/>
  <c r="R472" i="6" s="1"/>
  <c r="R473" i="6" a="1"/>
  <c r="R473" i="6" s="1"/>
  <c r="R474" i="6" a="1"/>
  <c r="R474" i="6" s="1"/>
  <c r="R475" i="6" a="1"/>
  <c r="R475" i="6" s="1"/>
  <c r="R476" i="6" a="1"/>
  <c r="R476" i="6" s="1"/>
  <c r="R477" i="6" a="1"/>
  <c r="R477" i="6" s="1"/>
  <c r="R478" i="6" a="1"/>
  <c r="R478" i="6" s="1"/>
  <c r="R479" i="6" a="1"/>
  <c r="R479" i="6" s="1"/>
  <c r="R480" i="6" a="1"/>
  <c r="R480" i="6" s="1"/>
  <c r="R481" i="6" a="1"/>
  <c r="R481" i="6" s="1"/>
  <c r="R482" i="6" a="1"/>
  <c r="R482" i="6" s="1"/>
  <c r="R483" i="6" a="1"/>
  <c r="R483" i="6" s="1"/>
  <c r="R484" i="6" a="1"/>
  <c r="R484" i="6" s="1"/>
  <c r="R485" i="6" a="1"/>
  <c r="R485" i="6" s="1"/>
  <c r="R486" i="6" a="1"/>
  <c r="R486" i="6" s="1"/>
  <c r="R487" i="6" a="1"/>
  <c r="R487" i="6" s="1"/>
  <c r="R488" i="6" a="1"/>
  <c r="R488" i="6" s="1"/>
  <c r="R489" i="6" a="1"/>
  <c r="R489" i="6" s="1"/>
  <c r="R490" i="6" a="1"/>
  <c r="R490" i="6" s="1"/>
  <c r="R491" i="6" a="1"/>
  <c r="R491" i="6" s="1"/>
  <c r="R492" i="6" a="1"/>
  <c r="R492" i="6" s="1"/>
  <c r="R493" i="6" a="1"/>
  <c r="R493" i="6" s="1"/>
  <c r="R494" i="6" a="1"/>
  <c r="R494" i="6" s="1"/>
  <c r="R495" i="6" a="1"/>
  <c r="R495" i="6" s="1"/>
  <c r="R496" i="6" a="1"/>
  <c r="R496" i="6" s="1"/>
  <c r="R497" i="6" a="1"/>
  <c r="R497" i="6" s="1"/>
  <c r="R498" i="6" a="1"/>
  <c r="R498" i="6" s="1"/>
  <c r="R499" i="6" a="1"/>
  <c r="R499" i="6" s="1"/>
  <c r="R500" i="6" a="1"/>
  <c r="R500" i="6" s="1"/>
  <c r="R501" i="6" a="1"/>
  <c r="R501" i="6" s="1"/>
  <c r="R502" i="6" a="1"/>
  <c r="R502" i="6" s="1"/>
  <c r="R503" i="6" a="1"/>
  <c r="R503" i="6" s="1"/>
  <c r="R504" i="6" a="1"/>
  <c r="R504" i="6" s="1"/>
  <c r="R505" i="6" a="1"/>
  <c r="R505" i="6" s="1"/>
  <c r="R506" i="6" a="1"/>
  <c r="R506" i="6" s="1"/>
  <c r="R507" i="6" a="1"/>
  <c r="R507" i="6" s="1"/>
  <c r="R508" i="6" a="1"/>
  <c r="R508" i="6" s="1"/>
  <c r="R509" i="6" a="1"/>
  <c r="R509" i="6" s="1"/>
  <c r="R510" i="6" a="1"/>
  <c r="R510" i="6" s="1"/>
  <c r="R511" i="6" a="1"/>
  <c r="R511" i="6" s="1"/>
  <c r="R512" i="6" a="1"/>
  <c r="R512" i="6" s="1"/>
  <c r="R513" i="6" a="1"/>
  <c r="R513" i="6" s="1"/>
  <c r="R514" i="6" a="1"/>
  <c r="R514" i="6" s="1"/>
  <c r="R515" i="6" a="1"/>
  <c r="R515" i="6" s="1"/>
  <c r="R516" i="6" a="1"/>
  <c r="R516" i="6" s="1"/>
  <c r="R517" i="6" a="1"/>
  <c r="R517" i="6" s="1"/>
  <c r="R518" i="6" a="1"/>
  <c r="R518" i="6" s="1"/>
  <c r="R519" i="6" a="1"/>
  <c r="R519" i="6" s="1"/>
  <c r="R520" i="6" a="1"/>
  <c r="R520" i="6" s="1"/>
  <c r="R521" i="6" a="1"/>
  <c r="R521" i="6" s="1"/>
  <c r="R522" i="6" a="1"/>
  <c r="R522" i="6" s="1"/>
  <c r="R523" i="6" a="1"/>
  <c r="R523" i="6" s="1"/>
  <c r="R524" i="6" a="1"/>
  <c r="R524" i="6" s="1"/>
  <c r="R525" i="6" a="1"/>
  <c r="R525" i="6" s="1"/>
  <c r="R526" i="6" a="1"/>
  <c r="R526" i="6" s="1"/>
  <c r="R527" i="6" a="1"/>
  <c r="R527" i="6" s="1"/>
  <c r="R528" i="6" a="1"/>
  <c r="R528" i="6" s="1"/>
  <c r="R529" i="6" a="1"/>
  <c r="R529" i="6" s="1"/>
  <c r="R530" i="6" a="1"/>
  <c r="R530" i="6" s="1"/>
  <c r="R531" i="6" a="1"/>
  <c r="R531" i="6" s="1"/>
  <c r="R532" i="6" a="1"/>
  <c r="R532" i="6" s="1"/>
  <c r="R533" i="6" a="1"/>
  <c r="R533" i="6" s="1"/>
  <c r="R534" i="6" a="1"/>
  <c r="R534" i="6" s="1"/>
  <c r="R535" i="6" a="1"/>
  <c r="R535" i="6" s="1"/>
  <c r="R536" i="6" a="1"/>
  <c r="R536" i="6" s="1"/>
  <c r="R537" i="6" a="1"/>
  <c r="R537" i="6" s="1"/>
  <c r="R538" i="6" a="1"/>
  <c r="R538" i="6" s="1"/>
  <c r="R539" i="6" a="1"/>
  <c r="R539" i="6" s="1"/>
  <c r="R540" i="6" a="1"/>
  <c r="R540" i="6" s="1"/>
  <c r="R541" i="6" a="1"/>
  <c r="R541" i="6" s="1"/>
  <c r="R542" i="6" a="1"/>
  <c r="R542" i="6" s="1"/>
  <c r="R543" i="6" a="1"/>
  <c r="R543" i="6" s="1"/>
  <c r="R544" i="6" a="1"/>
  <c r="R544" i="6" s="1"/>
  <c r="R545" i="6" a="1"/>
  <c r="R545" i="6" s="1"/>
  <c r="R546" i="6" a="1"/>
  <c r="R546" i="6" s="1"/>
  <c r="R547" i="6" a="1"/>
  <c r="R547" i="6" s="1"/>
  <c r="R548" i="6" a="1"/>
  <c r="R548" i="6" s="1"/>
  <c r="R549" i="6" a="1"/>
  <c r="R549" i="6" s="1"/>
  <c r="R550" i="6" a="1"/>
  <c r="R550" i="6" s="1"/>
  <c r="R551" i="6" a="1"/>
  <c r="R551" i="6" s="1"/>
  <c r="R552" i="6" a="1"/>
  <c r="R552" i="6" s="1"/>
  <c r="R553" i="6" a="1"/>
  <c r="R553" i="6" s="1"/>
  <c r="R554" i="6" a="1"/>
  <c r="R554" i="6" s="1"/>
  <c r="R555" i="6" a="1"/>
  <c r="R555" i="6" s="1"/>
  <c r="R556" i="6" a="1"/>
  <c r="R556" i="6" s="1"/>
  <c r="R557" i="6" a="1"/>
  <c r="R557" i="6" s="1"/>
  <c r="R558" i="6" a="1"/>
  <c r="R558" i="6" s="1"/>
  <c r="R559" i="6" a="1"/>
  <c r="R559" i="6" s="1"/>
  <c r="R560" i="6" a="1"/>
  <c r="R560" i="6" s="1"/>
  <c r="R561" i="6" a="1"/>
  <c r="R561" i="6" s="1"/>
  <c r="R562" i="6" a="1"/>
  <c r="R562" i="6" s="1"/>
  <c r="R563" i="6" a="1"/>
  <c r="R563" i="6" s="1"/>
  <c r="R564" i="6" a="1"/>
  <c r="R564" i="6" s="1"/>
  <c r="R565" i="6" a="1"/>
  <c r="R565" i="6" s="1"/>
  <c r="R566" i="6" a="1"/>
  <c r="R566" i="6" s="1"/>
  <c r="R567" i="6" a="1"/>
  <c r="R567" i="6" s="1"/>
  <c r="R568" i="6" a="1"/>
  <c r="R568" i="6" s="1"/>
  <c r="R569" i="6" a="1"/>
  <c r="R569" i="6" s="1"/>
  <c r="R570" i="6" a="1"/>
  <c r="R570" i="6" s="1"/>
  <c r="R571" i="6" a="1"/>
  <c r="R571" i="6" s="1"/>
  <c r="R572" i="6" a="1"/>
  <c r="R572" i="6" s="1"/>
  <c r="R573" i="6" a="1"/>
  <c r="R573" i="6" s="1"/>
  <c r="R574" i="6" a="1"/>
  <c r="R574" i="6" s="1"/>
  <c r="R575" i="6" a="1"/>
  <c r="R575" i="6" s="1"/>
  <c r="R576" i="6" a="1"/>
  <c r="R576" i="6" s="1"/>
  <c r="R577" i="6" a="1"/>
  <c r="R577" i="6" s="1"/>
  <c r="R578" i="6" a="1"/>
  <c r="R578" i="6" s="1"/>
  <c r="R579" i="6" a="1"/>
  <c r="R579" i="6" s="1"/>
  <c r="R580" i="6" a="1"/>
  <c r="R580" i="6" s="1"/>
  <c r="R581" i="6" a="1"/>
  <c r="R581" i="6" s="1"/>
  <c r="R582" i="6" a="1"/>
  <c r="R582" i="6" s="1"/>
  <c r="R583" i="6" a="1"/>
  <c r="R583" i="6" s="1"/>
  <c r="R584" i="6" a="1"/>
  <c r="R584" i="6" s="1"/>
  <c r="R585" i="6" a="1"/>
  <c r="R585" i="6" s="1"/>
  <c r="R586" i="6" a="1"/>
  <c r="R586" i="6" s="1"/>
  <c r="R587" i="6" a="1"/>
  <c r="R587" i="6" s="1"/>
  <c r="R588" i="6" a="1"/>
  <c r="R588" i="6" s="1"/>
  <c r="R589" i="6" a="1"/>
  <c r="R589" i="6" s="1"/>
  <c r="R590" i="6" a="1"/>
  <c r="R590" i="6" s="1"/>
  <c r="R591" i="6" a="1"/>
  <c r="R591" i="6" s="1"/>
  <c r="R592" i="6" a="1"/>
  <c r="R592" i="6" s="1"/>
  <c r="R593" i="6" a="1"/>
  <c r="R593" i="6" s="1"/>
  <c r="R594" i="6" a="1"/>
  <c r="R594" i="6" s="1"/>
  <c r="R595" i="6" a="1"/>
  <c r="R595" i="6" s="1"/>
  <c r="R596" i="6" a="1"/>
  <c r="R596" i="6" s="1"/>
  <c r="R597" i="6" a="1"/>
  <c r="R597" i="6" s="1"/>
  <c r="R598" i="6" a="1"/>
  <c r="R598" i="6" s="1"/>
  <c r="R599" i="6" a="1"/>
  <c r="R599" i="6" s="1"/>
  <c r="R600" i="6" a="1"/>
  <c r="R600" i="6" s="1"/>
  <c r="R601" i="6" a="1"/>
  <c r="R601" i="6" s="1"/>
  <c r="R602" i="6" a="1"/>
  <c r="R602" i="6" s="1"/>
  <c r="R603" i="6" a="1"/>
  <c r="R603" i="6" s="1"/>
  <c r="R604" i="6" a="1"/>
  <c r="R604" i="6" s="1"/>
  <c r="R605" i="6" a="1"/>
  <c r="R605" i="6" s="1"/>
  <c r="R606" i="6" a="1"/>
  <c r="R606" i="6" s="1"/>
  <c r="R607" i="6" a="1"/>
  <c r="R607" i="6" s="1"/>
  <c r="R608" i="6" a="1"/>
  <c r="R608" i="6" s="1"/>
  <c r="R609" i="6" a="1"/>
  <c r="R609" i="6" s="1"/>
  <c r="R610" i="6" a="1"/>
  <c r="R610" i="6" s="1"/>
  <c r="R611" i="6" a="1"/>
  <c r="R611" i="6" s="1"/>
  <c r="R612" i="6" a="1"/>
  <c r="R612" i="6" s="1"/>
  <c r="R613" i="6" a="1"/>
  <c r="R613" i="6" s="1"/>
  <c r="R614" i="6" a="1"/>
  <c r="R614" i="6" s="1"/>
  <c r="R615" i="6" a="1"/>
  <c r="R615" i="6" s="1"/>
  <c r="R616" i="6" a="1"/>
  <c r="R616" i="6" s="1"/>
  <c r="R617" i="6" a="1"/>
  <c r="R617" i="6" s="1"/>
  <c r="R618" i="6" a="1"/>
  <c r="R618" i="6" s="1"/>
  <c r="R619" i="6" a="1"/>
  <c r="R619" i="6" s="1"/>
  <c r="R620" i="6" a="1"/>
  <c r="R620" i="6" s="1"/>
  <c r="R621" i="6" a="1"/>
  <c r="R621" i="6" s="1"/>
  <c r="R622" i="6" a="1"/>
  <c r="R622" i="6" s="1"/>
  <c r="R623" i="6" a="1"/>
  <c r="R623" i="6" s="1"/>
  <c r="R624" i="6" a="1"/>
  <c r="R624" i="6" s="1"/>
  <c r="R625" i="6" a="1"/>
  <c r="R625" i="6" s="1"/>
  <c r="R626" i="6" a="1"/>
  <c r="R626" i="6" s="1"/>
  <c r="R627" i="6" a="1"/>
  <c r="R627" i="6" s="1"/>
  <c r="R628" i="6" a="1"/>
  <c r="R628" i="6" s="1"/>
  <c r="R629" i="6" a="1"/>
  <c r="R629" i="6" s="1"/>
  <c r="R630" i="6" a="1"/>
  <c r="R630" i="6" s="1"/>
  <c r="R631" i="6" a="1"/>
  <c r="R631" i="6" s="1"/>
  <c r="R632" i="6" a="1"/>
  <c r="R632" i="6" s="1"/>
  <c r="R633" i="6" a="1"/>
  <c r="R633" i="6" s="1"/>
  <c r="R634" i="6" a="1"/>
  <c r="R634" i="6" s="1"/>
  <c r="R635" i="6" a="1"/>
  <c r="R635" i="6" s="1"/>
  <c r="R636" i="6" a="1"/>
  <c r="R636" i="6" s="1"/>
  <c r="R637" i="6" a="1"/>
  <c r="R637" i="6" s="1"/>
  <c r="R638" i="6" a="1"/>
  <c r="R638" i="6" s="1"/>
  <c r="R639" i="6" a="1"/>
  <c r="R639" i="6" s="1"/>
  <c r="R640" i="6" a="1"/>
  <c r="R640" i="6" s="1"/>
  <c r="R641" i="6" a="1"/>
  <c r="R641" i="6" s="1"/>
  <c r="R642" i="6" a="1"/>
  <c r="R642" i="6" s="1"/>
  <c r="R643" i="6" a="1"/>
  <c r="R643" i="6" s="1"/>
  <c r="R644" i="6" a="1"/>
  <c r="R644" i="6" s="1"/>
  <c r="R645" i="6" a="1"/>
  <c r="R645" i="6" s="1"/>
  <c r="R646" i="6" a="1"/>
  <c r="R646" i="6" s="1"/>
  <c r="R647" i="6" a="1"/>
  <c r="R647" i="6" s="1"/>
  <c r="R648" i="6" a="1"/>
  <c r="R648" i="6" s="1"/>
  <c r="R649" i="6" a="1"/>
  <c r="R649" i="6" s="1"/>
  <c r="R650" i="6" a="1"/>
  <c r="R650" i="6" s="1"/>
  <c r="R651" i="6" a="1"/>
  <c r="R651" i="6" s="1"/>
  <c r="R652" i="6" a="1"/>
  <c r="R652" i="6" s="1"/>
  <c r="R653" i="6" a="1"/>
  <c r="R653" i="6" s="1"/>
  <c r="R654" i="6" a="1"/>
  <c r="R654" i="6" s="1"/>
  <c r="R655" i="6" a="1"/>
  <c r="R655" i="6" s="1"/>
  <c r="R656" i="6" a="1"/>
  <c r="R656" i="6" s="1"/>
  <c r="R657" i="6" a="1"/>
  <c r="R657" i="6" s="1"/>
  <c r="R658" i="6" a="1"/>
  <c r="R658" i="6" s="1"/>
  <c r="R659" i="6" a="1"/>
  <c r="R659" i="6" s="1"/>
  <c r="R660" i="6" a="1"/>
  <c r="R660" i="6" s="1"/>
  <c r="R661" i="6" a="1"/>
  <c r="R661" i="6" s="1"/>
  <c r="R662" i="6" a="1"/>
  <c r="R662" i="6" s="1"/>
  <c r="R663" i="6" a="1"/>
  <c r="R663" i="6" s="1"/>
  <c r="R664" i="6" a="1"/>
  <c r="R664" i="6" s="1"/>
  <c r="R665" i="6" a="1"/>
  <c r="R665" i="6" s="1"/>
  <c r="R666" i="6" a="1"/>
  <c r="R666" i="6" s="1"/>
  <c r="R667" i="6" a="1"/>
  <c r="R667" i="6" s="1"/>
  <c r="R668" i="6" a="1"/>
  <c r="R668" i="6" s="1"/>
  <c r="R669" i="6" a="1"/>
  <c r="R669" i="6" s="1"/>
  <c r="R670" i="6" a="1"/>
  <c r="R670" i="6" s="1"/>
  <c r="R671" i="6" a="1"/>
  <c r="R671" i="6" s="1"/>
  <c r="R672" i="6" a="1"/>
  <c r="R672" i="6" s="1"/>
  <c r="R673" i="6" a="1"/>
  <c r="R673" i="6" s="1"/>
  <c r="R674" i="6" a="1"/>
  <c r="R674" i="6" s="1"/>
  <c r="R675" i="6" a="1"/>
  <c r="R675" i="6" s="1"/>
  <c r="R676" i="6" a="1"/>
  <c r="R676" i="6" s="1"/>
  <c r="R677" i="6" a="1"/>
  <c r="R677" i="6" s="1"/>
  <c r="R678" i="6" a="1"/>
  <c r="R678" i="6" s="1"/>
  <c r="R679" i="6" a="1"/>
  <c r="R679" i="6" s="1"/>
  <c r="R680" i="6" a="1"/>
  <c r="R680" i="6" s="1"/>
  <c r="R681" i="6" a="1"/>
  <c r="R681" i="6" s="1"/>
  <c r="R682" i="6" a="1"/>
  <c r="R682" i="6" s="1"/>
  <c r="R683" i="6" a="1"/>
  <c r="R683" i="6" s="1"/>
  <c r="R684" i="6" a="1"/>
  <c r="R684" i="6" s="1"/>
  <c r="R685" i="6" a="1"/>
  <c r="R685" i="6" s="1"/>
  <c r="R686" i="6" a="1"/>
  <c r="R686" i="6" s="1"/>
  <c r="R687" i="6" a="1"/>
  <c r="R687" i="6" s="1"/>
  <c r="R688" i="6" a="1"/>
  <c r="R688" i="6" s="1"/>
  <c r="R689" i="6" a="1"/>
  <c r="R689" i="6" s="1"/>
  <c r="R690" i="6" a="1"/>
  <c r="R690" i="6" s="1"/>
  <c r="R691" i="6" a="1"/>
  <c r="R691" i="6" s="1"/>
  <c r="R692" i="6" a="1"/>
  <c r="R692" i="6" s="1"/>
  <c r="R693" i="6" a="1"/>
  <c r="R693" i="6" s="1"/>
  <c r="R694" i="6" a="1"/>
  <c r="R694" i="6" s="1"/>
  <c r="R695" i="6" a="1"/>
  <c r="R695" i="6" s="1"/>
  <c r="R696" i="6" a="1"/>
  <c r="R696" i="6" s="1"/>
  <c r="R697" i="6" a="1"/>
  <c r="R697" i="6" s="1"/>
  <c r="R698" i="6" a="1"/>
  <c r="R698" i="6" s="1"/>
  <c r="R699" i="6" a="1"/>
  <c r="R699" i="6" s="1"/>
  <c r="R700" i="6" a="1"/>
  <c r="R700" i="6" s="1"/>
  <c r="R701" i="6" a="1"/>
  <c r="R701" i="6" s="1"/>
  <c r="R702" i="6" a="1"/>
  <c r="R702" i="6" s="1"/>
  <c r="R703" i="6" a="1"/>
  <c r="R703" i="6" s="1"/>
  <c r="R704" i="6" a="1"/>
  <c r="R704" i="6" s="1"/>
  <c r="R705" i="6" a="1"/>
  <c r="R705" i="6" s="1"/>
  <c r="R706" i="6" a="1"/>
  <c r="R706" i="6" s="1"/>
  <c r="R707" i="6" a="1"/>
  <c r="R707" i="6" s="1"/>
  <c r="R708" i="6" a="1"/>
  <c r="R708" i="6" s="1"/>
  <c r="R709" i="6" a="1"/>
  <c r="R709" i="6" s="1"/>
  <c r="R710" i="6" a="1"/>
  <c r="R710" i="6" s="1"/>
  <c r="R711" i="6" a="1"/>
  <c r="R711" i="6" s="1"/>
  <c r="R712" i="6" a="1"/>
  <c r="R712" i="6" s="1"/>
  <c r="R713" i="6" a="1"/>
  <c r="R713" i="6" s="1"/>
  <c r="R714" i="6" a="1"/>
  <c r="R714" i="6" s="1"/>
  <c r="R715" i="6" a="1"/>
  <c r="R715" i="6" s="1"/>
  <c r="R716" i="6" a="1"/>
  <c r="R716" i="6" s="1"/>
  <c r="R717" i="6" a="1"/>
  <c r="R717" i="6" s="1"/>
  <c r="R718" i="6" a="1"/>
  <c r="R718" i="6" s="1"/>
  <c r="R719" i="6" a="1"/>
  <c r="R719" i="6" s="1"/>
  <c r="R720" i="6" a="1"/>
  <c r="R720" i="6" s="1"/>
  <c r="R721" i="6" a="1"/>
  <c r="R721" i="6" s="1"/>
  <c r="R722" i="6" a="1"/>
  <c r="R722" i="6" s="1"/>
  <c r="R723" i="6" a="1"/>
  <c r="R723" i="6" s="1"/>
  <c r="R724" i="6" a="1"/>
  <c r="R724" i="6" s="1"/>
  <c r="R725" i="6" a="1"/>
  <c r="R725" i="6" s="1"/>
  <c r="R726" i="6" a="1"/>
  <c r="R726" i="6" s="1"/>
  <c r="R727" i="6" a="1"/>
  <c r="R727" i="6" s="1"/>
  <c r="R728" i="6" a="1"/>
  <c r="R728" i="6" s="1"/>
  <c r="R729" i="6" a="1"/>
  <c r="R729" i="6" s="1"/>
  <c r="R730" i="6" a="1"/>
  <c r="R730" i="6" s="1"/>
  <c r="R731" i="6" a="1"/>
  <c r="R731" i="6" s="1"/>
  <c r="R732" i="6" a="1"/>
  <c r="R732" i="6" s="1"/>
  <c r="R733" i="6" a="1"/>
  <c r="R733" i="6" s="1"/>
  <c r="R734" i="6" a="1"/>
  <c r="R734" i="6" s="1"/>
  <c r="R735" i="6" a="1"/>
  <c r="R735" i="6" s="1"/>
  <c r="R736" i="6" a="1"/>
  <c r="R736" i="6" s="1"/>
  <c r="R737" i="6" a="1"/>
  <c r="R737" i="6" s="1"/>
  <c r="R738" i="6" a="1"/>
  <c r="R738" i="6" s="1"/>
  <c r="R739" i="6" a="1"/>
  <c r="R739" i="6" s="1"/>
  <c r="R740" i="6" a="1"/>
  <c r="R740" i="6" s="1"/>
  <c r="R741" i="6" a="1"/>
  <c r="R741" i="6" s="1"/>
  <c r="R742" i="6" a="1"/>
  <c r="R742" i="6" s="1"/>
  <c r="R743" i="6" a="1"/>
  <c r="R743" i="6" s="1"/>
  <c r="R744" i="6" a="1"/>
  <c r="R744" i="6" s="1"/>
  <c r="R745" i="6" a="1"/>
  <c r="R745" i="6" s="1"/>
  <c r="R746" i="6" a="1"/>
  <c r="R746" i="6" s="1"/>
  <c r="R747" i="6" a="1"/>
  <c r="R747" i="6" s="1"/>
  <c r="R748" i="6" a="1"/>
  <c r="R748" i="6" s="1"/>
  <c r="R749" i="6" a="1"/>
  <c r="R749" i="6" s="1"/>
  <c r="R750" i="6" a="1"/>
  <c r="R750" i="6" s="1"/>
  <c r="R751" i="6" a="1"/>
  <c r="R751" i="6" s="1"/>
  <c r="R752" i="6" a="1"/>
  <c r="R752" i="6" s="1"/>
  <c r="R753" i="6" a="1"/>
  <c r="R753" i="6" s="1"/>
  <c r="R754" i="6" a="1"/>
  <c r="R754" i="6" s="1"/>
  <c r="R755" i="6" a="1"/>
  <c r="R755" i="6" s="1"/>
  <c r="R756" i="6" a="1"/>
  <c r="R756" i="6" s="1"/>
  <c r="R757" i="6" a="1"/>
  <c r="R757" i="6" s="1"/>
  <c r="R758" i="6" a="1"/>
  <c r="R758" i="6" s="1"/>
  <c r="R759" i="6" a="1"/>
  <c r="R759" i="6" s="1"/>
  <c r="R760" i="6" a="1"/>
  <c r="R760" i="6" s="1"/>
  <c r="R761" i="6" a="1"/>
  <c r="R761" i="6" s="1"/>
  <c r="R762" i="6" a="1"/>
  <c r="R762" i="6" s="1"/>
  <c r="R763" i="6" a="1"/>
  <c r="R763" i="6" s="1"/>
  <c r="R764" i="6" a="1"/>
  <c r="R764" i="6" s="1"/>
  <c r="R765" i="6" a="1"/>
  <c r="R765" i="6" s="1"/>
  <c r="R766" i="6" a="1"/>
  <c r="R766" i="6" s="1"/>
  <c r="R767" i="6" a="1"/>
  <c r="R767" i="6" s="1"/>
  <c r="R768" i="6" a="1"/>
  <c r="R768" i="6" s="1"/>
  <c r="R769" i="6" a="1"/>
  <c r="R769" i="6" s="1"/>
  <c r="R770" i="6" a="1"/>
  <c r="R770" i="6" s="1"/>
  <c r="R771" i="6" a="1"/>
  <c r="R771" i="6" s="1"/>
  <c r="R772" i="6" a="1"/>
  <c r="R772" i="6" s="1"/>
  <c r="R773" i="6" a="1"/>
  <c r="R773" i="6" s="1"/>
  <c r="R774" i="6" a="1"/>
  <c r="R774" i="6" s="1"/>
  <c r="R775" i="6" a="1"/>
  <c r="R775" i="6" s="1"/>
  <c r="R776" i="6" a="1"/>
  <c r="R776" i="6" s="1"/>
  <c r="R777" i="6" a="1"/>
  <c r="R777" i="6" s="1"/>
  <c r="R778" i="6" a="1"/>
  <c r="R778" i="6" s="1"/>
  <c r="R779" i="6" a="1"/>
  <c r="R779" i="6" s="1"/>
  <c r="R780" i="6" a="1"/>
  <c r="R780" i="6" s="1"/>
  <c r="R781" i="6" a="1"/>
  <c r="R781" i="6" s="1"/>
  <c r="R782" i="6" a="1"/>
  <c r="R782" i="6" s="1"/>
  <c r="R783" i="6" a="1"/>
  <c r="R783" i="6" s="1"/>
  <c r="R784" i="6" a="1"/>
  <c r="R784" i="6" s="1"/>
  <c r="R785" i="6" a="1"/>
  <c r="R785" i="6" s="1"/>
  <c r="R786" i="6" a="1"/>
  <c r="R786" i="6" s="1"/>
  <c r="R787" i="6" a="1"/>
  <c r="R787" i="6" s="1"/>
  <c r="R788" i="6" a="1"/>
  <c r="R788" i="6" s="1"/>
  <c r="R789" i="6" a="1"/>
  <c r="R789" i="6" s="1"/>
  <c r="R790" i="6" a="1"/>
  <c r="R790" i="6" s="1"/>
  <c r="R791" i="6" a="1"/>
  <c r="R791" i="6" s="1"/>
  <c r="R792" i="6" a="1"/>
  <c r="R792" i="6" s="1"/>
  <c r="R793" i="6" a="1"/>
  <c r="R793" i="6" s="1"/>
  <c r="R794" i="6" a="1"/>
  <c r="R794" i="6" s="1"/>
  <c r="R795" i="6" a="1"/>
  <c r="R795" i="6" s="1"/>
  <c r="R796" i="6" a="1"/>
  <c r="R796" i="6" s="1"/>
  <c r="R797" i="6" a="1"/>
  <c r="R797" i="6" s="1"/>
  <c r="R798" i="6" a="1"/>
  <c r="R798" i="6" s="1"/>
  <c r="R799" i="6" a="1"/>
  <c r="R799" i="6" s="1"/>
  <c r="R800" i="6" a="1"/>
  <c r="R800" i="6" s="1"/>
  <c r="R801" i="6" a="1"/>
  <c r="R801" i="6" s="1"/>
  <c r="R802" i="6" a="1"/>
  <c r="R802" i="6" s="1"/>
  <c r="R803" i="6" a="1"/>
  <c r="R803" i="6" s="1"/>
  <c r="R804" i="6" a="1"/>
  <c r="R804" i="6" s="1"/>
  <c r="R805" i="6" a="1"/>
  <c r="R805" i="6" s="1"/>
  <c r="R806" i="6" a="1"/>
  <c r="R806" i="6" s="1"/>
  <c r="R807" i="6" a="1"/>
  <c r="R807" i="6" s="1"/>
  <c r="R808" i="6" a="1"/>
  <c r="R808" i="6" s="1"/>
  <c r="R809" i="6" a="1"/>
  <c r="R809" i="6" s="1"/>
  <c r="R810" i="6" a="1"/>
  <c r="R810" i="6" s="1"/>
  <c r="R811" i="6" a="1"/>
  <c r="R811" i="6" s="1"/>
  <c r="R812" i="6" a="1"/>
  <c r="R812" i="6" s="1"/>
  <c r="R813" i="6" a="1"/>
  <c r="R813" i="6" s="1"/>
  <c r="R814" i="6" a="1"/>
  <c r="R814" i="6" s="1"/>
  <c r="R815" i="6" a="1"/>
  <c r="R815" i="6" s="1"/>
  <c r="R816" i="6" a="1"/>
  <c r="R816" i="6" s="1"/>
  <c r="R817" i="6" a="1"/>
  <c r="R817" i="6" s="1"/>
  <c r="R818" i="6" a="1"/>
  <c r="R818" i="6" s="1"/>
  <c r="R819" i="6" a="1"/>
  <c r="R819" i="6" s="1"/>
  <c r="R820" i="6" a="1"/>
  <c r="R820" i="6" s="1"/>
  <c r="R821" i="6" a="1"/>
  <c r="R821" i="6" s="1"/>
  <c r="R822" i="6" a="1"/>
  <c r="R822" i="6" s="1"/>
  <c r="R823" i="6" a="1"/>
  <c r="R823" i="6" s="1"/>
  <c r="R824" i="6" a="1"/>
  <c r="R824" i="6" s="1"/>
  <c r="R825" i="6" a="1"/>
  <c r="R825" i="6" s="1"/>
  <c r="R826" i="6" a="1"/>
  <c r="R826" i="6" s="1"/>
  <c r="R827" i="6" a="1"/>
  <c r="R827" i="6" s="1"/>
  <c r="R828" i="6" a="1"/>
  <c r="R828" i="6" s="1"/>
  <c r="R829" i="6" a="1"/>
  <c r="R829" i="6" s="1"/>
  <c r="R830" i="6" a="1"/>
  <c r="R830" i="6" s="1"/>
  <c r="R831" i="6" a="1"/>
  <c r="R831" i="6" s="1"/>
  <c r="R832" i="6" a="1"/>
  <c r="R832" i="6" s="1"/>
  <c r="R833" i="6" a="1"/>
  <c r="R833" i="6" s="1"/>
  <c r="R834" i="6" a="1"/>
  <c r="R834" i="6" s="1"/>
  <c r="R835" i="6" a="1"/>
  <c r="R835" i="6" s="1"/>
  <c r="R836" i="6" a="1"/>
  <c r="R836" i="6" s="1"/>
  <c r="R837" i="6" a="1"/>
  <c r="R837" i="6" s="1"/>
  <c r="R838" i="6" a="1"/>
  <c r="R838" i="6" s="1"/>
  <c r="R839" i="6" a="1"/>
  <c r="R839" i="6" s="1"/>
  <c r="R840" i="6" a="1"/>
  <c r="R840" i="6" s="1"/>
  <c r="R841" i="6" a="1"/>
  <c r="R841" i="6" s="1"/>
  <c r="R842" i="6" a="1"/>
  <c r="R842" i="6" s="1"/>
  <c r="R843" i="6" a="1"/>
  <c r="R843" i="6" s="1"/>
  <c r="R844" i="6" a="1"/>
  <c r="R844" i="6" s="1"/>
  <c r="R845" i="6" a="1"/>
  <c r="R845" i="6" s="1"/>
  <c r="R846" i="6" a="1"/>
  <c r="R846" i="6" s="1"/>
  <c r="R847" i="6" a="1"/>
  <c r="R847" i="6" s="1"/>
  <c r="R848" i="6" a="1"/>
  <c r="R848" i="6" s="1"/>
  <c r="R849" i="6" a="1"/>
  <c r="R849" i="6" s="1"/>
  <c r="R850" i="6" a="1"/>
  <c r="R850" i="6" s="1"/>
  <c r="R851" i="6" a="1"/>
  <c r="R851" i="6" s="1"/>
  <c r="R852" i="6" a="1"/>
  <c r="R852" i="6" s="1"/>
  <c r="R853" i="6" a="1"/>
  <c r="R853" i="6" s="1"/>
  <c r="R854" i="6" a="1"/>
  <c r="R854" i="6" s="1"/>
  <c r="R855" i="6" a="1"/>
  <c r="R855" i="6" s="1"/>
  <c r="R856" i="6" a="1"/>
  <c r="R856" i="6" s="1"/>
  <c r="R857" i="6" a="1"/>
  <c r="R857" i="6" s="1"/>
  <c r="R858" i="6" a="1"/>
  <c r="R858" i="6" s="1"/>
  <c r="R859" i="6" a="1"/>
  <c r="R859" i="6" s="1"/>
  <c r="R860" i="6" a="1"/>
  <c r="R860" i="6" s="1"/>
  <c r="R861" i="6" a="1"/>
  <c r="R861" i="6" s="1"/>
  <c r="R862" i="6" a="1"/>
  <c r="R862" i="6" s="1"/>
  <c r="R863" i="6" a="1"/>
  <c r="R863" i="6" s="1"/>
  <c r="R864" i="6" a="1"/>
  <c r="R864" i="6" s="1"/>
  <c r="R865" i="6" a="1"/>
  <c r="R865" i="6" s="1"/>
  <c r="R866" i="6" a="1"/>
  <c r="R866" i="6" s="1"/>
  <c r="R867" i="6" a="1"/>
  <c r="R867" i="6" s="1"/>
  <c r="R868" i="6" a="1"/>
  <c r="R868" i="6" s="1"/>
  <c r="R869" i="6" a="1"/>
  <c r="R869" i="6" s="1"/>
  <c r="R870" i="6" a="1"/>
  <c r="R870" i="6" s="1"/>
  <c r="R871" i="6" a="1"/>
  <c r="R871" i="6" s="1"/>
  <c r="R872" i="6" a="1"/>
  <c r="R872" i="6" s="1"/>
  <c r="R873" i="6" a="1"/>
  <c r="R873" i="6" s="1"/>
  <c r="R874" i="6" a="1"/>
  <c r="R874" i="6" s="1"/>
  <c r="R875" i="6" a="1"/>
  <c r="R875" i="6" s="1"/>
  <c r="R876" i="6" a="1"/>
  <c r="R876" i="6" s="1"/>
  <c r="R877" i="6" a="1"/>
  <c r="R877" i="6" s="1"/>
  <c r="R878" i="6" a="1"/>
  <c r="R878" i="6" s="1"/>
  <c r="R879" i="6" a="1"/>
  <c r="R879" i="6" s="1"/>
  <c r="R880" i="6" a="1"/>
  <c r="R880" i="6" s="1"/>
  <c r="R881" i="6" a="1"/>
  <c r="R881" i="6" s="1"/>
  <c r="R882" i="6" a="1"/>
  <c r="R882" i="6" s="1"/>
  <c r="R883" i="6" a="1"/>
  <c r="R883" i="6" s="1"/>
  <c r="R884" i="6" a="1"/>
  <c r="R884" i="6" s="1"/>
  <c r="R885" i="6" a="1"/>
  <c r="R885" i="6" s="1"/>
  <c r="R886" i="6" a="1"/>
  <c r="R886" i="6" s="1"/>
  <c r="R887" i="6" a="1"/>
  <c r="R887" i="6" s="1"/>
  <c r="R888" i="6" a="1"/>
  <c r="R888" i="6" s="1"/>
  <c r="R889" i="6" a="1"/>
  <c r="R889" i="6" s="1"/>
  <c r="R890" i="6" a="1"/>
  <c r="R890" i="6" s="1"/>
  <c r="R891" i="6" a="1"/>
  <c r="R891" i="6" s="1"/>
  <c r="R892" i="6" a="1"/>
  <c r="R892" i="6" s="1"/>
  <c r="R893" i="6" a="1"/>
  <c r="R893" i="6" s="1"/>
  <c r="R894" i="6" a="1"/>
  <c r="R894" i="6" s="1"/>
  <c r="R895" i="6" a="1"/>
  <c r="R895" i="6" s="1"/>
  <c r="R896" i="6" a="1"/>
  <c r="R896" i="6" s="1"/>
  <c r="R897" i="6" a="1"/>
  <c r="R897" i="6" s="1"/>
  <c r="R898" i="6" a="1"/>
  <c r="R898" i="6" s="1"/>
  <c r="R899" i="6" a="1"/>
  <c r="R899" i="6" s="1"/>
  <c r="R900" i="6" a="1"/>
  <c r="R900" i="6" s="1"/>
  <c r="R901" i="6" a="1"/>
  <c r="R901" i="6" s="1"/>
  <c r="R902" i="6" a="1"/>
  <c r="R902" i="6" s="1"/>
  <c r="R903" i="6" a="1"/>
  <c r="R903" i="6" s="1"/>
  <c r="R904" i="6" a="1"/>
  <c r="R904" i="6" s="1"/>
  <c r="R905" i="6" a="1"/>
  <c r="R905" i="6" s="1"/>
  <c r="R906" i="6" a="1"/>
  <c r="R906" i="6" s="1"/>
  <c r="R907" i="6" a="1"/>
  <c r="R907" i="6" s="1"/>
  <c r="R908" i="6" a="1"/>
  <c r="R908" i="6" s="1"/>
  <c r="R909" i="6" a="1"/>
  <c r="R909" i="6" s="1"/>
  <c r="R910" i="6" a="1"/>
  <c r="R910" i="6" s="1"/>
  <c r="R911" i="6" a="1"/>
  <c r="R911" i="6" s="1"/>
  <c r="R912" i="6" a="1"/>
  <c r="R912" i="6" s="1"/>
  <c r="R913" i="6" a="1"/>
  <c r="R913" i="6" s="1"/>
  <c r="R914" i="6" a="1"/>
  <c r="R914" i="6" s="1"/>
  <c r="R915" i="6" a="1"/>
  <c r="R915" i="6" s="1"/>
  <c r="R916" i="6" a="1"/>
  <c r="R916" i="6" s="1"/>
  <c r="R917" i="6" a="1"/>
  <c r="R917" i="6" s="1"/>
  <c r="R918" i="6" a="1"/>
  <c r="R918" i="6" s="1"/>
  <c r="R919" i="6" a="1"/>
  <c r="R919" i="6" s="1"/>
  <c r="R920" i="6" a="1"/>
  <c r="R920" i="6" s="1"/>
  <c r="R921" i="6" a="1"/>
  <c r="R921" i="6" s="1"/>
  <c r="R922" i="6" a="1"/>
  <c r="R922" i="6" s="1"/>
  <c r="R923" i="6" a="1"/>
  <c r="R923" i="6" s="1"/>
  <c r="R924" i="6" a="1"/>
  <c r="R924" i="6" s="1"/>
  <c r="R925" i="6" a="1"/>
  <c r="R925" i="6" s="1"/>
  <c r="R926" i="6" a="1"/>
  <c r="R926" i="6" s="1"/>
  <c r="R927" i="6" a="1"/>
  <c r="R927" i="6" s="1"/>
  <c r="R928" i="6" a="1"/>
  <c r="R928" i="6" s="1"/>
  <c r="R929" i="6" a="1"/>
  <c r="R929" i="6" s="1"/>
  <c r="R930" i="6" a="1"/>
  <c r="R930" i="6" s="1"/>
  <c r="R931" i="6" a="1"/>
  <c r="R931" i="6" s="1"/>
  <c r="R932" i="6" a="1"/>
  <c r="R932" i="6" s="1"/>
  <c r="R933" i="6" a="1"/>
  <c r="R933" i="6" s="1"/>
  <c r="R934" i="6" a="1"/>
  <c r="R934" i="6" s="1"/>
  <c r="R935" i="6" a="1"/>
  <c r="R935" i="6" s="1"/>
  <c r="R936" i="6" a="1"/>
  <c r="R936" i="6" s="1"/>
  <c r="R937" i="6" a="1"/>
  <c r="R937" i="6" s="1"/>
  <c r="R938" i="6" a="1"/>
  <c r="R938" i="6" s="1"/>
  <c r="R939" i="6" a="1"/>
  <c r="R939" i="6" s="1"/>
  <c r="R940" i="6" a="1"/>
  <c r="R940" i="6" s="1"/>
  <c r="R941" i="6" a="1"/>
  <c r="R941" i="6" s="1"/>
  <c r="R942" i="6" a="1"/>
  <c r="R942" i="6" s="1"/>
  <c r="R943" i="6" a="1"/>
  <c r="R943" i="6" s="1"/>
  <c r="R944" i="6" a="1"/>
  <c r="R944" i="6" s="1"/>
  <c r="R945" i="6" a="1"/>
  <c r="R945" i="6" s="1"/>
  <c r="R946" i="6" a="1"/>
  <c r="R946" i="6" s="1"/>
  <c r="R947" i="6" a="1"/>
  <c r="R947" i="6" s="1"/>
  <c r="R948" i="6" a="1"/>
  <c r="R948" i="6" s="1"/>
  <c r="R949" i="6" a="1"/>
  <c r="R949" i="6" s="1"/>
  <c r="R950" i="6" a="1"/>
  <c r="R950" i="6" s="1"/>
  <c r="R951" i="6" a="1"/>
  <c r="R951" i="6" s="1"/>
  <c r="R952" i="6" a="1"/>
  <c r="R952" i="6" s="1"/>
  <c r="R953" i="6" a="1"/>
  <c r="R953" i="6" s="1"/>
  <c r="R954" i="6" a="1"/>
  <c r="R954" i="6" s="1"/>
  <c r="R955" i="6" a="1"/>
  <c r="R955" i="6" s="1"/>
  <c r="R956" i="6" a="1"/>
  <c r="R956" i="6" s="1"/>
  <c r="R957" i="6" a="1"/>
  <c r="R957" i="6" s="1"/>
  <c r="R958" i="6" a="1"/>
  <c r="R958" i="6" s="1"/>
  <c r="R959" i="6" a="1"/>
  <c r="R959" i="6" s="1"/>
  <c r="R960" i="6" a="1"/>
  <c r="R960" i="6" s="1"/>
  <c r="R961" i="6" a="1"/>
  <c r="R961" i="6" s="1"/>
  <c r="R962" i="6" a="1"/>
  <c r="R962" i="6" s="1"/>
  <c r="R963" i="6" a="1"/>
  <c r="R963" i="6" s="1"/>
  <c r="R964" i="6" a="1"/>
  <c r="R964" i="6" s="1"/>
  <c r="R965" i="6" a="1"/>
  <c r="R965" i="6" s="1"/>
  <c r="R966" i="6" a="1"/>
  <c r="R966" i="6" s="1"/>
  <c r="R967" i="6" a="1"/>
  <c r="R967" i="6" s="1"/>
  <c r="R968" i="6" a="1"/>
  <c r="R968" i="6" s="1"/>
  <c r="R969" i="6" a="1"/>
  <c r="R969" i="6" s="1"/>
  <c r="R970" i="6" a="1"/>
  <c r="R970" i="6" s="1"/>
  <c r="R971" i="6" a="1"/>
  <c r="R971" i="6" s="1"/>
  <c r="R972" i="6" a="1"/>
  <c r="R972" i="6" s="1"/>
  <c r="R973" i="6" a="1"/>
  <c r="R973" i="6" s="1"/>
  <c r="R974" i="6" a="1"/>
  <c r="R974" i="6" s="1"/>
  <c r="R975" i="6" a="1"/>
  <c r="R975" i="6" s="1"/>
  <c r="R976" i="6" a="1"/>
  <c r="R976" i="6" s="1"/>
  <c r="R977" i="6" a="1"/>
  <c r="R977" i="6" s="1"/>
  <c r="R978" i="6" a="1"/>
  <c r="R978" i="6" s="1"/>
  <c r="R979" i="6" a="1"/>
  <c r="R979" i="6" s="1"/>
  <c r="R980" i="6" a="1"/>
  <c r="R980" i="6" s="1"/>
  <c r="R981" i="6" a="1"/>
  <c r="R981" i="6" s="1"/>
  <c r="R982" i="6" a="1"/>
  <c r="R982" i="6" s="1"/>
  <c r="R983" i="6" a="1"/>
  <c r="R983" i="6" s="1"/>
  <c r="R984" i="6" a="1"/>
  <c r="R984" i="6" s="1"/>
  <c r="R985" i="6" a="1"/>
  <c r="R985" i="6" s="1"/>
  <c r="R986" i="6" a="1"/>
  <c r="R986" i="6" s="1"/>
  <c r="R987" i="6" a="1"/>
  <c r="R987" i="6" s="1"/>
  <c r="R988" i="6" a="1"/>
  <c r="R988" i="6" s="1"/>
  <c r="R989" i="6" a="1"/>
  <c r="R989" i="6" s="1"/>
  <c r="R990" i="6" a="1"/>
  <c r="R990" i="6" s="1"/>
  <c r="R991" i="6" a="1"/>
  <c r="R991" i="6" s="1"/>
  <c r="R992" i="6" a="1"/>
  <c r="R992" i="6" s="1"/>
  <c r="R993" i="6" a="1"/>
  <c r="R993" i="6" s="1"/>
  <c r="R994" i="6" a="1"/>
  <c r="R994" i="6" s="1"/>
  <c r="R995" i="6" a="1"/>
  <c r="R995" i="6" s="1"/>
  <c r="R996" i="6" a="1"/>
  <c r="R996" i="6" s="1"/>
  <c r="R997" i="6" a="1"/>
  <c r="R997" i="6" s="1"/>
  <c r="R998" i="6" a="1"/>
  <c r="R998" i="6" s="1"/>
  <c r="R999" i="6" a="1"/>
  <c r="R999" i="6" s="1"/>
  <c r="R1000" i="6" a="1"/>
  <c r="R1000" i="6" s="1"/>
  <c r="R1001" i="6" a="1"/>
  <c r="R1001" i="6" s="1"/>
  <c r="R1002" i="6" a="1"/>
  <c r="R1002" i="6" s="1"/>
  <c r="R3" i="6" a="1"/>
  <c r="R3" i="6" s="1"/>
  <c r="P4" i="6" a="1"/>
  <c r="P4" i="6" s="1"/>
  <c r="P5" i="6" a="1"/>
  <c r="P5" i="6" s="1"/>
  <c r="P6" i="6" a="1"/>
  <c r="P6" i="6" s="1"/>
  <c r="P7" i="6" a="1"/>
  <c r="P7" i="6" s="1"/>
  <c r="P8" i="6" a="1"/>
  <c r="P8" i="6" s="1"/>
  <c r="P9" i="6" a="1"/>
  <c r="P9" i="6" s="1"/>
  <c r="P10" i="6" a="1"/>
  <c r="P10" i="6" s="1"/>
  <c r="P11" i="6" a="1"/>
  <c r="P11" i="6" s="1"/>
  <c r="P12" i="6" a="1"/>
  <c r="P12" i="6" s="1"/>
  <c r="P13" i="6" a="1"/>
  <c r="P13" i="6" s="1"/>
  <c r="P14" i="6" a="1"/>
  <c r="P14" i="6" s="1"/>
  <c r="P15" i="6" a="1"/>
  <c r="P15" i="6" s="1"/>
  <c r="P16" i="6" a="1"/>
  <c r="P16" i="6" s="1"/>
  <c r="P17" i="6" a="1"/>
  <c r="P17" i="6" s="1"/>
  <c r="P18" i="6" a="1"/>
  <c r="P18" i="6" s="1"/>
  <c r="P19" i="6" a="1"/>
  <c r="P19" i="6" s="1"/>
  <c r="P20" i="6" a="1"/>
  <c r="P20" i="6" s="1"/>
  <c r="P21" i="6" a="1"/>
  <c r="P21" i="6" s="1"/>
  <c r="P22" i="6" a="1"/>
  <c r="P22" i="6" s="1"/>
  <c r="P23" i="6" a="1"/>
  <c r="P23" i="6" s="1"/>
  <c r="P24" i="6" a="1"/>
  <c r="P24" i="6" s="1"/>
  <c r="P25" i="6" a="1"/>
  <c r="P25" i="6" s="1"/>
  <c r="P26" i="6" a="1"/>
  <c r="P26" i="6" s="1"/>
  <c r="P27" i="6" a="1"/>
  <c r="P27" i="6" s="1"/>
  <c r="P28" i="6" a="1"/>
  <c r="P28" i="6" s="1"/>
  <c r="P29" i="6" a="1"/>
  <c r="P29" i="6" s="1"/>
  <c r="P30" i="6" a="1"/>
  <c r="P30" i="6" s="1"/>
  <c r="P31" i="6" a="1"/>
  <c r="P31" i="6" s="1"/>
  <c r="P32" i="6" a="1"/>
  <c r="P32" i="6" s="1"/>
  <c r="P33" i="6" a="1"/>
  <c r="P33" i="6" s="1"/>
  <c r="P34" i="6" a="1"/>
  <c r="P34" i="6" s="1"/>
  <c r="P35" i="6" a="1"/>
  <c r="P35" i="6" s="1"/>
  <c r="P36" i="6" a="1"/>
  <c r="P36" i="6" s="1"/>
  <c r="P37" i="6" a="1"/>
  <c r="P37" i="6" s="1"/>
  <c r="P38" i="6" a="1"/>
  <c r="P38" i="6" s="1"/>
  <c r="P39" i="6" a="1"/>
  <c r="P39" i="6" s="1"/>
  <c r="P40" i="6" a="1"/>
  <c r="P40" i="6" s="1"/>
  <c r="P41" i="6" a="1"/>
  <c r="P41" i="6" s="1"/>
  <c r="P42" i="6" a="1"/>
  <c r="P42" i="6" s="1"/>
  <c r="P43" i="6" a="1"/>
  <c r="P43" i="6" s="1"/>
  <c r="P44" i="6" a="1"/>
  <c r="P44" i="6" s="1"/>
  <c r="P45" i="6" a="1"/>
  <c r="P45" i="6" s="1"/>
  <c r="P46" i="6" a="1"/>
  <c r="P46" i="6" s="1"/>
  <c r="P47" i="6" a="1"/>
  <c r="P47" i="6" s="1"/>
  <c r="P48" i="6" a="1"/>
  <c r="P48" i="6" s="1"/>
  <c r="P49" i="6" a="1"/>
  <c r="P49" i="6" s="1"/>
  <c r="P50" i="6" a="1"/>
  <c r="P50" i="6" s="1"/>
  <c r="P51" i="6" a="1"/>
  <c r="P51" i="6" s="1"/>
  <c r="P52" i="6" a="1"/>
  <c r="P52" i="6" s="1"/>
  <c r="P53" i="6" a="1"/>
  <c r="P53" i="6" s="1"/>
  <c r="P54" i="6" a="1"/>
  <c r="P54" i="6" s="1"/>
  <c r="P55" i="6" a="1"/>
  <c r="P55" i="6" s="1"/>
  <c r="P56" i="6" a="1"/>
  <c r="P56" i="6" s="1"/>
  <c r="P57" i="6" a="1"/>
  <c r="P57" i="6" s="1"/>
  <c r="P58" i="6" a="1"/>
  <c r="P58" i="6" s="1"/>
  <c r="P59" i="6" a="1"/>
  <c r="P59" i="6" s="1"/>
  <c r="P60" i="6" a="1"/>
  <c r="P60" i="6" s="1"/>
  <c r="P61" i="6" a="1"/>
  <c r="P61" i="6" s="1"/>
  <c r="P62" i="6" a="1"/>
  <c r="P62" i="6" s="1"/>
  <c r="P63" i="6" a="1"/>
  <c r="P63" i="6" s="1"/>
  <c r="P64" i="6" a="1"/>
  <c r="P64" i="6" s="1"/>
  <c r="P65" i="6" a="1"/>
  <c r="P65" i="6" s="1"/>
  <c r="P66" i="6" a="1"/>
  <c r="P66" i="6" s="1"/>
  <c r="P67" i="6" a="1"/>
  <c r="P67" i="6" s="1"/>
  <c r="P68" i="6" a="1"/>
  <c r="P68" i="6" s="1"/>
  <c r="P69" i="6" a="1"/>
  <c r="P69" i="6" s="1"/>
  <c r="P70" i="6" a="1"/>
  <c r="P70" i="6" s="1"/>
  <c r="P71" i="6" a="1"/>
  <c r="P71" i="6" s="1"/>
  <c r="P72" i="6" a="1"/>
  <c r="P72" i="6" s="1"/>
  <c r="P73" i="6" a="1"/>
  <c r="P73" i="6" s="1"/>
  <c r="P74" i="6" a="1"/>
  <c r="P74" i="6" s="1"/>
  <c r="P75" i="6" a="1"/>
  <c r="P75" i="6" s="1"/>
  <c r="P76" i="6" a="1"/>
  <c r="P76" i="6" s="1"/>
  <c r="P77" i="6" a="1"/>
  <c r="P77" i="6" s="1"/>
  <c r="P78" i="6" a="1"/>
  <c r="P78" i="6" s="1"/>
  <c r="P79" i="6" a="1"/>
  <c r="P79" i="6" s="1"/>
  <c r="P80" i="6" a="1"/>
  <c r="P80" i="6" s="1"/>
  <c r="P81" i="6" a="1"/>
  <c r="P81" i="6" s="1"/>
  <c r="P82" i="6" a="1"/>
  <c r="P82" i="6" s="1"/>
  <c r="P83" i="6" a="1"/>
  <c r="P83" i="6" s="1"/>
  <c r="P84" i="6" a="1"/>
  <c r="P84" i="6" s="1"/>
  <c r="P85" i="6" a="1"/>
  <c r="P85" i="6" s="1"/>
  <c r="P86" i="6" a="1"/>
  <c r="P86" i="6" s="1"/>
  <c r="P87" i="6" a="1"/>
  <c r="P87" i="6" s="1"/>
  <c r="P88" i="6" a="1"/>
  <c r="P88" i="6" s="1"/>
  <c r="P89" i="6" a="1"/>
  <c r="P89" i="6" s="1"/>
  <c r="P90" i="6" a="1"/>
  <c r="P90" i="6" s="1"/>
  <c r="P91" i="6" a="1"/>
  <c r="P91" i="6" s="1"/>
  <c r="P92" i="6" a="1"/>
  <c r="P92" i="6" s="1"/>
  <c r="P93" i="6" a="1"/>
  <c r="P93" i="6" s="1"/>
  <c r="P94" i="6" a="1"/>
  <c r="P94" i="6" s="1"/>
  <c r="P95" i="6" a="1"/>
  <c r="P95" i="6" s="1"/>
  <c r="P96" i="6" a="1"/>
  <c r="P96" i="6" s="1"/>
  <c r="P97" i="6" a="1"/>
  <c r="P97" i="6" s="1"/>
  <c r="P98" i="6" a="1"/>
  <c r="P98" i="6" s="1"/>
  <c r="P99" i="6" a="1"/>
  <c r="P99" i="6" s="1"/>
  <c r="P100" i="6" a="1"/>
  <c r="P100" i="6" s="1"/>
  <c r="P101" i="6" a="1"/>
  <c r="P101" i="6" s="1"/>
  <c r="P102" i="6" a="1"/>
  <c r="P102" i="6" s="1"/>
  <c r="P103" i="6" a="1"/>
  <c r="P103" i="6" s="1"/>
  <c r="P104" i="6" a="1"/>
  <c r="P104" i="6" s="1"/>
  <c r="P105" i="6" a="1"/>
  <c r="P105" i="6" s="1"/>
  <c r="P106" i="6" a="1"/>
  <c r="P106" i="6" s="1"/>
  <c r="P107" i="6" a="1"/>
  <c r="P107" i="6" s="1"/>
  <c r="P108" i="6" a="1"/>
  <c r="P108" i="6" s="1"/>
  <c r="P109" i="6" a="1"/>
  <c r="P109" i="6" s="1"/>
  <c r="P110" i="6" a="1"/>
  <c r="P110" i="6" s="1"/>
  <c r="P111" i="6" a="1"/>
  <c r="P111" i="6" s="1"/>
  <c r="P112" i="6" a="1"/>
  <c r="P112" i="6" s="1"/>
  <c r="P113" i="6" a="1"/>
  <c r="P113" i="6" s="1"/>
  <c r="P114" i="6" a="1"/>
  <c r="P114" i="6" s="1"/>
  <c r="P115" i="6" a="1"/>
  <c r="P115" i="6" s="1"/>
  <c r="P116" i="6" a="1"/>
  <c r="P116" i="6" s="1"/>
  <c r="P117" i="6" a="1"/>
  <c r="P117" i="6" s="1"/>
  <c r="P118" i="6" a="1"/>
  <c r="P118" i="6" s="1"/>
  <c r="P119" i="6" a="1"/>
  <c r="P119" i="6" s="1"/>
  <c r="P120" i="6" a="1"/>
  <c r="P120" i="6" s="1"/>
  <c r="P121" i="6" a="1"/>
  <c r="P121" i="6" s="1"/>
  <c r="P122" i="6" a="1"/>
  <c r="P122" i="6" s="1"/>
  <c r="P123" i="6" a="1"/>
  <c r="P123" i="6" s="1"/>
  <c r="P124" i="6" a="1"/>
  <c r="P124" i="6" s="1"/>
  <c r="P125" i="6" a="1"/>
  <c r="P125" i="6" s="1"/>
  <c r="P126" i="6" a="1"/>
  <c r="P126" i="6" s="1"/>
  <c r="P127" i="6" a="1"/>
  <c r="P127" i="6" s="1"/>
  <c r="P128" i="6" a="1"/>
  <c r="P128" i="6" s="1"/>
  <c r="P129" i="6" a="1"/>
  <c r="P129" i="6" s="1"/>
  <c r="P130" i="6" a="1"/>
  <c r="P130" i="6" s="1"/>
  <c r="P131" i="6" a="1"/>
  <c r="P131" i="6" s="1"/>
  <c r="P132" i="6" a="1"/>
  <c r="P132" i="6" s="1"/>
  <c r="P133" i="6" a="1"/>
  <c r="P133" i="6" s="1"/>
  <c r="P134" i="6" a="1"/>
  <c r="P134" i="6" s="1"/>
  <c r="P135" i="6" a="1"/>
  <c r="P135" i="6" s="1"/>
  <c r="P136" i="6" a="1"/>
  <c r="P136" i="6" s="1"/>
  <c r="P137" i="6" a="1"/>
  <c r="P137" i="6" s="1"/>
  <c r="P138" i="6" a="1"/>
  <c r="P138" i="6" s="1"/>
  <c r="P139" i="6" a="1"/>
  <c r="P139" i="6" s="1"/>
  <c r="P140" i="6" a="1"/>
  <c r="P140" i="6" s="1"/>
  <c r="P141" i="6" a="1"/>
  <c r="P141" i="6" s="1"/>
  <c r="P142" i="6" a="1"/>
  <c r="P142" i="6" s="1"/>
  <c r="P143" i="6" a="1"/>
  <c r="P143" i="6" s="1"/>
  <c r="P144" i="6" a="1"/>
  <c r="P144" i="6" s="1"/>
  <c r="P145" i="6" a="1"/>
  <c r="P145" i="6" s="1"/>
  <c r="P146" i="6" a="1"/>
  <c r="P146" i="6" s="1"/>
  <c r="P147" i="6" a="1"/>
  <c r="P147" i="6" s="1"/>
  <c r="P148" i="6" a="1"/>
  <c r="P148" i="6" s="1"/>
  <c r="P149" i="6" a="1"/>
  <c r="P149" i="6" s="1"/>
  <c r="P150" i="6" a="1"/>
  <c r="P150" i="6" s="1"/>
  <c r="P151" i="6" a="1"/>
  <c r="P151" i="6" s="1"/>
  <c r="P152" i="6" a="1"/>
  <c r="P152" i="6" s="1"/>
  <c r="P153" i="6" a="1"/>
  <c r="P153" i="6" s="1"/>
  <c r="P154" i="6" a="1"/>
  <c r="P154" i="6" s="1"/>
  <c r="P155" i="6" a="1"/>
  <c r="P155" i="6" s="1"/>
  <c r="P156" i="6" a="1"/>
  <c r="P156" i="6" s="1"/>
  <c r="P157" i="6" a="1"/>
  <c r="P157" i="6" s="1"/>
  <c r="P158" i="6" a="1"/>
  <c r="P158" i="6" s="1"/>
  <c r="P159" i="6" a="1"/>
  <c r="P159" i="6" s="1"/>
  <c r="P160" i="6" a="1"/>
  <c r="P160" i="6" s="1"/>
  <c r="P161" i="6" a="1"/>
  <c r="P161" i="6" s="1"/>
  <c r="P162" i="6" a="1"/>
  <c r="P162" i="6" s="1"/>
  <c r="P163" i="6" a="1"/>
  <c r="P163" i="6" s="1"/>
  <c r="P164" i="6" a="1"/>
  <c r="P164" i="6" s="1"/>
  <c r="P165" i="6" a="1"/>
  <c r="P165" i="6" s="1"/>
  <c r="P166" i="6" a="1"/>
  <c r="P166" i="6" s="1"/>
  <c r="P167" i="6" a="1"/>
  <c r="P167" i="6" s="1"/>
  <c r="P168" i="6" a="1"/>
  <c r="P168" i="6" s="1"/>
  <c r="P169" i="6" a="1"/>
  <c r="P169" i="6" s="1"/>
  <c r="P170" i="6" a="1"/>
  <c r="P170" i="6" s="1"/>
  <c r="P171" i="6" a="1"/>
  <c r="P171" i="6" s="1"/>
  <c r="P172" i="6" a="1"/>
  <c r="P172" i="6" s="1"/>
  <c r="P173" i="6" a="1"/>
  <c r="P173" i="6" s="1"/>
  <c r="P174" i="6" a="1"/>
  <c r="P174" i="6" s="1"/>
  <c r="P175" i="6" a="1"/>
  <c r="P175" i="6" s="1"/>
  <c r="P176" i="6" a="1"/>
  <c r="P176" i="6" s="1"/>
  <c r="P177" i="6" a="1"/>
  <c r="P177" i="6" s="1"/>
  <c r="P178" i="6" a="1"/>
  <c r="P178" i="6" s="1"/>
  <c r="P179" i="6" a="1"/>
  <c r="P179" i="6" s="1"/>
  <c r="P180" i="6" a="1"/>
  <c r="P180" i="6" s="1"/>
  <c r="P181" i="6" a="1"/>
  <c r="P181" i="6" s="1"/>
  <c r="P182" i="6" a="1"/>
  <c r="P182" i="6" s="1"/>
  <c r="P183" i="6" a="1"/>
  <c r="P183" i="6" s="1"/>
  <c r="P184" i="6" a="1"/>
  <c r="P184" i="6" s="1"/>
  <c r="P185" i="6" a="1"/>
  <c r="P185" i="6" s="1"/>
  <c r="P186" i="6" a="1"/>
  <c r="P186" i="6" s="1"/>
  <c r="P187" i="6" a="1"/>
  <c r="P187" i="6" s="1"/>
  <c r="P188" i="6" a="1"/>
  <c r="P188" i="6" s="1"/>
  <c r="P189" i="6" a="1"/>
  <c r="P189" i="6" s="1"/>
  <c r="P190" i="6" a="1"/>
  <c r="P190" i="6" s="1"/>
  <c r="P191" i="6" a="1"/>
  <c r="P191" i="6" s="1"/>
  <c r="P192" i="6" a="1"/>
  <c r="P192" i="6" s="1"/>
  <c r="P193" i="6" a="1"/>
  <c r="P193" i="6" s="1"/>
  <c r="P194" i="6" a="1"/>
  <c r="P194" i="6" s="1"/>
  <c r="P195" i="6" a="1"/>
  <c r="P195" i="6" s="1"/>
  <c r="P196" i="6" a="1"/>
  <c r="P196" i="6" s="1"/>
  <c r="P197" i="6" a="1"/>
  <c r="P197" i="6" s="1"/>
  <c r="P198" i="6" a="1"/>
  <c r="P198" i="6" s="1"/>
  <c r="P199" i="6" a="1"/>
  <c r="P199" i="6" s="1"/>
  <c r="P200" i="6" a="1"/>
  <c r="P200" i="6" s="1"/>
  <c r="P201" i="6" a="1"/>
  <c r="P201" i="6" s="1"/>
  <c r="P202" i="6" a="1"/>
  <c r="P202" i="6" s="1"/>
  <c r="P203" i="6" a="1"/>
  <c r="P203" i="6" s="1"/>
  <c r="P204" i="6" a="1"/>
  <c r="P204" i="6" s="1"/>
  <c r="P205" i="6" a="1"/>
  <c r="P205" i="6" s="1"/>
  <c r="P206" i="6" a="1"/>
  <c r="P206" i="6" s="1"/>
  <c r="P207" i="6" a="1"/>
  <c r="P207" i="6" s="1"/>
  <c r="P208" i="6" a="1"/>
  <c r="P208" i="6" s="1"/>
  <c r="P209" i="6" a="1"/>
  <c r="P209" i="6" s="1"/>
  <c r="P210" i="6" a="1"/>
  <c r="P210" i="6" s="1"/>
  <c r="P211" i="6" a="1"/>
  <c r="P211" i="6" s="1"/>
  <c r="P212" i="6" a="1"/>
  <c r="P212" i="6" s="1"/>
  <c r="P213" i="6" a="1"/>
  <c r="P213" i="6"/>
  <c r="P214" i="6" a="1"/>
  <c r="P214" i="6" s="1"/>
  <c r="P215" i="6" a="1"/>
  <c r="P215" i="6" s="1"/>
  <c r="P216" i="6" a="1"/>
  <c r="P216" i="6" s="1"/>
  <c r="P217" i="6" a="1"/>
  <c r="P217" i="6" s="1"/>
  <c r="P218" i="6" a="1"/>
  <c r="P218" i="6" s="1"/>
  <c r="P219" i="6" a="1"/>
  <c r="P219" i="6" s="1"/>
  <c r="P220" i="6" a="1"/>
  <c r="P220" i="6" s="1"/>
  <c r="P221" i="6" a="1"/>
  <c r="P221" i="6" s="1"/>
  <c r="P222" i="6" a="1"/>
  <c r="P222" i="6" s="1"/>
  <c r="P223" i="6" a="1"/>
  <c r="P223" i="6" s="1"/>
  <c r="P224" i="6" a="1"/>
  <c r="P224" i="6" s="1"/>
  <c r="P225" i="6" a="1"/>
  <c r="P225" i="6" s="1"/>
  <c r="P226" i="6" a="1"/>
  <c r="P226" i="6" s="1"/>
  <c r="P227" i="6" a="1"/>
  <c r="P227" i="6" s="1"/>
  <c r="P228" i="6" a="1"/>
  <c r="P228" i="6" s="1"/>
  <c r="P229" i="6" a="1"/>
  <c r="P229" i="6" s="1"/>
  <c r="P230" i="6" a="1"/>
  <c r="P230" i="6" s="1"/>
  <c r="P231" i="6" a="1"/>
  <c r="P231" i="6" s="1"/>
  <c r="P232" i="6" a="1"/>
  <c r="P232" i="6" s="1"/>
  <c r="P233" i="6" a="1"/>
  <c r="P233" i="6" s="1"/>
  <c r="P234" i="6" a="1"/>
  <c r="P234" i="6" s="1"/>
  <c r="P235" i="6" a="1"/>
  <c r="P235" i="6" s="1"/>
  <c r="P236" i="6" a="1"/>
  <c r="P236" i="6" s="1"/>
  <c r="P237" i="6" a="1"/>
  <c r="P237" i="6" s="1"/>
  <c r="P238" i="6" a="1"/>
  <c r="P238" i="6" s="1"/>
  <c r="P239" i="6" a="1"/>
  <c r="P239" i="6" s="1"/>
  <c r="P240" i="6" a="1"/>
  <c r="P240" i="6" s="1"/>
  <c r="P241" i="6" a="1"/>
  <c r="P241" i="6" s="1"/>
  <c r="P242" i="6" a="1"/>
  <c r="P242" i="6" s="1"/>
  <c r="P243" i="6" a="1"/>
  <c r="P243" i="6" s="1"/>
  <c r="P244" i="6" a="1"/>
  <c r="P244" i="6" s="1"/>
  <c r="P245" i="6" a="1"/>
  <c r="P245" i="6" s="1"/>
  <c r="P246" i="6" a="1"/>
  <c r="P246" i="6" s="1"/>
  <c r="P247" i="6" a="1"/>
  <c r="P247" i="6" s="1"/>
  <c r="P248" i="6" a="1"/>
  <c r="P248" i="6" s="1"/>
  <c r="P249" i="6" a="1"/>
  <c r="P249" i="6" s="1"/>
  <c r="P250" i="6" a="1"/>
  <c r="P250" i="6" s="1"/>
  <c r="P251" i="6" a="1"/>
  <c r="P251" i="6" s="1"/>
  <c r="P252" i="6" a="1"/>
  <c r="P252" i="6" s="1"/>
  <c r="P253" i="6" a="1"/>
  <c r="P253" i="6" s="1"/>
  <c r="P254" i="6" a="1"/>
  <c r="P254" i="6" s="1"/>
  <c r="P255" i="6" a="1"/>
  <c r="P255" i="6" s="1"/>
  <c r="P256" i="6" a="1"/>
  <c r="P256" i="6" s="1"/>
  <c r="P257" i="6" a="1"/>
  <c r="P257" i="6" s="1"/>
  <c r="P258" i="6" a="1"/>
  <c r="P258" i="6" s="1"/>
  <c r="P259" i="6" a="1"/>
  <c r="P259" i="6" s="1"/>
  <c r="P260" i="6" a="1"/>
  <c r="P260" i="6" s="1"/>
  <c r="P261" i="6" a="1"/>
  <c r="P261" i="6" s="1"/>
  <c r="P262" i="6" a="1"/>
  <c r="P262" i="6" s="1"/>
  <c r="P263" i="6" a="1"/>
  <c r="P263" i="6" s="1"/>
  <c r="P264" i="6" a="1"/>
  <c r="P264" i="6" s="1"/>
  <c r="P265" i="6" a="1"/>
  <c r="P265" i="6" s="1"/>
  <c r="P266" i="6" a="1"/>
  <c r="P266" i="6" s="1"/>
  <c r="P267" i="6" a="1"/>
  <c r="P267" i="6" s="1"/>
  <c r="P268" i="6" a="1"/>
  <c r="P268" i="6" s="1"/>
  <c r="P269" i="6" a="1"/>
  <c r="P269" i="6" s="1"/>
  <c r="P270" i="6" a="1"/>
  <c r="P270" i="6" s="1"/>
  <c r="P271" i="6" a="1"/>
  <c r="P271" i="6" s="1"/>
  <c r="P272" i="6" a="1"/>
  <c r="P272" i="6" s="1"/>
  <c r="P273" i="6" a="1"/>
  <c r="P273" i="6" s="1"/>
  <c r="P274" i="6" a="1"/>
  <c r="P274" i="6" s="1"/>
  <c r="P275" i="6" a="1"/>
  <c r="P275" i="6" s="1"/>
  <c r="P276" i="6" a="1"/>
  <c r="P276" i="6" s="1"/>
  <c r="P277" i="6" a="1"/>
  <c r="P277" i="6" s="1"/>
  <c r="P278" i="6" a="1"/>
  <c r="P278" i="6" s="1"/>
  <c r="P279" i="6" a="1"/>
  <c r="P279" i="6" s="1"/>
  <c r="P280" i="6" a="1"/>
  <c r="P280" i="6" s="1"/>
  <c r="P281" i="6" a="1"/>
  <c r="P281" i="6" s="1"/>
  <c r="P282" i="6" a="1"/>
  <c r="P282" i="6" s="1"/>
  <c r="P283" i="6" a="1"/>
  <c r="P283" i="6" s="1"/>
  <c r="P284" i="6" a="1"/>
  <c r="P284" i="6" s="1"/>
  <c r="P285" i="6" a="1"/>
  <c r="P285" i="6" s="1"/>
  <c r="P286" i="6" a="1"/>
  <c r="P286" i="6" s="1"/>
  <c r="P287" i="6" a="1"/>
  <c r="P287" i="6" s="1"/>
  <c r="P288" i="6" a="1"/>
  <c r="P288" i="6" s="1"/>
  <c r="P289" i="6" a="1"/>
  <c r="P289" i="6" s="1"/>
  <c r="P290" i="6" a="1"/>
  <c r="P290" i="6" s="1"/>
  <c r="P291" i="6" a="1"/>
  <c r="P291" i="6" s="1"/>
  <c r="P292" i="6" a="1"/>
  <c r="P292" i="6" s="1"/>
  <c r="P293" i="6" a="1"/>
  <c r="P293" i="6" s="1"/>
  <c r="P294" i="6" a="1"/>
  <c r="P294" i="6" s="1"/>
  <c r="P295" i="6" a="1"/>
  <c r="P295" i="6" s="1"/>
  <c r="P296" i="6" a="1"/>
  <c r="P296" i="6" s="1"/>
  <c r="P297" i="6" a="1"/>
  <c r="P297" i="6" s="1"/>
  <c r="P298" i="6" a="1"/>
  <c r="P298" i="6" s="1"/>
  <c r="P299" i="6" a="1"/>
  <c r="P299" i="6" s="1"/>
  <c r="P300" i="6" a="1"/>
  <c r="P300" i="6" s="1"/>
  <c r="P301" i="6" a="1"/>
  <c r="P301" i="6" s="1"/>
  <c r="P302" i="6" a="1"/>
  <c r="P302" i="6" s="1"/>
  <c r="P303" i="6" a="1"/>
  <c r="P303" i="6" s="1"/>
  <c r="P304" i="6" a="1"/>
  <c r="P304" i="6" s="1"/>
  <c r="P305" i="6" a="1"/>
  <c r="P305" i="6" s="1"/>
  <c r="P306" i="6" a="1"/>
  <c r="P306" i="6" s="1"/>
  <c r="P307" i="6" a="1"/>
  <c r="P307" i="6" s="1"/>
  <c r="P308" i="6" a="1"/>
  <c r="P308" i="6" s="1"/>
  <c r="P309" i="6" a="1"/>
  <c r="P309" i="6" s="1"/>
  <c r="P310" i="6" a="1"/>
  <c r="P310" i="6" s="1"/>
  <c r="P311" i="6" a="1"/>
  <c r="P311" i="6" s="1"/>
  <c r="P312" i="6" a="1"/>
  <c r="P312" i="6" s="1"/>
  <c r="P313" i="6" a="1"/>
  <c r="P313" i="6" s="1"/>
  <c r="P314" i="6" a="1"/>
  <c r="P314" i="6" s="1"/>
  <c r="P315" i="6" a="1"/>
  <c r="P315" i="6" s="1"/>
  <c r="P316" i="6" a="1"/>
  <c r="P316" i="6" s="1"/>
  <c r="P317" i="6" a="1"/>
  <c r="P317" i="6" s="1"/>
  <c r="P318" i="6" a="1"/>
  <c r="P318" i="6" s="1"/>
  <c r="P319" i="6" a="1"/>
  <c r="P319" i="6" s="1"/>
  <c r="P320" i="6" a="1"/>
  <c r="P320" i="6" s="1"/>
  <c r="P321" i="6" a="1"/>
  <c r="P321" i="6" s="1"/>
  <c r="P322" i="6" a="1"/>
  <c r="P322" i="6" s="1"/>
  <c r="P323" i="6" a="1"/>
  <c r="P323" i="6" s="1"/>
  <c r="P324" i="6" a="1"/>
  <c r="P324" i="6" s="1"/>
  <c r="P325" i="6" a="1"/>
  <c r="P325" i="6" s="1"/>
  <c r="P326" i="6" a="1"/>
  <c r="P326" i="6" s="1"/>
  <c r="P327" i="6" a="1"/>
  <c r="P327" i="6" s="1"/>
  <c r="P328" i="6" a="1"/>
  <c r="P328" i="6" s="1"/>
  <c r="P329" i="6" a="1"/>
  <c r="P329" i="6" s="1"/>
  <c r="P330" i="6" a="1"/>
  <c r="P330" i="6" s="1"/>
  <c r="P331" i="6" a="1"/>
  <c r="P331" i="6" s="1"/>
  <c r="P332" i="6" a="1"/>
  <c r="P332" i="6" s="1"/>
  <c r="P333" i="6" a="1"/>
  <c r="P333" i="6" s="1"/>
  <c r="P334" i="6" a="1"/>
  <c r="P334" i="6" s="1"/>
  <c r="P335" i="6" a="1"/>
  <c r="P335" i="6" s="1"/>
  <c r="P336" i="6" a="1"/>
  <c r="P336" i="6" s="1"/>
  <c r="P337" i="6" a="1"/>
  <c r="P337" i="6" s="1"/>
  <c r="P338" i="6" a="1"/>
  <c r="P338" i="6" s="1"/>
  <c r="P339" i="6" a="1"/>
  <c r="P339" i="6" s="1"/>
  <c r="P340" i="6" a="1"/>
  <c r="P340" i="6" s="1"/>
  <c r="P341" i="6" a="1"/>
  <c r="P341" i="6" s="1"/>
  <c r="P342" i="6" a="1"/>
  <c r="P342" i="6" s="1"/>
  <c r="P343" i="6" a="1"/>
  <c r="P343" i="6" s="1"/>
  <c r="P344" i="6" a="1"/>
  <c r="P344" i="6" s="1"/>
  <c r="P345" i="6" a="1"/>
  <c r="P345" i="6" s="1"/>
  <c r="P346" i="6" a="1"/>
  <c r="P346" i="6" s="1"/>
  <c r="P347" i="6" a="1"/>
  <c r="P347" i="6" s="1"/>
  <c r="P348" i="6" a="1"/>
  <c r="P348" i="6" s="1"/>
  <c r="P349" i="6" a="1"/>
  <c r="P349" i="6" s="1"/>
  <c r="P350" i="6" a="1"/>
  <c r="P350" i="6" s="1"/>
  <c r="P351" i="6" a="1"/>
  <c r="P351" i="6" s="1"/>
  <c r="P352" i="6" a="1"/>
  <c r="P352" i="6" s="1"/>
  <c r="P353" i="6" a="1"/>
  <c r="P353" i="6" s="1"/>
  <c r="P354" i="6" a="1"/>
  <c r="P354" i="6" s="1"/>
  <c r="P355" i="6" a="1"/>
  <c r="P355" i="6" s="1"/>
  <c r="P356" i="6" a="1"/>
  <c r="P356" i="6" s="1"/>
  <c r="P357" i="6" a="1"/>
  <c r="P357" i="6" s="1"/>
  <c r="P358" i="6" a="1"/>
  <c r="P358" i="6" s="1"/>
  <c r="P359" i="6" a="1"/>
  <c r="P359" i="6" s="1"/>
  <c r="P360" i="6" a="1"/>
  <c r="P360" i="6" s="1"/>
  <c r="P361" i="6" a="1"/>
  <c r="P361" i="6" s="1"/>
  <c r="P362" i="6" a="1"/>
  <c r="P362" i="6" s="1"/>
  <c r="P363" i="6" a="1"/>
  <c r="P363" i="6" s="1"/>
  <c r="P364" i="6" a="1"/>
  <c r="P364" i="6" s="1"/>
  <c r="P365" i="6" a="1"/>
  <c r="P365" i="6" s="1"/>
  <c r="P366" i="6" a="1"/>
  <c r="P366" i="6" s="1"/>
  <c r="P367" i="6" a="1"/>
  <c r="P367" i="6" s="1"/>
  <c r="P368" i="6" a="1"/>
  <c r="P368" i="6" s="1"/>
  <c r="P369" i="6" a="1"/>
  <c r="P369" i="6" s="1"/>
  <c r="P370" i="6" a="1"/>
  <c r="P370" i="6" s="1"/>
  <c r="P371" i="6" a="1"/>
  <c r="P371" i="6" s="1"/>
  <c r="P372" i="6" a="1"/>
  <c r="P372" i="6" s="1"/>
  <c r="P373" i="6" a="1"/>
  <c r="P373" i="6" s="1"/>
  <c r="P374" i="6" a="1"/>
  <c r="P374" i="6" s="1"/>
  <c r="P375" i="6" a="1"/>
  <c r="P375" i="6" s="1"/>
  <c r="P376" i="6" a="1"/>
  <c r="P376" i="6" s="1"/>
  <c r="P377" i="6" a="1"/>
  <c r="P377" i="6" s="1"/>
  <c r="P378" i="6" a="1"/>
  <c r="P378" i="6" s="1"/>
  <c r="P379" i="6" a="1"/>
  <c r="P379" i="6" s="1"/>
  <c r="P380" i="6" a="1"/>
  <c r="P380" i="6" s="1"/>
  <c r="P381" i="6" a="1"/>
  <c r="P381" i="6" s="1"/>
  <c r="P382" i="6" a="1"/>
  <c r="P382" i="6" s="1"/>
  <c r="P383" i="6" a="1"/>
  <c r="P383" i="6" s="1"/>
  <c r="P384" i="6" a="1"/>
  <c r="P384" i="6" s="1"/>
  <c r="P385" i="6" a="1"/>
  <c r="P385" i="6" s="1"/>
  <c r="P386" i="6" a="1"/>
  <c r="P386" i="6" s="1"/>
  <c r="P387" i="6" a="1"/>
  <c r="P387" i="6" s="1"/>
  <c r="P388" i="6" a="1"/>
  <c r="P388" i="6" s="1"/>
  <c r="P389" i="6" a="1"/>
  <c r="P389" i="6" s="1"/>
  <c r="P390" i="6" a="1"/>
  <c r="P390" i="6" s="1"/>
  <c r="P391" i="6" a="1"/>
  <c r="P391" i="6" s="1"/>
  <c r="P392" i="6" a="1"/>
  <c r="P392" i="6" s="1"/>
  <c r="P393" i="6" a="1"/>
  <c r="P393" i="6" s="1"/>
  <c r="P394" i="6" a="1"/>
  <c r="P394" i="6" s="1"/>
  <c r="P395" i="6" a="1"/>
  <c r="P395" i="6" s="1"/>
  <c r="P396" i="6" a="1"/>
  <c r="P396" i="6" s="1"/>
  <c r="P397" i="6" a="1"/>
  <c r="P397" i="6" s="1"/>
  <c r="P398" i="6" a="1"/>
  <c r="P398" i="6" s="1"/>
  <c r="P399" i="6" a="1"/>
  <c r="P399" i="6" s="1"/>
  <c r="P400" i="6" a="1"/>
  <c r="P400" i="6" s="1"/>
  <c r="P401" i="6" a="1"/>
  <c r="P401" i="6" s="1"/>
  <c r="P402" i="6" a="1"/>
  <c r="P402" i="6" s="1"/>
  <c r="P403" i="6" a="1"/>
  <c r="P403" i="6" s="1"/>
  <c r="P404" i="6" a="1"/>
  <c r="P404" i="6" s="1"/>
  <c r="P405" i="6" a="1"/>
  <c r="P405" i="6" s="1"/>
  <c r="P406" i="6" a="1"/>
  <c r="P406" i="6" s="1"/>
  <c r="P407" i="6" a="1"/>
  <c r="P407" i="6" s="1"/>
  <c r="P408" i="6" a="1"/>
  <c r="P408" i="6" s="1"/>
  <c r="P409" i="6" a="1"/>
  <c r="P409" i="6" s="1"/>
  <c r="P410" i="6" a="1"/>
  <c r="P410" i="6" s="1"/>
  <c r="P411" i="6" a="1"/>
  <c r="P411" i="6" s="1"/>
  <c r="P412" i="6" a="1"/>
  <c r="P412" i="6" s="1"/>
  <c r="P413" i="6" a="1"/>
  <c r="P413" i="6" s="1"/>
  <c r="P414" i="6" a="1"/>
  <c r="P414" i="6" s="1"/>
  <c r="P415" i="6" a="1"/>
  <c r="P415" i="6" s="1"/>
  <c r="P416" i="6" a="1"/>
  <c r="P416" i="6" s="1"/>
  <c r="P417" i="6" a="1"/>
  <c r="P417" i="6" s="1"/>
  <c r="P418" i="6" a="1"/>
  <c r="P418" i="6" s="1"/>
  <c r="P419" i="6" a="1"/>
  <c r="P419" i="6" s="1"/>
  <c r="P420" i="6" a="1"/>
  <c r="P420" i="6" s="1"/>
  <c r="P421" i="6" a="1"/>
  <c r="P421" i="6" s="1"/>
  <c r="P422" i="6" a="1"/>
  <c r="P422" i="6" s="1"/>
  <c r="P423" i="6" a="1"/>
  <c r="P423" i="6" s="1"/>
  <c r="P424" i="6" a="1"/>
  <c r="P424" i="6" s="1"/>
  <c r="P425" i="6" a="1"/>
  <c r="P425" i="6" s="1"/>
  <c r="P426" i="6" a="1"/>
  <c r="P426" i="6" s="1"/>
  <c r="P427" i="6" a="1"/>
  <c r="P427" i="6" s="1"/>
  <c r="P428" i="6" a="1"/>
  <c r="P428" i="6" s="1"/>
  <c r="P429" i="6" a="1"/>
  <c r="P429" i="6" s="1"/>
  <c r="P430" i="6" a="1"/>
  <c r="P430" i="6" s="1"/>
  <c r="P431" i="6" a="1"/>
  <c r="P431" i="6" s="1"/>
  <c r="P432" i="6" a="1"/>
  <c r="P432" i="6" s="1"/>
  <c r="P433" i="6" a="1"/>
  <c r="P433" i="6" s="1"/>
  <c r="P434" i="6" a="1"/>
  <c r="P434" i="6" s="1"/>
  <c r="P435" i="6" a="1"/>
  <c r="P435" i="6" s="1"/>
  <c r="P436" i="6" a="1"/>
  <c r="P436" i="6" s="1"/>
  <c r="P437" i="6" a="1"/>
  <c r="P437" i="6" s="1"/>
  <c r="P438" i="6" a="1"/>
  <c r="P438" i="6" s="1"/>
  <c r="P439" i="6" a="1"/>
  <c r="P439" i="6" s="1"/>
  <c r="P440" i="6" a="1"/>
  <c r="P440" i="6" s="1"/>
  <c r="P441" i="6" a="1"/>
  <c r="P441" i="6" s="1"/>
  <c r="P442" i="6" a="1"/>
  <c r="P442" i="6" s="1"/>
  <c r="P443" i="6" a="1"/>
  <c r="P443" i="6" s="1"/>
  <c r="P444" i="6" a="1"/>
  <c r="P444" i="6" s="1"/>
  <c r="P445" i="6" a="1"/>
  <c r="P445" i="6" s="1"/>
  <c r="P446" i="6" a="1"/>
  <c r="P446" i="6" s="1"/>
  <c r="P447" i="6" a="1"/>
  <c r="P447" i="6" s="1"/>
  <c r="P448" i="6" a="1"/>
  <c r="P448" i="6" s="1"/>
  <c r="P449" i="6" a="1"/>
  <c r="P449" i="6" s="1"/>
  <c r="P450" i="6" a="1"/>
  <c r="P450" i="6" s="1"/>
  <c r="P451" i="6" a="1"/>
  <c r="P451" i="6" s="1"/>
  <c r="P452" i="6" a="1"/>
  <c r="P452" i="6" s="1"/>
  <c r="P453" i="6" a="1"/>
  <c r="P453" i="6" s="1"/>
  <c r="P454" i="6" a="1"/>
  <c r="P454" i="6" s="1"/>
  <c r="P455" i="6" a="1"/>
  <c r="P455" i="6" s="1"/>
  <c r="P456" i="6" a="1"/>
  <c r="P456" i="6" s="1"/>
  <c r="P457" i="6" a="1"/>
  <c r="P457" i="6" s="1"/>
  <c r="P458" i="6" a="1"/>
  <c r="P458" i="6" s="1"/>
  <c r="P459" i="6" a="1"/>
  <c r="P459" i="6" s="1"/>
  <c r="P460" i="6" a="1"/>
  <c r="P460" i="6" s="1"/>
  <c r="P461" i="6" a="1"/>
  <c r="P461" i="6" s="1"/>
  <c r="P462" i="6" a="1"/>
  <c r="P462" i="6" s="1"/>
  <c r="P463" i="6" a="1"/>
  <c r="P463" i="6" s="1"/>
  <c r="P464" i="6" a="1"/>
  <c r="P464" i="6" s="1"/>
  <c r="P465" i="6" a="1"/>
  <c r="P465" i="6" s="1"/>
  <c r="P466" i="6" a="1"/>
  <c r="P466" i="6" s="1"/>
  <c r="P467" i="6" a="1"/>
  <c r="P467" i="6" s="1"/>
  <c r="P468" i="6" a="1"/>
  <c r="P468" i="6" s="1"/>
  <c r="P469" i="6" a="1"/>
  <c r="P469" i="6" s="1"/>
  <c r="P470" i="6" a="1"/>
  <c r="P470" i="6" s="1"/>
  <c r="P471" i="6" a="1"/>
  <c r="P471" i="6" s="1"/>
  <c r="P472" i="6" a="1"/>
  <c r="P472" i="6" s="1"/>
  <c r="P473" i="6" a="1"/>
  <c r="P473" i="6" s="1"/>
  <c r="P474" i="6" a="1"/>
  <c r="P474" i="6" s="1"/>
  <c r="P475" i="6" a="1"/>
  <c r="P475" i="6" s="1"/>
  <c r="P476" i="6" a="1"/>
  <c r="P476" i="6" s="1"/>
  <c r="P477" i="6" a="1"/>
  <c r="P477" i="6" s="1"/>
  <c r="P478" i="6" a="1"/>
  <c r="P478" i="6" s="1"/>
  <c r="P479" i="6" a="1"/>
  <c r="P479" i="6" s="1"/>
  <c r="P480" i="6" a="1"/>
  <c r="P480" i="6" s="1"/>
  <c r="P481" i="6" a="1"/>
  <c r="P481" i="6" s="1"/>
  <c r="P482" i="6" a="1"/>
  <c r="P482" i="6" s="1"/>
  <c r="P483" i="6" a="1"/>
  <c r="P483" i="6" s="1"/>
  <c r="P484" i="6" a="1"/>
  <c r="P484" i="6" s="1"/>
  <c r="P485" i="6" a="1"/>
  <c r="P485" i="6" s="1"/>
  <c r="P486" i="6" a="1"/>
  <c r="P486" i="6" s="1"/>
  <c r="P487" i="6" a="1"/>
  <c r="P487" i="6" s="1"/>
  <c r="P488" i="6" a="1"/>
  <c r="P488" i="6" s="1"/>
  <c r="P489" i="6" a="1"/>
  <c r="P489" i="6" s="1"/>
  <c r="P490" i="6" a="1"/>
  <c r="P490" i="6" s="1"/>
  <c r="P491" i="6" a="1"/>
  <c r="P491" i="6" s="1"/>
  <c r="P492" i="6" a="1"/>
  <c r="P492" i="6" s="1"/>
  <c r="P493" i="6" a="1"/>
  <c r="P493" i="6" s="1"/>
  <c r="P494" i="6" a="1"/>
  <c r="P494" i="6" s="1"/>
  <c r="P495" i="6" a="1"/>
  <c r="P495" i="6" s="1"/>
  <c r="P496" i="6" a="1"/>
  <c r="P496" i="6" s="1"/>
  <c r="P497" i="6" a="1"/>
  <c r="P497" i="6" s="1"/>
  <c r="P498" i="6" a="1"/>
  <c r="P498" i="6" s="1"/>
  <c r="P499" i="6" a="1"/>
  <c r="P499" i="6" s="1"/>
  <c r="P500" i="6" a="1"/>
  <c r="P500" i="6" s="1"/>
  <c r="P501" i="6" a="1"/>
  <c r="P501" i="6" s="1"/>
  <c r="P502" i="6" a="1"/>
  <c r="P502" i="6" s="1"/>
  <c r="P503" i="6" a="1"/>
  <c r="P503" i="6" s="1"/>
  <c r="P504" i="6" a="1"/>
  <c r="P504" i="6" s="1"/>
  <c r="P505" i="6" a="1"/>
  <c r="P505" i="6" s="1"/>
  <c r="P506" i="6" a="1"/>
  <c r="P506" i="6" s="1"/>
  <c r="P507" i="6" a="1"/>
  <c r="P507" i="6" s="1"/>
  <c r="P508" i="6" a="1"/>
  <c r="P508" i="6" s="1"/>
  <c r="P509" i="6" a="1"/>
  <c r="P509" i="6" s="1"/>
  <c r="P510" i="6" a="1"/>
  <c r="P510" i="6" s="1"/>
  <c r="P511" i="6" a="1"/>
  <c r="P511" i="6" s="1"/>
  <c r="P512" i="6" a="1"/>
  <c r="P512" i="6" s="1"/>
  <c r="P513" i="6" a="1"/>
  <c r="P513" i="6" s="1"/>
  <c r="P514" i="6" a="1"/>
  <c r="P514" i="6" s="1"/>
  <c r="P515" i="6" a="1"/>
  <c r="P515" i="6" s="1"/>
  <c r="P516" i="6" a="1"/>
  <c r="P516" i="6" s="1"/>
  <c r="P517" i="6" a="1"/>
  <c r="P517" i="6" s="1"/>
  <c r="P518" i="6" a="1"/>
  <c r="P518" i="6" s="1"/>
  <c r="P519" i="6" a="1"/>
  <c r="P519" i="6" s="1"/>
  <c r="P520" i="6" a="1"/>
  <c r="P520" i="6" s="1"/>
  <c r="P521" i="6" a="1"/>
  <c r="P521" i="6" s="1"/>
  <c r="P522" i="6" a="1"/>
  <c r="P522" i="6" s="1"/>
  <c r="P523" i="6" a="1"/>
  <c r="P523" i="6" s="1"/>
  <c r="P524" i="6" a="1"/>
  <c r="P524" i="6" s="1"/>
  <c r="P525" i="6" a="1"/>
  <c r="P525" i="6" s="1"/>
  <c r="P526" i="6" a="1"/>
  <c r="P526" i="6" s="1"/>
  <c r="P527" i="6" a="1"/>
  <c r="P527" i="6" s="1"/>
  <c r="P528" i="6" a="1"/>
  <c r="P528" i="6" s="1"/>
  <c r="P529" i="6" a="1"/>
  <c r="P529" i="6" s="1"/>
  <c r="P530" i="6" a="1"/>
  <c r="P530" i="6" s="1"/>
  <c r="P531" i="6" a="1"/>
  <c r="P531" i="6" s="1"/>
  <c r="P532" i="6" a="1"/>
  <c r="P532" i="6" s="1"/>
  <c r="P533" i="6" a="1"/>
  <c r="P533" i="6" s="1"/>
  <c r="P534" i="6" a="1"/>
  <c r="P534" i="6" s="1"/>
  <c r="P535" i="6" a="1"/>
  <c r="P535" i="6" s="1"/>
  <c r="P536" i="6" a="1"/>
  <c r="P536" i="6" s="1"/>
  <c r="P537" i="6" a="1"/>
  <c r="P537" i="6" s="1"/>
  <c r="P538" i="6" a="1"/>
  <c r="P538" i="6" s="1"/>
  <c r="P539" i="6" a="1"/>
  <c r="P539" i="6" s="1"/>
  <c r="P540" i="6" a="1"/>
  <c r="P540" i="6" s="1"/>
  <c r="P541" i="6" a="1"/>
  <c r="P541" i="6" s="1"/>
  <c r="P542" i="6" a="1"/>
  <c r="P542" i="6" s="1"/>
  <c r="P543" i="6" a="1"/>
  <c r="P543" i="6" s="1"/>
  <c r="P544" i="6" a="1"/>
  <c r="P544" i="6" s="1"/>
  <c r="P545" i="6" a="1"/>
  <c r="P545" i="6" s="1"/>
  <c r="P546" i="6" a="1"/>
  <c r="P546" i="6" s="1"/>
  <c r="P547" i="6" a="1"/>
  <c r="P547" i="6" s="1"/>
  <c r="P548" i="6" a="1"/>
  <c r="P548" i="6" s="1"/>
  <c r="P549" i="6" a="1"/>
  <c r="P549" i="6" s="1"/>
  <c r="P550" i="6" a="1"/>
  <c r="P550" i="6" s="1"/>
  <c r="P551" i="6" a="1"/>
  <c r="P551" i="6" s="1"/>
  <c r="P552" i="6" a="1"/>
  <c r="P552" i="6" s="1"/>
  <c r="P553" i="6" a="1"/>
  <c r="P553" i="6" s="1"/>
  <c r="P554" i="6" a="1"/>
  <c r="P554" i="6" s="1"/>
  <c r="P555" i="6" a="1"/>
  <c r="P555" i="6" s="1"/>
  <c r="P556" i="6" a="1"/>
  <c r="P556" i="6" s="1"/>
  <c r="P557" i="6" a="1"/>
  <c r="P557" i="6" s="1"/>
  <c r="P558" i="6" a="1"/>
  <c r="P558" i="6" s="1"/>
  <c r="P559" i="6" a="1"/>
  <c r="P559" i="6" s="1"/>
  <c r="P560" i="6" a="1"/>
  <c r="P560" i="6" s="1"/>
  <c r="P561" i="6" a="1"/>
  <c r="P561" i="6" s="1"/>
  <c r="P562" i="6" a="1"/>
  <c r="P562" i="6" s="1"/>
  <c r="P563" i="6" a="1"/>
  <c r="P563" i="6" s="1"/>
  <c r="P564" i="6" a="1"/>
  <c r="P564" i="6" s="1"/>
  <c r="P565" i="6" a="1"/>
  <c r="P565" i="6" s="1"/>
  <c r="P566" i="6" a="1"/>
  <c r="P566" i="6" s="1"/>
  <c r="P567" i="6" a="1"/>
  <c r="P567" i="6" s="1"/>
  <c r="P568" i="6" a="1"/>
  <c r="P568" i="6" s="1"/>
  <c r="P569" i="6" a="1"/>
  <c r="P569" i="6" s="1"/>
  <c r="P570" i="6" a="1"/>
  <c r="P570" i="6" s="1"/>
  <c r="P571" i="6" a="1"/>
  <c r="P571" i="6" s="1"/>
  <c r="P572" i="6" a="1"/>
  <c r="P572" i="6" s="1"/>
  <c r="P573" i="6" a="1"/>
  <c r="P573" i="6" s="1"/>
  <c r="P574" i="6" a="1"/>
  <c r="P574" i="6" s="1"/>
  <c r="P575" i="6" a="1"/>
  <c r="P575" i="6" s="1"/>
  <c r="P576" i="6" a="1"/>
  <c r="P576" i="6" s="1"/>
  <c r="P577" i="6" a="1"/>
  <c r="P577" i="6" s="1"/>
  <c r="P578" i="6" a="1"/>
  <c r="P578" i="6" s="1"/>
  <c r="P579" i="6" a="1"/>
  <c r="P579" i="6" s="1"/>
  <c r="P580" i="6" a="1"/>
  <c r="P580" i="6" s="1"/>
  <c r="P581" i="6" a="1"/>
  <c r="P581" i="6" s="1"/>
  <c r="P582" i="6" a="1"/>
  <c r="P582" i="6" s="1"/>
  <c r="P583" i="6" a="1"/>
  <c r="P583" i="6" s="1"/>
  <c r="P584" i="6" a="1"/>
  <c r="P584" i="6" s="1"/>
  <c r="P585" i="6" a="1"/>
  <c r="P585" i="6" s="1"/>
  <c r="P586" i="6" a="1"/>
  <c r="P586" i="6" s="1"/>
  <c r="P587" i="6" a="1"/>
  <c r="P587" i="6" s="1"/>
  <c r="P588" i="6" a="1"/>
  <c r="P588" i="6" s="1"/>
  <c r="P589" i="6" a="1"/>
  <c r="P589" i="6" s="1"/>
  <c r="P590" i="6" a="1"/>
  <c r="P590" i="6" s="1"/>
  <c r="P591" i="6" a="1"/>
  <c r="P591" i="6" s="1"/>
  <c r="P592" i="6" a="1"/>
  <c r="P592" i="6" s="1"/>
  <c r="P593" i="6" a="1"/>
  <c r="P593" i="6" s="1"/>
  <c r="P594" i="6" a="1"/>
  <c r="P594" i="6" s="1"/>
  <c r="P595" i="6" a="1"/>
  <c r="P595" i="6" s="1"/>
  <c r="P596" i="6" a="1"/>
  <c r="P596" i="6" s="1"/>
  <c r="P597" i="6" a="1"/>
  <c r="P597" i="6" s="1"/>
  <c r="P598" i="6" a="1"/>
  <c r="P598" i="6" s="1"/>
  <c r="P599" i="6" a="1"/>
  <c r="P599" i="6" s="1"/>
  <c r="P600" i="6" a="1"/>
  <c r="P600" i="6" s="1"/>
  <c r="P601" i="6" a="1"/>
  <c r="P601" i="6" s="1"/>
  <c r="P602" i="6" a="1"/>
  <c r="P602" i="6" s="1"/>
  <c r="P603" i="6" a="1"/>
  <c r="P603" i="6" s="1"/>
  <c r="P604" i="6" a="1"/>
  <c r="P604" i="6" s="1"/>
  <c r="P605" i="6" a="1"/>
  <c r="P605" i="6" s="1"/>
  <c r="P606" i="6" a="1"/>
  <c r="P606" i="6" s="1"/>
  <c r="P607" i="6" a="1"/>
  <c r="P607" i="6" s="1"/>
  <c r="P608" i="6" a="1"/>
  <c r="P608" i="6" s="1"/>
  <c r="P609" i="6" a="1"/>
  <c r="P609" i="6" s="1"/>
  <c r="P610" i="6" a="1"/>
  <c r="P610" i="6" s="1"/>
  <c r="P611" i="6" a="1"/>
  <c r="P611" i="6" s="1"/>
  <c r="P612" i="6" a="1"/>
  <c r="P612" i="6" s="1"/>
  <c r="P613" i="6" a="1"/>
  <c r="P613" i="6" s="1"/>
  <c r="P614" i="6" a="1"/>
  <c r="P614" i="6" s="1"/>
  <c r="P615" i="6" a="1"/>
  <c r="P615" i="6" s="1"/>
  <c r="P616" i="6" a="1"/>
  <c r="P616" i="6" s="1"/>
  <c r="P617" i="6" a="1"/>
  <c r="P617" i="6" s="1"/>
  <c r="P618" i="6" a="1"/>
  <c r="P618" i="6" s="1"/>
  <c r="P619" i="6" a="1"/>
  <c r="P619" i="6" s="1"/>
  <c r="P620" i="6" a="1"/>
  <c r="P620" i="6" s="1"/>
  <c r="P621" i="6" a="1"/>
  <c r="P621" i="6" s="1"/>
  <c r="P622" i="6" a="1"/>
  <c r="P622" i="6" s="1"/>
  <c r="P623" i="6" a="1"/>
  <c r="P623" i="6" s="1"/>
  <c r="P624" i="6" a="1"/>
  <c r="P624" i="6" s="1"/>
  <c r="P625" i="6" a="1"/>
  <c r="P625" i="6" s="1"/>
  <c r="P626" i="6" a="1"/>
  <c r="P626" i="6" s="1"/>
  <c r="P627" i="6" a="1"/>
  <c r="P627" i="6" s="1"/>
  <c r="P628" i="6" a="1"/>
  <c r="P628" i="6" s="1"/>
  <c r="P629" i="6" a="1"/>
  <c r="P629" i="6" s="1"/>
  <c r="P630" i="6" a="1"/>
  <c r="P630" i="6" s="1"/>
  <c r="P631" i="6" a="1"/>
  <c r="P631" i="6" s="1"/>
  <c r="P632" i="6" a="1"/>
  <c r="P632" i="6" s="1"/>
  <c r="P633" i="6" a="1"/>
  <c r="P633" i="6" s="1"/>
  <c r="P634" i="6" a="1"/>
  <c r="P634" i="6" s="1"/>
  <c r="P635" i="6" a="1"/>
  <c r="P635" i="6" s="1"/>
  <c r="P636" i="6" a="1"/>
  <c r="P636" i="6" s="1"/>
  <c r="P637" i="6" a="1"/>
  <c r="P637" i="6" s="1"/>
  <c r="P638" i="6" a="1"/>
  <c r="P638" i="6" s="1"/>
  <c r="P639" i="6" a="1"/>
  <c r="P639" i="6" s="1"/>
  <c r="P640" i="6" a="1"/>
  <c r="P640" i="6" s="1"/>
  <c r="P641" i="6" a="1"/>
  <c r="P641" i="6" s="1"/>
  <c r="P642" i="6" a="1"/>
  <c r="P642" i="6" s="1"/>
  <c r="P643" i="6" a="1"/>
  <c r="P643" i="6" s="1"/>
  <c r="P644" i="6" a="1"/>
  <c r="P644" i="6" s="1"/>
  <c r="P645" i="6" a="1"/>
  <c r="P645" i="6" s="1"/>
  <c r="P646" i="6" a="1"/>
  <c r="P646" i="6" s="1"/>
  <c r="P647" i="6" a="1"/>
  <c r="P647" i="6" s="1"/>
  <c r="P648" i="6" a="1"/>
  <c r="P648" i="6" s="1"/>
  <c r="P649" i="6" a="1"/>
  <c r="P649" i="6" s="1"/>
  <c r="P650" i="6" a="1"/>
  <c r="P650" i="6" s="1"/>
  <c r="P651" i="6" a="1"/>
  <c r="P651" i="6" s="1"/>
  <c r="P652" i="6" a="1"/>
  <c r="P652" i="6" s="1"/>
  <c r="P653" i="6" a="1"/>
  <c r="P653" i="6" s="1"/>
  <c r="P654" i="6" a="1"/>
  <c r="P654" i="6" s="1"/>
  <c r="P655" i="6" a="1"/>
  <c r="P655" i="6" s="1"/>
  <c r="P656" i="6" a="1"/>
  <c r="P656" i="6" s="1"/>
  <c r="P657" i="6" a="1"/>
  <c r="P657" i="6" s="1"/>
  <c r="P658" i="6" a="1"/>
  <c r="P658" i="6" s="1"/>
  <c r="P659" i="6" a="1"/>
  <c r="P659" i="6" s="1"/>
  <c r="P660" i="6" a="1"/>
  <c r="P660" i="6" s="1"/>
  <c r="P661" i="6" a="1"/>
  <c r="P661" i="6" s="1"/>
  <c r="P662" i="6" a="1"/>
  <c r="P662" i="6" s="1"/>
  <c r="P663" i="6" a="1"/>
  <c r="P663" i="6" s="1"/>
  <c r="P664" i="6" a="1"/>
  <c r="P664" i="6" s="1"/>
  <c r="P665" i="6" a="1"/>
  <c r="P665" i="6" s="1"/>
  <c r="P666" i="6" a="1"/>
  <c r="P666" i="6" s="1"/>
  <c r="P667" i="6" a="1"/>
  <c r="P667" i="6" s="1"/>
  <c r="P668" i="6" a="1"/>
  <c r="P668" i="6" s="1"/>
  <c r="P669" i="6" a="1"/>
  <c r="P669" i="6" s="1"/>
  <c r="P670" i="6" a="1"/>
  <c r="P670" i="6" s="1"/>
  <c r="P671" i="6" a="1"/>
  <c r="P671" i="6" s="1"/>
  <c r="P672" i="6" a="1"/>
  <c r="P672" i="6" s="1"/>
  <c r="P673" i="6" a="1"/>
  <c r="P673" i="6" s="1"/>
  <c r="P674" i="6" a="1"/>
  <c r="P674" i="6" s="1"/>
  <c r="P675" i="6" a="1"/>
  <c r="P675" i="6" s="1"/>
  <c r="P676" i="6" a="1"/>
  <c r="P676" i="6" s="1"/>
  <c r="P677" i="6" a="1"/>
  <c r="P677" i="6" s="1"/>
  <c r="P678" i="6" a="1"/>
  <c r="P678" i="6" s="1"/>
  <c r="P679" i="6" a="1"/>
  <c r="P679" i="6" s="1"/>
  <c r="P680" i="6" a="1"/>
  <c r="P680" i="6" s="1"/>
  <c r="P681" i="6" a="1"/>
  <c r="P681" i="6" s="1"/>
  <c r="P682" i="6" a="1"/>
  <c r="P682" i="6" s="1"/>
  <c r="P683" i="6" a="1"/>
  <c r="P683" i="6" s="1"/>
  <c r="P684" i="6" a="1"/>
  <c r="P684" i="6" s="1"/>
  <c r="P685" i="6" a="1"/>
  <c r="P685" i="6" s="1"/>
  <c r="P686" i="6" a="1"/>
  <c r="P686" i="6" s="1"/>
  <c r="P687" i="6" a="1"/>
  <c r="P687" i="6" s="1"/>
  <c r="P688" i="6" a="1"/>
  <c r="P688" i="6" s="1"/>
  <c r="P689" i="6" a="1"/>
  <c r="P689" i="6" s="1"/>
  <c r="P690" i="6" a="1"/>
  <c r="P690" i="6" s="1"/>
  <c r="P691" i="6" a="1"/>
  <c r="P691" i="6" s="1"/>
  <c r="P692" i="6" a="1"/>
  <c r="P692" i="6" s="1"/>
  <c r="P693" i="6" a="1"/>
  <c r="P693" i="6" s="1"/>
  <c r="P694" i="6" a="1"/>
  <c r="P694" i="6" s="1"/>
  <c r="P695" i="6" a="1"/>
  <c r="P695" i="6" s="1"/>
  <c r="P696" i="6" a="1"/>
  <c r="P696" i="6" s="1"/>
  <c r="P697" i="6" a="1"/>
  <c r="P697" i="6" s="1"/>
  <c r="P698" i="6" a="1"/>
  <c r="P698" i="6" s="1"/>
  <c r="P699" i="6" a="1"/>
  <c r="P699" i="6" s="1"/>
  <c r="P700" i="6" a="1"/>
  <c r="P700" i="6" s="1"/>
  <c r="P701" i="6" a="1"/>
  <c r="P701" i="6" s="1"/>
  <c r="P702" i="6" a="1"/>
  <c r="P702" i="6" s="1"/>
  <c r="P703" i="6" a="1"/>
  <c r="P703" i="6" s="1"/>
  <c r="P704" i="6" a="1"/>
  <c r="P704" i="6" s="1"/>
  <c r="P705" i="6" a="1"/>
  <c r="P705" i="6" s="1"/>
  <c r="P706" i="6" a="1"/>
  <c r="P706" i="6" s="1"/>
  <c r="P707" i="6" a="1"/>
  <c r="P707" i="6" s="1"/>
  <c r="P708" i="6" a="1"/>
  <c r="P708" i="6" s="1"/>
  <c r="P709" i="6" a="1"/>
  <c r="P709" i="6" s="1"/>
  <c r="P710" i="6" a="1"/>
  <c r="P710" i="6" s="1"/>
  <c r="P711" i="6" a="1"/>
  <c r="P711" i="6" s="1"/>
  <c r="P712" i="6" a="1"/>
  <c r="P712" i="6" s="1"/>
  <c r="P713" i="6" a="1"/>
  <c r="P713" i="6" s="1"/>
  <c r="P714" i="6" a="1"/>
  <c r="P714" i="6" s="1"/>
  <c r="P715" i="6" a="1"/>
  <c r="P715" i="6" s="1"/>
  <c r="P716" i="6" a="1"/>
  <c r="P716" i="6" s="1"/>
  <c r="P717" i="6" a="1"/>
  <c r="P717" i="6" s="1"/>
  <c r="P718" i="6" a="1"/>
  <c r="P718" i="6" s="1"/>
  <c r="P719" i="6" a="1"/>
  <c r="P719" i="6" s="1"/>
  <c r="P720" i="6" a="1"/>
  <c r="P720" i="6" s="1"/>
  <c r="P721" i="6" a="1"/>
  <c r="P721" i="6" s="1"/>
  <c r="P722" i="6" a="1"/>
  <c r="P722" i="6" s="1"/>
  <c r="P723" i="6" a="1"/>
  <c r="P723" i="6" s="1"/>
  <c r="P724" i="6" a="1"/>
  <c r="P724" i="6" s="1"/>
  <c r="P725" i="6" a="1"/>
  <c r="P725" i="6" s="1"/>
  <c r="P726" i="6" a="1"/>
  <c r="P726" i="6" s="1"/>
  <c r="P727" i="6" a="1"/>
  <c r="P727" i="6" s="1"/>
  <c r="P728" i="6" a="1"/>
  <c r="P728" i="6" s="1"/>
  <c r="P729" i="6" a="1"/>
  <c r="P729" i="6" s="1"/>
  <c r="P730" i="6" a="1"/>
  <c r="P730" i="6" s="1"/>
  <c r="P731" i="6" a="1"/>
  <c r="P731" i="6" s="1"/>
  <c r="P732" i="6" a="1"/>
  <c r="P732" i="6" s="1"/>
  <c r="P733" i="6" a="1"/>
  <c r="P733" i="6" s="1"/>
  <c r="P734" i="6" a="1"/>
  <c r="P734" i="6" s="1"/>
  <c r="P735" i="6" a="1"/>
  <c r="P735" i="6" s="1"/>
  <c r="P736" i="6" a="1"/>
  <c r="P736" i="6" s="1"/>
  <c r="P737" i="6" a="1"/>
  <c r="P737" i="6" s="1"/>
  <c r="P738" i="6" a="1"/>
  <c r="P738" i="6" s="1"/>
  <c r="P739" i="6" a="1"/>
  <c r="P739" i="6" s="1"/>
  <c r="P740" i="6" a="1"/>
  <c r="P740" i="6" s="1"/>
  <c r="P741" i="6" a="1"/>
  <c r="P741" i="6" s="1"/>
  <c r="P742" i="6" a="1"/>
  <c r="P742" i="6" s="1"/>
  <c r="P743" i="6" a="1"/>
  <c r="P743" i="6" s="1"/>
  <c r="P744" i="6" a="1"/>
  <c r="P744" i="6" s="1"/>
  <c r="P745" i="6" a="1"/>
  <c r="P745" i="6" s="1"/>
  <c r="P746" i="6" a="1"/>
  <c r="P746" i="6" s="1"/>
  <c r="P747" i="6" a="1"/>
  <c r="P747" i="6" s="1"/>
  <c r="P748" i="6" a="1"/>
  <c r="P748" i="6" s="1"/>
  <c r="P749" i="6" a="1"/>
  <c r="P749" i="6" s="1"/>
  <c r="P750" i="6" a="1"/>
  <c r="P750" i="6" s="1"/>
  <c r="P751" i="6" a="1"/>
  <c r="P751" i="6" s="1"/>
  <c r="P752" i="6" a="1"/>
  <c r="P752" i="6" s="1"/>
  <c r="P753" i="6" a="1"/>
  <c r="P753" i="6" s="1"/>
  <c r="P754" i="6" a="1"/>
  <c r="P754" i="6" s="1"/>
  <c r="P755" i="6" a="1"/>
  <c r="P755" i="6" s="1"/>
  <c r="P756" i="6" a="1"/>
  <c r="P756" i="6" s="1"/>
  <c r="P757" i="6" a="1"/>
  <c r="P757" i="6" s="1"/>
  <c r="P758" i="6" a="1"/>
  <c r="P758" i="6" s="1"/>
  <c r="P759" i="6" a="1"/>
  <c r="P759" i="6" s="1"/>
  <c r="P760" i="6" a="1"/>
  <c r="P760" i="6" s="1"/>
  <c r="P761" i="6" a="1"/>
  <c r="P761" i="6" s="1"/>
  <c r="P762" i="6" a="1"/>
  <c r="P762" i="6" s="1"/>
  <c r="P763" i="6" a="1"/>
  <c r="P763" i="6" s="1"/>
  <c r="P764" i="6" a="1"/>
  <c r="P764" i="6" s="1"/>
  <c r="P765" i="6" a="1"/>
  <c r="P765" i="6" s="1"/>
  <c r="P766" i="6" a="1"/>
  <c r="P766" i="6" s="1"/>
  <c r="P767" i="6" a="1"/>
  <c r="P767" i="6" s="1"/>
  <c r="P768" i="6" a="1"/>
  <c r="P768" i="6" s="1"/>
  <c r="P769" i="6" a="1"/>
  <c r="P769" i="6" s="1"/>
  <c r="P770" i="6" a="1"/>
  <c r="P770" i="6" s="1"/>
  <c r="P771" i="6" a="1"/>
  <c r="P771" i="6" s="1"/>
  <c r="P772" i="6" a="1"/>
  <c r="P772" i="6" s="1"/>
  <c r="P773" i="6" a="1"/>
  <c r="P773" i="6" s="1"/>
  <c r="P774" i="6" a="1"/>
  <c r="P774" i="6" s="1"/>
  <c r="P775" i="6" a="1"/>
  <c r="P775" i="6" s="1"/>
  <c r="P776" i="6" a="1"/>
  <c r="P776" i="6" s="1"/>
  <c r="P777" i="6" a="1"/>
  <c r="P777" i="6" s="1"/>
  <c r="P778" i="6" a="1"/>
  <c r="P778" i="6" s="1"/>
  <c r="P779" i="6" a="1"/>
  <c r="P779" i="6" s="1"/>
  <c r="P780" i="6" a="1"/>
  <c r="P780" i="6" s="1"/>
  <c r="P781" i="6" a="1"/>
  <c r="P781" i="6" s="1"/>
  <c r="P782" i="6" a="1"/>
  <c r="P782" i="6" s="1"/>
  <c r="P783" i="6" a="1"/>
  <c r="P783" i="6" s="1"/>
  <c r="P784" i="6" a="1"/>
  <c r="P784" i="6" s="1"/>
  <c r="P785" i="6" a="1"/>
  <c r="P785" i="6" s="1"/>
  <c r="P786" i="6" a="1"/>
  <c r="P786" i="6" s="1"/>
  <c r="P787" i="6" a="1"/>
  <c r="P787" i="6" s="1"/>
  <c r="P788" i="6" a="1"/>
  <c r="P788" i="6" s="1"/>
  <c r="P789" i="6" a="1"/>
  <c r="P789" i="6" s="1"/>
  <c r="P790" i="6" a="1"/>
  <c r="P790" i="6" s="1"/>
  <c r="P791" i="6" a="1"/>
  <c r="P791" i="6" s="1"/>
  <c r="P792" i="6" a="1"/>
  <c r="P792" i="6" s="1"/>
  <c r="P793" i="6" a="1"/>
  <c r="P793" i="6" s="1"/>
  <c r="P794" i="6" a="1"/>
  <c r="P794" i="6" s="1"/>
  <c r="P795" i="6" a="1"/>
  <c r="P795" i="6" s="1"/>
  <c r="P796" i="6" a="1"/>
  <c r="P796" i="6" s="1"/>
  <c r="P797" i="6" a="1"/>
  <c r="P797" i="6" s="1"/>
  <c r="P798" i="6" a="1"/>
  <c r="P798" i="6" s="1"/>
  <c r="P799" i="6" a="1"/>
  <c r="P799" i="6" s="1"/>
  <c r="P800" i="6" a="1"/>
  <c r="P800" i="6" s="1"/>
  <c r="P801" i="6" a="1"/>
  <c r="P801" i="6" s="1"/>
  <c r="P802" i="6" a="1"/>
  <c r="P802" i="6" s="1"/>
  <c r="P803" i="6" a="1"/>
  <c r="P803" i="6" s="1"/>
  <c r="P804" i="6" a="1"/>
  <c r="P804" i="6" s="1"/>
  <c r="P805" i="6" a="1"/>
  <c r="P805" i="6" s="1"/>
  <c r="P806" i="6" a="1"/>
  <c r="P806" i="6" s="1"/>
  <c r="P807" i="6" a="1"/>
  <c r="P807" i="6" s="1"/>
  <c r="P808" i="6" a="1"/>
  <c r="P808" i="6" s="1"/>
  <c r="P809" i="6" a="1"/>
  <c r="P809" i="6" s="1"/>
  <c r="P810" i="6" a="1"/>
  <c r="P810" i="6" s="1"/>
  <c r="P811" i="6" a="1"/>
  <c r="P811" i="6" s="1"/>
  <c r="P812" i="6" a="1"/>
  <c r="P812" i="6" s="1"/>
  <c r="P813" i="6" a="1"/>
  <c r="P813" i="6" s="1"/>
  <c r="P814" i="6" a="1"/>
  <c r="P814" i="6" s="1"/>
  <c r="P815" i="6" a="1"/>
  <c r="P815" i="6" s="1"/>
  <c r="P816" i="6" a="1"/>
  <c r="P816" i="6" s="1"/>
  <c r="P817" i="6" a="1"/>
  <c r="P817" i="6" s="1"/>
  <c r="P818" i="6" a="1"/>
  <c r="P818" i="6" s="1"/>
  <c r="P819" i="6" a="1"/>
  <c r="P819" i="6" s="1"/>
  <c r="P820" i="6" a="1"/>
  <c r="P820" i="6" s="1"/>
  <c r="P821" i="6" a="1"/>
  <c r="P821" i="6" s="1"/>
  <c r="P822" i="6" a="1"/>
  <c r="P822" i="6" s="1"/>
  <c r="P823" i="6" a="1"/>
  <c r="P823" i="6" s="1"/>
  <c r="P824" i="6" a="1"/>
  <c r="P824" i="6" s="1"/>
  <c r="P825" i="6" a="1"/>
  <c r="P825" i="6" s="1"/>
  <c r="P826" i="6" a="1"/>
  <c r="P826" i="6" s="1"/>
  <c r="P827" i="6" a="1"/>
  <c r="P827" i="6" s="1"/>
  <c r="P828" i="6" a="1"/>
  <c r="P828" i="6" s="1"/>
  <c r="P829" i="6" a="1"/>
  <c r="P829" i="6" s="1"/>
  <c r="P830" i="6" a="1"/>
  <c r="P830" i="6" s="1"/>
  <c r="P831" i="6" a="1"/>
  <c r="P831" i="6" s="1"/>
  <c r="P832" i="6" a="1"/>
  <c r="P832" i="6" s="1"/>
  <c r="P833" i="6" a="1"/>
  <c r="P833" i="6" s="1"/>
  <c r="P834" i="6" a="1"/>
  <c r="P834" i="6" s="1"/>
  <c r="P835" i="6" a="1"/>
  <c r="P835" i="6" s="1"/>
  <c r="P836" i="6" a="1"/>
  <c r="P836" i="6" s="1"/>
  <c r="P837" i="6" a="1"/>
  <c r="P837" i="6" s="1"/>
  <c r="P838" i="6" a="1"/>
  <c r="P838" i="6" s="1"/>
  <c r="P839" i="6" a="1"/>
  <c r="P839" i="6" s="1"/>
  <c r="P840" i="6" a="1"/>
  <c r="P840" i="6" s="1"/>
  <c r="P841" i="6" a="1"/>
  <c r="P841" i="6" s="1"/>
  <c r="P842" i="6" a="1"/>
  <c r="P842" i="6" s="1"/>
  <c r="P843" i="6" a="1"/>
  <c r="P843" i="6" s="1"/>
  <c r="P844" i="6" a="1"/>
  <c r="P844" i="6" s="1"/>
  <c r="P845" i="6" a="1"/>
  <c r="P845" i="6" s="1"/>
  <c r="P846" i="6" a="1"/>
  <c r="P846" i="6" s="1"/>
  <c r="P847" i="6" a="1"/>
  <c r="P847" i="6" s="1"/>
  <c r="P848" i="6" a="1"/>
  <c r="P848" i="6" s="1"/>
  <c r="P849" i="6" a="1"/>
  <c r="P849" i="6" s="1"/>
  <c r="P850" i="6" a="1"/>
  <c r="P850" i="6" s="1"/>
  <c r="P851" i="6" a="1"/>
  <c r="P851" i="6" s="1"/>
  <c r="P852" i="6" a="1"/>
  <c r="P852" i="6" s="1"/>
  <c r="P853" i="6" a="1"/>
  <c r="P853" i="6" s="1"/>
  <c r="P854" i="6" a="1"/>
  <c r="P854" i="6" s="1"/>
  <c r="P855" i="6" a="1"/>
  <c r="P855" i="6" s="1"/>
  <c r="P856" i="6" a="1"/>
  <c r="P856" i="6" s="1"/>
  <c r="P857" i="6" a="1"/>
  <c r="P857" i="6" s="1"/>
  <c r="P858" i="6" a="1"/>
  <c r="P858" i="6" s="1"/>
  <c r="P859" i="6" a="1"/>
  <c r="P859" i="6" s="1"/>
  <c r="P860" i="6" a="1"/>
  <c r="P860" i="6" s="1"/>
  <c r="P861" i="6" a="1"/>
  <c r="P861" i="6" s="1"/>
  <c r="P862" i="6" a="1"/>
  <c r="P862" i="6" s="1"/>
  <c r="P863" i="6" a="1"/>
  <c r="P863" i="6" s="1"/>
  <c r="P864" i="6" a="1"/>
  <c r="P864" i="6" s="1"/>
  <c r="P865" i="6" a="1"/>
  <c r="P865" i="6" s="1"/>
  <c r="P866" i="6" a="1"/>
  <c r="P866" i="6" s="1"/>
  <c r="P867" i="6" a="1"/>
  <c r="P867" i="6" s="1"/>
  <c r="P868" i="6" a="1"/>
  <c r="P868" i="6" s="1"/>
  <c r="P869" i="6" a="1"/>
  <c r="P869" i="6" s="1"/>
  <c r="P870" i="6" a="1"/>
  <c r="P870" i="6" s="1"/>
  <c r="P871" i="6" a="1"/>
  <c r="P871" i="6" s="1"/>
  <c r="P872" i="6" a="1"/>
  <c r="P872" i="6" s="1"/>
  <c r="P873" i="6" a="1"/>
  <c r="P873" i="6" s="1"/>
  <c r="P874" i="6" a="1"/>
  <c r="P874" i="6" s="1"/>
  <c r="P875" i="6" a="1"/>
  <c r="P875" i="6" s="1"/>
  <c r="P876" i="6" a="1"/>
  <c r="P876" i="6" s="1"/>
  <c r="P877" i="6" a="1"/>
  <c r="P877" i="6" s="1"/>
  <c r="P878" i="6" a="1"/>
  <c r="P878" i="6" s="1"/>
  <c r="P879" i="6" a="1"/>
  <c r="P879" i="6" s="1"/>
  <c r="P880" i="6" a="1"/>
  <c r="P880" i="6" s="1"/>
  <c r="P881" i="6" a="1"/>
  <c r="P881" i="6" s="1"/>
  <c r="P882" i="6" a="1"/>
  <c r="P882" i="6" s="1"/>
  <c r="P883" i="6" a="1"/>
  <c r="P883" i="6" s="1"/>
  <c r="P884" i="6" a="1"/>
  <c r="P884" i="6" s="1"/>
  <c r="P885" i="6" a="1"/>
  <c r="P885" i="6" s="1"/>
  <c r="P886" i="6" a="1"/>
  <c r="P886" i="6" s="1"/>
  <c r="P887" i="6" a="1"/>
  <c r="P887" i="6" s="1"/>
  <c r="P888" i="6" a="1"/>
  <c r="P888" i="6" s="1"/>
  <c r="P889" i="6" a="1"/>
  <c r="P889" i="6" s="1"/>
  <c r="P890" i="6" a="1"/>
  <c r="P890" i="6" s="1"/>
  <c r="P891" i="6" a="1"/>
  <c r="P891" i="6" s="1"/>
  <c r="P892" i="6" a="1"/>
  <c r="P892" i="6" s="1"/>
  <c r="P893" i="6" a="1"/>
  <c r="P893" i="6" s="1"/>
  <c r="P894" i="6" a="1"/>
  <c r="P894" i="6" s="1"/>
  <c r="P895" i="6" a="1"/>
  <c r="P895" i="6" s="1"/>
  <c r="P896" i="6" a="1"/>
  <c r="P896" i="6" s="1"/>
  <c r="P897" i="6" a="1"/>
  <c r="P897" i="6" s="1"/>
  <c r="P898" i="6" a="1"/>
  <c r="P898" i="6" s="1"/>
  <c r="P899" i="6" a="1"/>
  <c r="P899" i="6" s="1"/>
  <c r="P900" i="6" a="1"/>
  <c r="P900" i="6" s="1"/>
  <c r="P901" i="6" a="1"/>
  <c r="P901" i="6" s="1"/>
  <c r="P902" i="6" a="1"/>
  <c r="P902" i="6" s="1"/>
  <c r="P903" i="6" a="1"/>
  <c r="P903" i="6" s="1"/>
  <c r="P904" i="6" a="1"/>
  <c r="P904" i="6" s="1"/>
  <c r="P905" i="6" a="1"/>
  <c r="P905" i="6" s="1"/>
  <c r="P906" i="6" a="1"/>
  <c r="P906" i="6" s="1"/>
  <c r="P907" i="6" a="1"/>
  <c r="P907" i="6" s="1"/>
  <c r="P908" i="6" a="1"/>
  <c r="P908" i="6" s="1"/>
  <c r="P909" i="6" a="1"/>
  <c r="P909" i="6" s="1"/>
  <c r="P910" i="6" a="1"/>
  <c r="P910" i="6" s="1"/>
  <c r="P911" i="6" a="1"/>
  <c r="P911" i="6" s="1"/>
  <c r="P912" i="6" a="1"/>
  <c r="P912" i="6" s="1"/>
  <c r="P913" i="6" a="1"/>
  <c r="P913" i="6" s="1"/>
  <c r="P914" i="6" a="1"/>
  <c r="P914" i="6" s="1"/>
  <c r="P915" i="6" a="1"/>
  <c r="P915" i="6" s="1"/>
  <c r="P916" i="6" a="1"/>
  <c r="P916" i="6" s="1"/>
  <c r="P917" i="6" a="1"/>
  <c r="P917" i="6" s="1"/>
  <c r="P918" i="6" a="1"/>
  <c r="P918" i="6" s="1"/>
  <c r="P919" i="6" a="1"/>
  <c r="P919" i="6" s="1"/>
  <c r="P920" i="6" a="1"/>
  <c r="P920" i="6" s="1"/>
  <c r="P921" i="6" a="1"/>
  <c r="P921" i="6" s="1"/>
  <c r="P922" i="6" a="1"/>
  <c r="P922" i="6" s="1"/>
  <c r="P923" i="6" a="1"/>
  <c r="P923" i="6" s="1"/>
  <c r="P924" i="6" a="1"/>
  <c r="P924" i="6" s="1"/>
  <c r="P925" i="6" a="1"/>
  <c r="P925" i="6" s="1"/>
  <c r="P926" i="6" a="1"/>
  <c r="P926" i="6" s="1"/>
  <c r="P927" i="6" a="1"/>
  <c r="P927" i="6" s="1"/>
  <c r="P928" i="6" a="1"/>
  <c r="P928" i="6" s="1"/>
  <c r="P929" i="6" a="1"/>
  <c r="P929" i="6" s="1"/>
  <c r="P930" i="6" a="1"/>
  <c r="P930" i="6" s="1"/>
  <c r="P931" i="6" a="1"/>
  <c r="P931" i="6" s="1"/>
  <c r="P932" i="6" a="1"/>
  <c r="P932" i="6" s="1"/>
  <c r="P933" i="6" a="1"/>
  <c r="P933" i="6" s="1"/>
  <c r="P934" i="6" a="1"/>
  <c r="P934" i="6" s="1"/>
  <c r="P935" i="6" a="1"/>
  <c r="P935" i="6" s="1"/>
  <c r="P936" i="6" a="1"/>
  <c r="P936" i="6" s="1"/>
  <c r="P937" i="6" a="1"/>
  <c r="P937" i="6" s="1"/>
  <c r="P938" i="6" a="1"/>
  <c r="P938" i="6" s="1"/>
  <c r="P939" i="6" a="1"/>
  <c r="P939" i="6" s="1"/>
  <c r="P940" i="6" a="1"/>
  <c r="P940" i="6" s="1"/>
  <c r="P941" i="6" a="1"/>
  <c r="P941" i="6" s="1"/>
  <c r="P942" i="6" a="1"/>
  <c r="P942" i="6" s="1"/>
  <c r="P943" i="6" a="1"/>
  <c r="P943" i="6" s="1"/>
  <c r="P944" i="6" a="1"/>
  <c r="P944" i="6" s="1"/>
  <c r="P945" i="6" a="1"/>
  <c r="P945" i="6" s="1"/>
  <c r="P946" i="6" a="1"/>
  <c r="P946" i="6" s="1"/>
  <c r="P947" i="6" a="1"/>
  <c r="P947" i="6" s="1"/>
  <c r="P948" i="6" a="1"/>
  <c r="P948" i="6" s="1"/>
  <c r="P949" i="6" a="1"/>
  <c r="P949" i="6" s="1"/>
  <c r="P950" i="6" a="1"/>
  <c r="P950" i="6" s="1"/>
  <c r="P951" i="6" a="1"/>
  <c r="P951" i="6" s="1"/>
  <c r="P952" i="6" a="1"/>
  <c r="P952" i="6" s="1"/>
  <c r="P953" i="6" a="1"/>
  <c r="P953" i="6" s="1"/>
  <c r="P954" i="6" a="1"/>
  <c r="P954" i="6" s="1"/>
  <c r="P955" i="6" a="1"/>
  <c r="P955" i="6" s="1"/>
  <c r="P956" i="6" a="1"/>
  <c r="P956" i="6" s="1"/>
  <c r="P957" i="6" a="1"/>
  <c r="P957" i="6" s="1"/>
  <c r="P958" i="6" a="1"/>
  <c r="P958" i="6" s="1"/>
  <c r="P959" i="6" a="1"/>
  <c r="P959" i="6" s="1"/>
  <c r="P960" i="6" a="1"/>
  <c r="P960" i="6" s="1"/>
  <c r="P961" i="6" a="1"/>
  <c r="P961" i="6" s="1"/>
  <c r="P962" i="6" a="1"/>
  <c r="P962" i="6" s="1"/>
  <c r="P963" i="6" a="1"/>
  <c r="P963" i="6" s="1"/>
  <c r="P964" i="6" a="1"/>
  <c r="P964" i="6" s="1"/>
  <c r="P965" i="6" a="1"/>
  <c r="P965" i="6" s="1"/>
  <c r="P966" i="6" a="1"/>
  <c r="P966" i="6" s="1"/>
  <c r="P967" i="6" a="1"/>
  <c r="P967" i="6" s="1"/>
  <c r="P968" i="6" a="1"/>
  <c r="P968" i="6" s="1"/>
  <c r="P969" i="6" a="1"/>
  <c r="P969" i="6" s="1"/>
  <c r="P970" i="6" a="1"/>
  <c r="P970" i="6" s="1"/>
  <c r="P971" i="6" a="1"/>
  <c r="P971" i="6" s="1"/>
  <c r="P972" i="6" a="1"/>
  <c r="P972" i="6" s="1"/>
  <c r="P973" i="6" a="1"/>
  <c r="P973" i="6" s="1"/>
  <c r="P974" i="6" a="1"/>
  <c r="P974" i="6" s="1"/>
  <c r="P975" i="6" a="1"/>
  <c r="P975" i="6" s="1"/>
  <c r="P976" i="6" a="1"/>
  <c r="P976" i="6" s="1"/>
  <c r="P977" i="6" a="1"/>
  <c r="P977" i="6" s="1"/>
  <c r="P978" i="6" a="1"/>
  <c r="P978" i="6" s="1"/>
  <c r="P979" i="6" a="1"/>
  <c r="P979" i="6" s="1"/>
  <c r="P980" i="6" a="1"/>
  <c r="P980" i="6" s="1"/>
  <c r="P981" i="6" a="1"/>
  <c r="P981" i="6" s="1"/>
  <c r="P982" i="6" a="1"/>
  <c r="P982" i="6" s="1"/>
  <c r="P983" i="6" a="1"/>
  <c r="P983" i="6" s="1"/>
  <c r="P984" i="6" a="1"/>
  <c r="P984" i="6" s="1"/>
  <c r="P985" i="6" a="1"/>
  <c r="P985" i="6" s="1"/>
  <c r="P986" i="6" a="1"/>
  <c r="P986" i="6" s="1"/>
  <c r="P987" i="6" a="1"/>
  <c r="P987" i="6" s="1"/>
  <c r="P988" i="6" a="1"/>
  <c r="P988" i="6" s="1"/>
  <c r="P989" i="6" a="1"/>
  <c r="P989" i="6" s="1"/>
  <c r="P990" i="6" a="1"/>
  <c r="P990" i="6" s="1"/>
  <c r="P991" i="6" a="1"/>
  <c r="P991" i="6" s="1"/>
  <c r="P992" i="6" a="1"/>
  <c r="P992" i="6" s="1"/>
  <c r="P993" i="6" a="1"/>
  <c r="P993" i="6" s="1"/>
  <c r="P994" i="6" a="1"/>
  <c r="P994" i="6" s="1"/>
  <c r="P995" i="6" a="1"/>
  <c r="P995" i="6" s="1"/>
  <c r="P996" i="6" a="1"/>
  <c r="P996" i="6" s="1"/>
  <c r="P997" i="6" a="1"/>
  <c r="P997" i="6" s="1"/>
  <c r="P998" i="6" a="1"/>
  <c r="P998" i="6" s="1"/>
  <c r="P999" i="6" a="1"/>
  <c r="P999" i="6" s="1"/>
  <c r="P1000" i="6" a="1"/>
  <c r="P1000" i="6" s="1"/>
  <c r="P1001" i="6" a="1"/>
  <c r="P1001" i="6" s="1"/>
  <c r="P1002" i="6" a="1"/>
  <c r="P1002" i="6" s="1"/>
  <c r="P3" i="6" a="1"/>
  <c r="P3" i="6" s="1"/>
  <c r="E3" i="5"/>
  <c r="M4" i="15"/>
  <c r="P4" i="15" s="1" a="1"/>
  <c r="P4" i="15" s="1"/>
  <c r="M5" i="15"/>
  <c r="P5" i="15" s="1" a="1"/>
  <c r="P5" i="15" s="1"/>
  <c r="M6" i="15"/>
  <c r="P6" i="15" s="1" a="1"/>
  <c r="P6" i="15" s="1"/>
  <c r="M7" i="15"/>
  <c r="P7" i="15" s="1" a="1"/>
  <c r="P7" i="15" s="1"/>
  <c r="M8" i="15"/>
  <c r="P8" i="15" s="1" a="1"/>
  <c r="P8" i="15" s="1"/>
  <c r="M9" i="15"/>
  <c r="P9" i="15" s="1" a="1"/>
  <c r="P9" i="15" s="1"/>
  <c r="M10" i="15"/>
  <c r="P10" i="15" s="1" a="1"/>
  <c r="P10" i="15" s="1"/>
  <c r="M11" i="15"/>
  <c r="P11" i="15" s="1" a="1"/>
  <c r="P11" i="15" s="1"/>
  <c r="M12" i="15"/>
  <c r="P12" i="15" s="1" a="1"/>
  <c r="P12" i="15" s="1"/>
  <c r="M13" i="15"/>
  <c r="P13" i="15" s="1" a="1"/>
  <c r="P13" i="15" s="1"/>
  <c r="M14" i="15"/>
  <c r="P14" i="15" s="1" a="1"/>
  <c r="P14" i="15" s="1"/>
  <c r="M15" i="15"/>
  <c r="P15" i="15" s="1" a="1"/>
  <c r="P15" i="15" s="1"/>
  <c r="M16" i="15"/>
  <c r="P16" i="15" s="1" a="1"/>
  <c r="P16" i="15" s="1"/>
  <c r="M17" i="15"/>
  <c r="P17" i="15" s="1" a="1"/>
  <c r="P17" i="15" s="1"/>
  <c r="M18" i="15"/>
  <c r="P18" i="15" s="1" a="1"/>
  <c r="P18" i="15" s="1"/>
  <c r="M19" i="15"/>
  <c r="P19" i="15" s="1" a="1"/>
  <c r="P19" i="15" s="1"/>
  <c r="M20" i="15"/>
  <c r="P20" i="15" s="1" a="1"/>
  <c r="P20" i="15" s="1"/>
  <c r="M21" i="15"/>
  <c r="P21" i="15" s="1" a="1"/>
  <c r="P21" i="15" s="1"/>
  <c r="M22" i="15"/>
  <c r="P22" i="15" s="1" a="1"/>
  <c r="P22" i="15" s="1"/>
  <c r="M23" i="15"/>
  <c r="P23" i="15" s="1" a="1"/>
  <c r="P23" i="15" s="1"/>
  <c r="M24" i="15"/>
  <c r="P24" i="15" s="1" a="1"/>
  <c r="P24" i="15" s="1"/>
  <c r="M25" i="15"/>
  <c r="P25" i="15" s="1" a="1"/>
  <c r="P25" i="15" s="1"/>
  <c r="M26" i="15"/>
  <c r="P26" i="15" s="1" a="1"/>
  <c r="P26" i="15" s="1"/>
  <c r="M27" i="15"/>
  <c r="P27" i="15" s="1" a="1"/>
  <c r="P27" i="15" s="1"/>
  <c r="M28" i="15"/>
  <c r="P28" i="15" s="1" a="1"/>
  <c r="P28" i="15" s="1"/>
  <c r="M29" i="15"/>
  <c r="P29" i="15" s="1" a="1"/>
  <c r="P29" i="15" s="1"/>
  <c r="M30" i="15"/>
  <c r="P30" i="15" s="1" a="1"/>
  <c r="P30" i="15" s="1"/>
  <c r="M31" i="15"/>
  <c r="P31" i="15" s="1" a="1"/>
  <c r="P31" i="15" s="1"/>
  <c r="M32" i="15"/>
  <c r="P32" i="15" s="1" a="1"/>
  <c r="P32" i="15" s="1"/>
  <c r="M33" i="15"/>
  <c r="P33" i="15" s="1" a="1"/>
  <c r="P33" i="15" s="1"/>
  <c r="M34" i="15"/>
  <c r="P34" i="15" s="1" a="1"/>
  <c r="P34" i="15" s="1"/>
  <c r="M35" i="15"/>
  <c r="P35" i="15" s="1" a="1"/>
  <c r="P35" i="15" s="1"/>
  <c r="M36" i="15"/>
  <c r="P36" i="15" s="1" a="1"/>
  <c r="P36" i="15" s="1"/>
  <c r="M37" i="15"/>
  <c r="P37" i="15" s="1" a="1"/>
  <c r="P37" i="15" s="1"/>
  <c r="M38" i="15"/>
  <c r="P38" i="15" s="1" a="1"/>
  <c r="P38" i="15" s="1"/>
  <c r="M39" i="15"/>
  <c r="P39" i="15" s="1" a="1"/>
  <c r="P39" i="15" s="1"/>
  <c r="M40" i="15"/>
  <c r="P40" i="15" s="1" a="1"/>
  <c r="P40" i="15" s="1"/>
  <c r="M41" i="15"/>
  <c r="P41" i="15" s="1" a="1"/>
  <c r="P41" i="15" s="1"/>
  <c r="M42" i="15"/>
  <c r="P42" i="15" s="1" a="1"/>
  <c r="P42" i="15" s="1"/>
  <c r="M43" i="15"/>
  <c r="P43" i="15" s="1" a="1"/>
  <c r="P43" i="15" s="1"/>
  <c r="M44" i="15"/>
  <c r="P44" i="15" s="1" a="1"/>
  <c r="P44" i="15" s="1"/>
  <c r="M45" i="15"/>
  <c r="P45" i="15" s="1" a="1"/>
  <c r="P45" i="15" s="1"/>
  <c r="M46" i="15"/>
  <c r="P46" i="15" s="1" a="1"/>
  <c r="P46" i="15" s="1"/>
  <c r="M47" i="15"/>
  <c r="P47" i="15" s="1" a="1"/>
  <c r="P47" i="15" s="1"/>
  <c r="M48" i="15"/>
  <c r="P48" i="15" s="1" a="1"/>
  <c r="P48" i="15" s="1"/>
  <c r="M49" i="15"/>
  <c r="P49" i="15" s="1" a="1"/>
  <c r="P49" i="15" s="1"/>
  <c r="M50" i="15"/>
  <c r="P50" i="15" s="1" a="1"/>
  <c r="P50" i="15" s="1"/>
  <c r="M51" i="15"/>
  <c r="P51" i="15" s="1" a="1"/>
  <c r="P51" i="15" s="1"/>
  <c r="M52" i="15"/>
  <c r="P52" i="15" s="1" a="1"/>
  <c r="P52" i="15" s="1"/>
  <c r="M53" i="15"/>
  <c r="P53" i="15" a="1"/>
  <c r="P53" i="15" s="1"/>
  <c r="M54" i="15"/>
  <c r="P54" i="15" a="1"/>
  <c r="P54" i="15" s="1"/>
  <c r="M55" i="15"/>
  <c r="P55" i="15" s="1" a="1"/>
  <c r="P55" i="15" s="1"/>
  <c r="M56" i="15"/>
  <c r="P56" i="15" s="1" a="1"/>
  <c r="P56" i="15" s="1"/>
  <c r="M57" i="15"/>
  <c r="P57" i="15" s="1" a="1"/>
  <c r="P57" i="15" s="1"/>
  <c r="M58" i="15"/>
  <c r="P58" i="15" s="1" a="1"/>
  <c r="P58" i="15" s="1"/>
  <c r="M59" i="15"/>
  <c r="P59" i="15" s="1" a="1"/>
  <c r="P59" i="15" s="1"/>
  <c r="M60" i="15"/>
  <c r="P60" i="15" s="1" a="1"/>
  <c r="P60" i="15" s="1"/>
  <c r="M61" i="15"/>
  <c r="P61" i="15" a="1"/>
  <c r="P61" i="15" s="1"/>
  <c r="M62" i="15"/>
  <c r="P62" i="15" s="1" a="1"/>
  <c r="P62" i="15" s="1"/>
  <c r="M63" i="15"/>
  <c r="P63" i="15" s="1" a="1"/>
  <c r="P63" i="15" s="1"/>
  <c r="M64" i="15"/>
  <c r="P64" i="15" s="1" a="1"/>
  <c r="P64" i="15" s="1"/>
  <c r="M65" i="15"/>
  <c r="P65" i="15" a="1"/>
  <c r="P65" i="15" s="1"/>
  <c r="M66" i="15"/>
  <c r="P66" i="15" s="1" a="1"/>
  <c r="P66" i="15" s="1"/>
  <c r="M67" i="15"/>
  <c r="P67" i="15" s="1" a="1"/>
  <c r="P67" i="15" s="1"/>
  <c r="M68" i="15"/>
  <c r="P68" i="15" s="1" a="1"/>
  <c r="P68" i="15" s="1"/>
  <c r="M69" i="15"/>
  <c r="P69" i="15" s="1" a="1"/>
  <c r="P69" i="15" s="1"/>
  <c r="M70" i="15"/>
  <c r="P70" i="15" s="1" a="1"/>
  <c r="P70" i="15" s="1"/>
  <c r="M71" i="15"/>
  <c r="P71" i="15" s="1" a="1"/>
  <c r="P71" i="15" s="1"/>
  <c r="M72" i="15"/>
  <c r="P72" i="15" s="1" a="1"/>
  <c r="P72" i="15" s="1"/>
  <c r="M73" i="15"/>
  <c r="P73" i="15" s="1" a="1"/>
  <c r="P73" i="15" s="1"/>
  <c r="M74" i="15"/>
  <c r="P74" i="15" s="1" a="1"/>
  <c r="P74" i="15" s="1"/>
  <c r="M75" i="15"/>
  <c r="P75" i="15" s="1" a="1"/>
  <c r="P75" i="15" s="1"/>
  <c r="M76" i="15"/>
  <c r="P76" i="15" s="1" a="1"/>
  <c r="P76" i="15" s="1"/>
  <c r="M77" i="15"/>
  <c r="P77" i="15" s="1" a="1"/>
  <c r="P77" i="15" s="1"/>
  <c r="M78" i="15"/>
  <c r="P78" i="15" s="1" a="1"/>
  <c r="P78" i="15" s="1"/>
  <c r="M79" i="15"/>
  <c r="P79" i="15" s="1" a="1"/>
  <c r="P79" i="15" s="1"/>
  <c r="M80" i="15"/>
  <c r="P80" i="15" s="1" a="1"/>
  <c r="P80" i="15" s="1"/>
  <c r="M81" i="15"/>
  <c r="P81" i="15" s="1" a="1"/>
  <c r="P81" i="15" s="1"/>
  <c r="M82" i="15"/>
  <c r="P82" i="15" s="1" a="1"/>
  <c r="P82" i="15" s="1"/>
  <c r="M83" i="15"/>
  <c r="P83" i="15" s="1" a="1"/>
  <c r="P83" i="15" s="1"/>
  <c r="M84" i="15"/>
  <c r="P84" i="15" s="1" a="1"/>
  <c r="P84" i="15" s="1"/>
  <c r="M85" i="15"/>
  <c r="P85" i="15" s="1" a="1"/>
  <c r="P85" i="15" s="1"/>
  <c r="M86" i="15"/>
  <c r="P86" i="15" s="1" a="1"/>
  <c r="P86" i="15" s="1"/>
  <c r="M87" i="15"/>
  <c r="P87" i="15" s="1" a="1"/>
  <c r="P87" i="15" s="1"/>
  <c r="M88" i="15"/>
  <c r="P88" i="15" s="1" a="1"/>
  <c r="P88" i="15" s="1"/>
  <c r="M89" i="15"/>
  <c r="P89" i="15" s="1" a="1"/>
  <c r="P89" i="15" s="1"/>
  <c r="M90" i="15"/>
  <c r="P90" i="15" s="1" a="1"/>
  <c r="P90" i="15" s="1"/>
  <c r="M91" i="15"/>
  <c r="P91" i="15" s="1" a="1"/>
  <c r="P91" i="15" s="1"/>
  <c r="M92" i="15"/>
  <c r="P92" i="15" s="1" a="1"/>
  <c r="P92" i="15" s="1"/>
  <c r="M93" i="15"/>
  <c r="P93" i="15" s="1" a="1"/>
  <c r="P93" i="15" s="1"/>
  <c r="M94" i="15"/>
  <c r="P94" i="15" s="1" a="1"/>
  <c r="P94" i="15" s="1"/>
  <c r="M95" i="15"/>
  <c r="P95" i="15" s="1" a="1"/>
  <c r="P95" i="15" s="1"/>
  <c r="M96" i="15"/>
  <c r="P96" i="15" s="1" a="1"/>
  <c r="P96" i="15" s="1"/>
  <c r="M97" i="15"/>
  <c r="P97" i="15" s="1" a="1"/>
  <c r="P97" i="15" s="1"/>
  <c r="M98" i="15"/>
  <c r="P98" i="15" s="1" a="1"/>
  <c r="P98" i="15" s="1"/>
  <c r="M99" i="15"/>
  <c r="P99" i="15" s="1" a="1"/>
  <c r="P99" i="15" s="1"/>
  <c r="M100" i="15"/>
  <c r="P100" i="15" s="1" a="1"/>
  <c r="P100" i="15" s="1"/>
  <c r="M101" i="15"/>
  <c r="P101" i="15" s="1" a="1"/>
  <c r="P101" i="15" s="1"/>
  <c r="M102" i="15"/>
  <c r="P102" i="15" s="1" a="1"/>
  <c r="P102" i="15" s="1"/>
  <c r="M103" i="15"/>
  <c r="P103" i="15" s="1" a="1"/>
  <c r="P103" i="15" s="1"/>
  <c r="M104" i="15"/>
  <c r="P104" i="15" a="1"/>
  <c r="P104" i="15" s="1"/>
  <c r="M105" i="15"/>
  <c r="P105" i="15" s="1" a="1"/>
  <c r="P105" i="15" s="1"/>
  <c r="M106" i="15"/>
  <c r="P106" i="15" s="1" a="1"/>
  <c r="P106" i="15" s="1"/>
  <c r="M107" i="15"/>
  <c r="P107" i="15" s="1" a="1"/>
  <c r="P107" i="15" s="1"/>
  <c r="M108" i="15"/>
  <c r="P108" i="15" s="1" a="1"/>
  <c r="P108" i="15" s="1"/>
  <c r="M109" i="15"/>
  <c r="P109" i="15" s="1" a="1"/>
  <c r="P109" i="15" s="1"/>
  <c r="M110" i="15"/>
  <c r="P110" i="15" s="1" a="1"/>
  <c r="P110" i="15" s="1"/>
  <c r="M111" i="15"/>
  <c r="P111" i="15" s="1" a="1"/>
  <c r="P111" i="15" s="1"/>
  <c r="M112" i="15"/>
  <c r="P112" i="15" a="1"/>
  <c r="P112" i="15" s="1"/>
  <c r="M113" i="15"/>
  <c r="P113" i="15" s="1" a="1"/>
  <c r="P113" i="15" s="1"/>
  <c r="M114" i="15"/>
  <c r="P114" i="15" s="1" a="1"/>
  <c r="P114" i="15" s="1"/>
  <c r="M115" i="15"/>
  <c r="P115" i="15" s="1" a="1"/>
  <c r="P115" i="15" s="1"/>
  <c r="M116" i="15"/>
  <c r="P116" i="15" s="1" a="1"/>
  <c r="P116" i="15" s="1"/>
  <c r="M117" i="15"/>
  <c r="P117" i="15" s="1" a="1"/>
  <c r="P117" i="15" s="1"/>
  <c r="M118" i="15"/>
  <c r="P118" i="15" s="1" a="1"/>
  <c r="P118" i="15" s="1"/>
  <c r="M119" i="15"/>
  <c r="M120" i="15"/>
  <c r="P120" i="15" s="1" a="1"/>
  <c r="P120" i="15" s="1"/>
  <c r="M121" i="15"/>
  <c r="P121" i="15" s="1" a="1"/>
  <c r="P121" i="15" s="1"/>
  <c r="M122" i="15"/>
  <c r="P122" i="15" s="1" a="1"/>
  <c r="P122" i="15" s="1"/>
  <c r="M123" i="15"/>
  <c r="P123" i="15" s="1" a="1"/>
  <c r="P123" i="15" s="1"/>
  <c r="M124" i="15"/>
  <c r="P124" i="15" s="1" a="1"/>
  <c r="P124" i="15" s="1"/>
  <c r="M125" i="15"/>
  <c r="P125" i="15" s="1" a="1"/>
  <c r="P125" i="15" s="1"/>
  <c r="M126" i="15"/>
  <c r="P126" i="15" s="1" a="1"/>
  <c r="P126" i="15" s="1"/>
  <c r="M127" i="15"/>
  <c r="P127" i="15" s="1" a="1"/>
  <c r="P127" i="15" s="1"/>
  <c r="M128" i="15"/>
  <c r="P128" i="15" s="1" a="1"/>
  <c r="P128" i="15" s="1"/>
  <c r="M129" i="15"/>
  <c r="P129" i="15" s="1" a="1"/>
  <c r="P129" i="15" s="1"/>
  <c r="M130" i="15"/>
  <c r="P130" i="15" s="1" a="1"/>
  <c r="P130" i="15" s="1"/>
  <c r="M131" i="15"/>
  <c r="P131" i="15" s="1" a="1"/>
  <c r="P131" i="15" s="1"/>
  <c r="M132" i="15"/>
  <c r="P132" i="15" s="1" a="1"/>
  <c r="P132" i="15" s="1"/>
  <c r="M133" i="15"/>
  <c r="P133" i="15" s="1" a="1"/>
  <c r="P133" i="15" s="1"/>
  <c r="M134" i="15"/>
  <c r="P134" i="15" s="1" a="1"/>
  <c r="P134" i="15" s="1"/>
  <c r="M135" i="15"/>
  <c r="P135" i="15" s="1" a="1"/>
  <c r="P135" i="15" s="1"/>
  <c r="M136" i="15"/>
  <c r="P136" i="15" s="1" a="1"/>
  <c r="P136" i="15" s="1"/>
  <c r="M137" i="15"/>
  <c r="P137" i="15" s="1" a="1"/>
  <c r="P137" i="15" s="1"/>
  <c r="M138" i="15"/>
  <c r="P138" i="15" s="1" a="1"/>
  <c r="P138" i="15" s="1"/>
  <c r="M139" i="15"/>
  <c r="P139" i="15" s="1" a="1"/>
  <c r="P139" i="15" s="1"/>
  <c r="M140" i="15"/>
  <c r="P140" i="15" s="1" a="1"/>
  <c r="P140" i="15" s="1"/>
  <c r="M141" i="15"/>
  <c r="P141" i="15" s="1" a="1"/>
  <c r="P141" i="15" s="1"/>
  <c r="M142" i="15"/>
  <c r="P142" i="15" s="1" a="1"/>
  <c r="P142" i="15" s="1"/>
  <c r="M143" i="15"/>
  <c r="P143" i="15" s="1" a="1"/>
  <c r="P143" i="15" s="1"/>
  <c r="M144" i="15"/>
  <c r="P144" i="15" s="1" a="1"/>
  <c r="P144" i="15" s="1"/>
  <c r="M145" i="15"/>
  <c r="P145" i="15" s="1" a="1"/>
  <c r="P145" i="15" s="1"/>
  <c r="M146" i="15"/>
  <c r="P146" i="15" s="1" a="1"/>
  <c r="P146" i="15" s="1"/>
  <c r="M147" i="15"/>
  <c r="P147" i="15" s="1" a="1"/>
  <c r="P147" i="15" s="1"/>
  <c r="M148" i="15"/>
  <c r="P148" i="15" s="1" a="1"/>
  <c r="P148" i="15" s="1"/>
  <c r="M149" i="15"/>
  <c r="P149" i="15" s="1" a="1"/>
  <c r="P149" i="15" s="1"/>
  <c r="M150" i="15"/>
  <c r="P150" i="15" s="1" a="1"/>
  <c r="P150" i="15" s="1"/>
  <c r="M151" i="15"/>
  <c r="P151" i="15" s="1" a="1"/>
  <c r="P151" i="15" s="1"/>
  <c r="M152" i="15"/>
  <c r="P152" i="15" s="1" a="1"/>
  <c r="P152" i="15" s="1"/>
  <c r="M153" i="15"/>
  <c r="P153" i="15" s="1" a="1"/>
  <c r="P153" i="15" s="1"/>
  <c r="M154" i="15"/>
  <c r="P154" i="15" s="1" a="1"/>
  <c r="P154" i="15" s="1"/>
  <c r="M155" i="15"/>
  <c r="P155" i="15" s="1" a="1"/>
  <c r="P155" i="15" s="1"/>
  <c r="M156" i="15"/>
  <c r="P156" i="15" s="1" a="1"/>
  <c r="P156" i="15" s="1"/>
  <c r="M157" i="15"/>
  <c r="P157" i="15" s="1" a="1"/>
  <c r="P157" i="15" s="1"/>
  <c r="M158" i="15"/>
  <c r="P158" i="15" s="1" a="1"/>
  <c r="P158" i="15" s="1"/>
  <c r="M159" i="15"/>
  <c r="P159" i="15" s="1" a="1"/>
  <c r="P159" i="15" s="1"/>
  <c r="M160" i="15"/>
  <c r="P160" i="15" s="1" a="1"/>
  <c r="P160" i="15" s="1"/>
  <c r="M161" i="15"/>
  <c r="P161" i="15" s="1" a="1"/>
  <c r="P161" i="15" s="1"/>
  <c r="M162" i="15"/>
  <c r="P162" i="15" s="1" a="1"/>
  <c r="P162" i="15" s="1"/>
  <c r="M163" i="15"/>
  <c r="P163" i="15" s="1" a="1"/>
  <c r="P163" i="15" s="1"/>
  <c r="M164" i="15"/>
  <c r="P164" i="15" s="1" a="1"/>
  <c r="P164" i="15" s="1"/>
  <c r="M165" i="15"/>
  <c r="P165" i="15" a="1"/>
  <c r="P165" i="15" s="1"/>
  <c r="M166" i="15"/>
  <c r="P166" i="15" s="1" a="1"/>
  <c r="P166" i="15" s="1"/>
  <c r="M167" i="15"/>
  <c r="P167" i="15" s="1" a="1"/>
  <c r="P167" i="15" s="1"/>
  <c r="M168" i="15"/>
  <c r="P168" i="15" s="1" a="1"/>
  <c r="P168" i="15" s="1"/>
  <c r="M169" i="15"/>
  <c r="P169" i="15" s="1" a="1"/>
  <c r="P169" i="15" s="1"/>
  <c r="M170" i="15"/>
  <c r="P170" i="15" s="1" a="1"/>
  <c r="P170" i="15" s="1"/>
  <c r="M171" i="15"/>
  <c r="P171" i="15" s="1" a="1"/>
  <c r="P171" i="15" s="1"/>
  <c r="M172" i="15"/>
  <c r="P172" i="15" s="1" a="1"/>
  <c r="P172" i="15" s="1"/>
  <c r="M173" i="15"/>
  <c r="P173" i="15" s="1" a="1"/>
  <c r="P173" i="15" s="1"/>
  <c r="M174" i="15"/>
  <c r="P174" i="15" s="1" a="1"/>
  <c r="P174" i="15" s="1"/>
  <c r="M175" i="15"/>
  <c r="P175" i="15" s="1" a="1"/>
  <c r="P175" i="15" s="1"/>
  <c r="M176" i="15"/>
  <c r="P176" i="15" s="1" a="1"/>
  <c r="P176" i="15" s="1"/>
  <c r="M177" i="15"/>
  <c r="M178" i="15"/>
  <c r="P178" i="15" s="1" a="1"/>
  <c r="P178" i="15" s="1"/>
  <c r="M179" i="15"/>
  <c r="P179" i="15" s="1" a="1"/>
  <c r="P179" i="15" s="1"/>
  <c r="M180" i="15"/>
  <c r="P180" i="15" s="1" a="1"/>
  <c r="P180" i="15" s="1"/>
  <c r="M181" i="15"/>
  <c r="P181" i="15" s="1" a="1"/>
  <c r="P181" i="15" s="1"/>
  <c r="M182" i="15"/>
  <c r="P182" i="15" s="1" a="1"/>
  <c r="P182" i="15" s="1"/>
  <c r="M183" i="15"/>
  <c r="P183" i="15" s="1" a="1"/>
  <c r="P183" i="15" s="1"/>
  <c r="M184" i="15"/>
  <c r="P184" i="15" s="1" a="1"/>
  <c r="P184" i="15" s="1"/>
  <c r="M185" i="15"/>
  <c r="P185" i="15" s="1" a="1"/>
  <c r="P185" i="15" s="1"/>
  <c r="M186" i="15"/>
  <c r="P186" i="15" s="1" a="1"/>
  <c r="P186" i="15" s="1"/>
  <c r="M187" i="15"/>
  <c r="P187" i="15" s="1" a="1"/>
  <c r="P187" i="15" s="1"/>
  <c r="M188" i="15"/>
  <c r="P188" i="15" s="1" a="1"/>
  <c r="P188" i="15" s="1"/>
  <c r="M189" i="15"/>
  <c r="P189" i="15" s="1" a="1"/>
  <c r="P189" i="15" s="1"/>
  <c r="M190" i="15"/>
  <c r="P190" i="15" s="1" a="1"/>
  <c r="P190" i="15" s="1"/>
  <c r="M191" i="15"/>
  <c r="P191" i="15" s="1" a="1"/>
  <c r="P191" i="15" s="1"/>
  <c r="M192" i="15"/>
  <c r="P192" i="15" s="1" a="1"/>
  <c r="P192" i="15" s="1"/>
  <c r="M193" i="15"/>
  <c r="P193" i="15" s="1" a="1"/>
  <c r="P193" i="15" s="1"/>
  <c r="M194" i="15"/>
  <c r="P194" i="15" s="1" a="1"/>
  <c r="P194" i="15" s="1"/>
  <c r="M195" i="15"/>
  <c r="P195" i="15" s="1" a="1"/>
  <c r="P195" i="15" s="1"/>
  <c r="M196" i="15"/>
  <c r="P196" i="15" s="1" a="1"/>
  <c r="P196" i="15" s="1"/>
  <c r="M197" i="15"/>
  <c r="M198" i="15"/>
  <c r="P198" i="15" s="1" a="1"/>
  <c r="P198" i="15" s="1"/>
  <c r="M199" i="15"/>
  <c r="P199" i="15" s="1" a="1"/>
  <c r="P199" i="15" s="1"/>
  <c r="M200" i="15"/>
  <c r="P200" i="15" s="1" a="1"/>
  <c r="P200" i="15" s="1"/>
  <c r="M201" i="15"/>
  <c r="P201" i="15" s="1" a="1"/>
  <c r="P201" i="15" s="1"/>
  <c r="M202" i="15"/>
  <c r="P202" i="15" s="1" a="1"/>
  <c r="P202" i="15" s="1"/>
  <c r="M203" i="15"/>
  <c r="P203" i="15" s="1" a="1"/>
  <c r="P203" i="15" s="1"/>
  <c r="M204" i="15"/>
  <c r="P204" i="15" s="1" a="1"/>
  <c r="P204" i="15" s="1"/>
  <c r="M205" i="15"/>
  <c r="P205" i="15" s="1" a="1"/>
  <c r="P205" i="15" s="1"/>
  <c r="M206" i="15"/>
  <c r="P206" i="15" s="1" a="1"/>
  <c r="P206" i="15" s="1"/>
  <c r="M207" i="15"/>
  <c r="P207" i="15" s="1" a="1"/>
  <c r="P207" i="15" s="1"/>
  <c r="M208" i="15"/>
  <c r="P208" i="15" s="1" a="1"/>
  <c r="P208" i="15" s="1"/>
  <c r="M209" i="15"/>
  <c r="P209" i="15" s="1" a="1"/>
  <c r="P209" i="15" s="1"/>
  <c r="M210" i="15"/>
  <c r="P210" i="15" s="1" a="1"/>
  <c r="P210" i="15" s="1"/>
  <c r="M211" i="15"/>
  <c r="P211" i="15" a="1"/>
  <c r="P211" i="15" s="1"/>
  <c r="M212" i="15"/>
  <c r="P212" i="15" s="1" a="1"/>
  <c r="P212" i="15" s="1"/>
  <c r="M213" i="15"/>
  <c r="P213" i="15" s="1" a="1"/>
  <c r="P213" i="15" s="1"/>
  <c r="M214" i="15"/>
  <c r="P214" i="15" s="1" a="1"/>
  <c r="P214" i="15" s="1"/>
  <c r="M215" i="15"/>
  <c r="P215" i="15" s="1" a="1"/>
  <c r="P215" i="15"/>
  <c r="M216" i="15"/>
  <c r="P216" i="15" a="1"/>
  <c r="P216" i="15" s="1"/>
  <c r="M217" i="15"/>
  <c r="M218" i="15"/>
  <c r="P218" i="15" s="1" a="1"/>
  <c r="P218" i="15" s="1"/>
  <c r="M219" i="15"/>
  <c r="P219" i="15" s="1" a="1"/>
  <c r="P219" i="15" s="1"/>
  <c r="M220" i="15"/>
  <c r="P220" i="15" s="1" a="1"/>
  <c r="P220" i="15" s="1"/>
  <c r="M221" i="15"/>
  <c r="P221" i="15" s="1" a="1"/>
  <c r="P221" i="15" s="1"/>
  <c r="M222" i="15"/>
  <c r="P222" i="15" s="1" a="1"/>
  <c r="P222" i="15" s="1"/>
  <c r="M223" i="15"/>
  <c r="P223" i="15" s="1" a="1"/>
  <c r="P223" i="15" s="1"/>
  <c r="M224" i="15"/>
  <c r="P224" i="15" s="1" a="1"/>
  <c r="P224" i="15" s="1"/>
  <c r="M225" i="15"/>
  <c r="P225" i="15" s="1" a="1"/>
  <c r="P225" i="15" s="1"/>
  <c r="M226" i="15"/>
  <c r="P226" i="15" s="1" a="1"/>
  <c r="P226" i="15" s="1"/>
  <c r="M227" i="15"/>
  <c r="P227" i="15" s="1" a="1"/>
  <c r="P227" i="15" s="1"/>
  <c r="M228" i="15"/>
  <c r="P228" i="15" s="1" a="1"/>
  <c r="P228" i="15" s="1"/>
  <c r="M229" i="15"/>
  <c r="P229" i="15" s="1" a="1"/>
  <c r="P229" i="15" s="1"/>
  <c r="M230" i="15"/>
  <c r="P230" i="15" s="1" a="1"/>
  <c r="P230" i="15" s="1"/>
  <c r="M231" i="15"/>
  <c r="P231" i="15" s="1" a="1"/>
  <c r="P231" i="15" s="1"/>
  <c r="M232" i="15"/>
  <c r="P232" i="15" s="1" a="1"/>
  <c r="P232" i="15" s="1"/>
  <c r="M233" i="15"/>
  <c r="P233" i="15" s="1" a="1"/>
  <c r="P233" i="15" s="1"/>
  <c r="M234" i="15"/>
  <c r="P234" i="15" s="1" a="1"/>
  <c r="P234" i="15" s="1"/>
  <c r="M235" i="15"/>
  <c r="P235" i="15" s="1" a="1"/>
  <c r="P235" i="15" s="1"/>
  <c r="M236" i="15"/>
  <c r="P236" i="15" s="1" a="1"/>
  <c r="P236" i="15" s="1"/>
  <c r="M237" i="15"/>
  <c r="P237" i="15" s="1" a="1"/>
  <c r="P237" i="15" s="1"/>
  <c r="M238" i="15"/>
  <c r="P238" i="15" s="1" a="1"/>
  <c r="P238" i="15" s="1"/>
  <c r="M239" i="15"/>
  <c r="P239" i="15" s="1" a="1"/>
  <c r="P239" i="15" s="1"/>
  <c r="M240" i="15"/>
  <c r="P240" i="15" s="1" a="1"/>
  <c r="P240" i="15" s="1"/>
  <c r="M241" i="15"/>
  <c r="P241" i="15" s="1" a="1"/>
  <c r="P241" i="15" s="1"/>
  <c r="M242" i="15"/>
  <c r="P242" i="15" s="1" a="1"/>
  <c r="P242" i="15" s="1"/>
  <c r="M243" i="15"/>
  <c r="P243" i="15" s="1" a="1"/>
  <c r="P243" i="15" s="1"/>
  <c r="M244" i="15"/>
  <c r="P244" i="15" s="1" a="1"/>
  <c r="P244" i="15" s="1"/>
  <c r="M245" i="15"/>
  <c r="P245" i="15" s="1" a="1"/>
  <c r="P245" i="15" s="1"/>
  <c r="M246" i="15"/>
  <c r="P246" i="15" s="1" a="1"/>
  <c r="P246" i="15" s="1"/>
  <c r="M247" i="15"/>
  <c r="P247" i="15" a="1"/>
  <c r="P247" i="15" s="1"/>
  <c r="M248" i="15"/>
  <c r="P248" i="15" s="1" a="1"/>
  <c r="P248" i="15" s="1"/>
  <c r="M249" i="15"/>
  <c r="P249" i="15" s="1" a="1"/>
  <c r="P249" i="15" s="1"/>
  <c r="M250" i="15"/>
  <c r="P250" i="15" s="1" a="1"/>
  <c r="P250" i="15" s="1"/>
  <c r="M251" i="15"/>
  <c r="P251" i="15" s="1" a="1"/>
  <c r="P251" i="15" s="1"/>
  <c r="M252" i="15"/>
  <c r="P252" i="15" s="1" a="1"/>
  <c r="P252" i="15" s="1"/>
  <c r="M253" i="15"/>
  <c r="P253" i="15" s="1" a="1"/>
  <c r="P253" i="15" s="1"/>
  <c r="M254" i="15"/>
  <c r="P254" i="15" s="1" a="1"/>
  <c r="P254" i="15" s="1"/>
  <c r="M255" i="15"/>
  <c r="P255" i="15" s="1" a="1"/>
  <c r="P255" i="15" s="1"/>
  <c r="M256" i="15"/>
  <c r="P256" i="15" s="1" a="1"/>
  <c r="P256" i="15" s="1"/>
  <c r="M257" i="15"/>
  <c r="P257" i="15" s="1" a="1"/>
  <c r="P257" i="15" s="1"/>
  <c r="M258" i="15"/>
  <c r="P258" i="15" s="1" a="1"/>
  <c r="P258" i="15" s="1"/>
  <c r="M259" i="15"/>
  <c r="P259" i="15" s="1" a="1"/>
  <c r="P259" i="15" s="1"/>
  <c r="M260" i="15"/>
  <c r="P260" i="15" s="1" a="1"/>
  <c r="P260" i="15" s="1"/>
  <c r="M261" i="15"/>
  <c r="P261" i="15" s="1" a="1"/>
  <c r="P261" i="15" s="1"/>
  <c r="M262" i="15"/>
  <c r="P262" i="15" s="1" a="1"/>
  <c r="P262" i="15" s="1"/>
  <c r="M263" i="15"/>
  <c r="P263" i="15" s="1" a="1"/>
  <c r="P263" i="15" s="1"/>
  <c r="M264" i="15"/>
  <c r="P264" i="15" s="1" a="1"/>
  <c r="P264" i="15" s="1"/>
  <c r="M265" i="15"/>
  <c r="P265" i="15" s="1" a="1"/>
  <c r="P265" i="15" s="1"/>
  <c r="M266" i="15"/>
  <c r="P266" i="15" s="1" a="1"/>
  <c r="P266" i="15" s="1"/>
  <c r="M267" i="15"/>
  <c r="P267" i="15" s="1" a="1"/>
  <c r="P267" i="15" s="1"/>
  <c r="M268" i="15"/>
  <c r="P268" i="15" a="1"/>
  <c r="P268" i="15" s="1"/>
  <c r="M269" i="15"/>
  <c r="P269" i="15" s="1" a="1"/>
  <c r="P269" i="15" s="1"/>
  <c r="M270" i="15"/>
  <c r="P270" i="15" s="1" a="1"/>
  <c r="P270" i="15" s="1"/>
  <c r="M271" i="15"/>
  <c r="P271" i="15" s="1" a="1"/>
  <c r="P271" i="15" s="1"/>
  <c r="M272" i="15"/>
  <c r="P272" i="15" s="1" a="1"/>
  <c r="P272" i="15" s="1"/>
  <c r="M273" i="15"/>
  <c r="P273" i="15" s="1" a="1"/>
  <c r="P273" i="15" s="1"/>
  <c r="M274" i="15"/>
  <c r="P274" i="15" s="1" a="1"/>
  <c r="P274" i="15" s="1"/>
  <c r="M275" i="15"/>
  <c r="P275" i="15" a="1"/>
  <c r="P275" i="15" s="1"/>
  <c r="M276" i="15"/>
  <c r="P276" i="15" s="1" a="1"/>
  <c r="P276" i="15" s="1"/>
  <c r="M277" i="15"/>
  <c r="P277" i="15" s="1" a="1"/>
  <c r="P277" i="15" s="1"/>
  <c r="M278" i="15"/>
  <c r="P278" i="15" s="1" a="1"/>
  <c r="P278" i="15" s="1"/>
  <c r="M279" i="15"/>
  <c r="P279" i="15" s="1" a="1"/>
  <c r="P279" i="15" s="1"/>
  <c r="M280" i="15"/>
  <c r="P280" i="15" s="1" a="1"/>
  <c r="P280" i="15" s="1"/>
  <c r="M281" i="15"/>
  <c r="P281" i="15" s="1" a="1"/>
  <c r="P281" i="15" s="1"/>
  <c r="M282" i="15"/>
  <c r="P282" i="15" s="1" a="1"/>
  <c r="P282" i="15" s="1"/>
  <c r="M283" i="15"/>
  <c r="P283" i="15" s="1" a="1"/>
  <c r="P283" i="15" s="1"/>
  <c r="M284" i="15"/>
  <c r="P284" i="15" a="1"/>
  <c r="P284" i="15" s="1"/>
  <c r="M285" i="15"/>
  <c r="P285" i="15" s="1" a="1"/>
  <c r="P285" i="15" s="1"/>
  <c r="M286" i="15"/>
  <c r="P286" i="15" s="1" a="1"/>
  <c r="P286" i="15" s="1"/>
  <c r="M287" i="15"/>
  <c r="P287" i="15" s="1" a="1"/>
  <c r="P287" i="15" s="1"/>
  <c r="M288" i="15"/>
  <c r="P288" i="15" s="1" a="1"/>
  <c r="P288" i="15" s="1"/>
  <c r="M289" i="15"/>
  <c r="P289" i="15" s="1" a="1"/>
  <c r="P289" i="15" s="1"/>
  <c r="M290" i="15"/>
  <c r="P290" i="15" s="1" a="1"/>
  <c r="P290" i="15" s="1"/>
  <c r="M291" i="15"/>
  <c r="P291" i="15" s="1" a="1"/>
  <c r="P291" i="15" s="1"/>
  <c r="M292" i="15"/>
  <c r="P292" i="15" s="1" a="1"/>
  <c r="P292" i="15" s="1"/>
  <c r="M293" i="15"/>
  <c r="P293" i="15" s="1" a="1"/>
  <c r="P293" i="15" s="1"/>
  <c r="M294" i="15"/>
  <c r="P294" i="15" s="1" a="1"/>
  <c r="P294" i="15" s="1"/>
  <c r="M295" i="15"/>
  <c r="P295" i="15" s="1" a="1"/>
  <c r="P295" i="15" s="1"/>
  <c r="M296" i="15"/>
  <c r="P296" i="15" s="1" a="1"/>
  <c r="P296" i="15" s="1"/>
  <c r="M297" i="15"/>
  <c r="P297" i="15" s="1" a="1"/>
  <c r="P297" i="15" s="1"/>
  <c r="M298" i="15"/>
  <c r="P298" i="15" s="1" a="1"/>
  <c r="P298" i="15" s="1"/>
  <c r="M299" i="15"/>
  <c r="P299" i="15" s="1" a="1"/>
  <c r="P299" i="15" s="1"/>
  <c r="M300" i="15"/>
  <c r="P300" i="15" s="1" a="1"/>
  <c r="P300" i="15" s="1"/>
  <c r="M301" i="15"/>
  <c r="P301" i="15" s="1" a="1"/>
  <c r="P301" i="15" s="1"/>
  <c r="M302" i="15"/>
  <c r="P302" i="15" a="1"/>
  <c r="P302" i="15" s="1"/>
  <c r="M303" i="15"/>
  <c r="P303" i="15" s="1" a="1"/>
  <c r="P303" i="15" s="1"/>
  <c r="M304" i="15"/>
  <c r="P304" i="15" s="1" a="1"/>
  <c r="P304" i="15" s="1"/>
  <c r="M305" i="15"/>
  <c r="P305" i="15" s="1" a="1"/>
  <c r="P305" i="15" s="1"/>
  <c r="M306" i="15"/>
  <c r="P306" i="15" s="1" a="1"/>
  <c r="P306" i="15" s="1"/>
  <c r="M307" i="15"/>
  <c r="P307" i="15" s="1" a="1"/>
  <c r="P307" i="15" s="1"/>
  <c r="M308" i="15"/>
  <c r="P308" i="15" s="1" a="1"/>
  <c r="P308" i="15" s="1"/>
  <c r="M309" i="15"/>
  <c r="P309" i="15" s="1" a="1"/>
  <c r="P309" i="15" s="1"/>
  <c r="M310" i="15"/>
  <c r="P310" i="15" s="1" a="1"/>
  <c r="P310" i="15" s="1"/>
  <c r="M311" i="15"/>
  <c r="P311" i="15" s="1" a="1"/>
  <c r="P311" i="15" s="1"/>
  <c r="M312" i="15"/>
  <c r="P312" i="15" s="1" a="1"/>
  <c r="P312" i="15" s="1"/>
  <c r="M313" i="15"/>
  <c r="P313" i="15" s="1" a="1"/>
  <c r="P313" i="15" s="1"/>
  <c r="M314" i="15"/>
  <c r="P314" i="15" s="1" a="1"/>
  <c r="P314" i="15" s="1"/>
  <c r="M315" i="15"/>
  <c r="P315" i="15" s="1" a="1"/>
  <c r="P315" i="15" s="1"/>
  <c r="M316" i="15"/>
  <c r="P316" i="15" s="1" a="1"/>
  <c r="P316" i="15" s="1"/>
  <c r="M317" i="15"/>
  <c r="P317" i="15" s="1" a="1"/>
  <c r="P317" i="15" s="1"/>
  <c r="M318" i="15"/>
  <c r="P318" i="15" s="1" a="1"/>
  <c r="P318" i="15" s="1"/>
  <c r="M319" i="15"/>
  <c r="P319" i="15" s="1" a="1"/>
  <c r="P319" i="15" s="1"/>
  <c r="M320" i="15"/>
  <c r="P320" i="15" s="1" a="1"/>
  <c r="P320" i="15" s="1"/>
  <c r="M321" i="15"/>
  <c r="P321" i="15" s="1" a="1"/>
  <c r="P321" i="15" s="1"/>
  <c r="M322" i="15"/>
  <c r="P322" i="15" s="1" a="1"/>
  <c r="P322" i="15" s="1"/>
  <c r="M323" i="15"/>
  <c r="P323" i="15" s="1" a="1"/>
  <c r="P323" i="15" s="1"/>
  <c r="M324" i="15"/>
  <c r="P324" i="15" s="1" a="1"/>
  <c r="P324" i="15" s="1"/>
  <c r="M325" i="15"/>
  <c r="P325" i="15" s="1" a="1"/>
  <c r="P325" i="15" s="1"/>
  <c r="M326" i="15"/>
  <c r="P326" i="15" s="1" a="1"/>
  <c r="P326" i="15" s="1"/>
  <c r="M327" i="15"/>
  <c r="P327" i="15" s="1" a="1"/>
  <c r="P327" i="15" s="1"/>
  <c r="M328" i="15"/>
  <c r="P328" i="15" s="1" a="1"/>
  <c r="P328" i="15" s="1"/>
  <c r="M329" i="15"/>
  <c r="P329" i="15" s="1" a="1"/>
  <c r="P329" i="15" s="1"/>
  <c r="M330" i="15"/>
  <c r="P330" i="15" a="1"/>
  <c r="P330" i="15" s="1"/>
  <c r="M331" i="15"/>
  <c r="P331" i="15" a="1"/>
  <c r="P331" i="15" s="1"/>
  <c r="M332" i="15"/>
  <c r="P332" i="15" s="1" a="1"/>
  <c r="P332" i="15" s="1"/>
  <c r="M333" i="15"/>
  <c r="P333" i="15" s="1" a="1"/>
  <c r="P333" i="15" s="1"/>
  <c r="M334" i="15"/>
  <c r="P334" i="15" s="1" a="1"/>
  <c r="P334" i="15" s="1"/>
  <c r="M335" i="15"/>
  <c r="P335" i="15" s="1" a="1"/>
  <c r="P335" i="15" s="1"/>
  <c r="M336" i="15"/>
  <c r="P336" i="15" s="1" a="1"/>
  <c r="P336" i="15" s="1"/>
  <c r="M337" i="15"/>
  <c r="P337" i="15" s="1" a="1"/>
  <c r="P337" i="15" s="1"/>
  <c r="M338" i="15"/>
  <c r="P338" i="15" s="1" a="1"/>
  <c r="P338" i="15" s="1"/>
  <c r="M339" i="15"/>
  <c r="P339" i="15" s="1" a="1"/>
  <c r="P339" i="15" s="1"/>
  <c r="M340" i="15"/>
  <c r="P340" i="15" s="1" a="1"/>
  <c r="P340" i="15" s="1"/>
  <c r="M341" i="15"/>
  <c r="P341" i="15" s="1" a="1"/>
  <c r="P341" i="15" s="1"/>
  <c r="M342" i="15"/>
  <c r="P342" i="15" s="1" a="1"/>
  <c r="P342" i="15" s="1"/>
  <c r="M343" i="15"/>
  <c r="P343" i="15" s="1" a="1"/>
  <c r="P343" i="15" s="1"/>
  <c r="M344" i="15"/>
  <c r="P344" i="15" s="1" a="1"/>
  <c r="P344" i="15" s="1"/>
  <c r="M345" i="15"/>
  <c r="P345" i="15" s="1" a="1"/>
  <c r="P345" i="15" s="1"/>
  <c r="M346" i="15"/>
  <c r="P346" i="15" s="1" a="1"/>
  <c r="P346" i="15" s="1"/>
  <c r="M347" i="15"/>
  <c r="P347" i="15" s="1" a="1"/>
  <c r="P347" i="15" s="1"/>
  <c r="M348" i="15"/>
  <c r="P348" i="15" s="1" a="1"/>
  <c r="P348" i="15" s="1"/>
  <c r="M349" i="15"/>
  <c r="P349" i="15" s="1" a="1"/>
  <c r="P349" i="15" s="1"/>
  <c r="M350" i="15"/>
  <c r="P350" i="15" s="1" a="1"/>
  <c r="P350" i="15" s="1"/>
  <c r="M351" i="15"/>
  <c r="P351" i="15" s="1" a="1"/>
  <c r="P351" i="15" s="1"/>
  <c r="M352" i="15"/>
  <c r="P352" i="15" s="1" a="1"/>
  <c r="P352" i="15" s="1"/>
  <c r="M353" i="15"/>
  <c r="P353" i="15" s="1" a="1"/>
  <c r="P353" i="15" s="1"/>
  <c r="M354" i="15"/>
  <c r="P354" i="15" s="1" a="1"/>
  <c r="P354" i="15" s="1"/>
  <c r="M355" i="15"/>
  <c r="P355" i="15" s="1" a="1"/>
  <c r="P355" i="15" s="1"/>
  <c r="M356" i="15"/>
  <c r="P356" i="15" s="1" a="1"/>
  <c r="P356" i="15" s="1"/>
  <c r="M357" i="15"/>
  <c r="P357" i="15" s="1" a="1"/>
  <c r="P357" i="15" s="1"/>
  <c r="M358" i="15"/>
  <c r="P358" i="15" s="1" a="1"/>
  <c r="P358" i="15" s="1"/>
  <c r="M359" i="15"/>
  <c r="P359" i="15" s="1" a="1"/>
  <c r="P359" i="15" s="1"/>
  <c r="M360" i="15"/>
  <c r="P360" i="15" s="1" a="1"/>
  <c r="P360" i="15" s="1"/>
  <c r="M361" i="15"/>
  <c r="P361" i="15" s="1" a="1"/>
  <c r="P361" i="15" s="1"/>
  <c r="M362" i="15"/>
  <c r="P362" i="15" s="1" a="1"/>
  <c r="P362" i="15" s="1"/>
  <c r="M363" i="15"/>
  <c r="P363" i="15" s="1" a="1"/>
  <c r="P363" i="15" s="1"/>
  <c r="M364" i="15"/>
  <c r="P364" i="15" s="1" a="1"/>
  <c r="P364" i="15" s="1"/>
  <c r="M365" i="15"/>
  <c r="P365" i="15" s="1" a="1"/>
  <c r="P365" i="15" s="1"/>
  <c r="M366" i="15"/>
  <c r="P366" i="15" s="1" a="1"/>
  <c r="P366" i="15" s="1"/>
  <c r="M367" i="15"/>
  <c r="P367" i="15" s="1" a="1"/>
  <c r="P367" i="15" s="1"/>
  <c r="M368" i="15"/>
  <c r="P368" i="15" s="1" a="1"/>
  <c r="P368" i="15" s="1"/>
  <c r="M369" i="15"/>
  <c r="P369" i="15" s="1" a="1"/>
  <c r="P369" i="15" s="1"/>
  <c r="M370" i="15"/>
  <c r="P370" i="15" s="1" a="1"/>
  <c r="P370" i="15" s="1"/>
  <c r="M371" i="15"/>
  <c r="P371" i="15" s="1" a="1"/>
  <c r="P371" i="15" s="1"/>
  <c r="M372" i="15"/>
  <c r="P372" i="15" s="1" a="1"/>
  <c r="P372" i="15" s="1"/>
  <c r="M373" i="15"/>
  <c r="P373" i="15" s="1" a="1"/>
  <c r="P373" i="15" s="1"/>
  <c r="M374" i="15"/>
  <c r="P374" i="15" s="1" a="1"/>
  <c r="P374" i="15" s="1"/>
  <c r="M375" i="15"/>
  <c r="P375" i="15" s="1" a="1"/>
  <c r="P375" i="15" s="1"/>
  <c r="M376" i="15"/>
  <c r="P376" i="15" s="1" a="1"/>
  <c r="P376" i="15" s="1"/>
  <c r="M377" i="15"/>
  <c r="P377" i="15" s="1" a="1"/>
  <c r="P377" i="15" s="1"/>
  <c r="M378" i="15"/>
  <c r="P378" i="15" s="1" a="1"/>
  <c r="P378" i="15" s="1"/>
  <c r="M379" i="15"/>
  <c r="P379" i="15" s="1" a="1"/>
  <c r="P379" i="15" s="1"/>
  <c r="M380" i="15"/>
  <c r="P380" i="15" s="1" a="1"/>
  <c r="P380" i="15" s="1"/>
  <c r="M381" i="15"/>
  <c r="P381" i="15" s="1" a="1"/>
  <c r="P381" i="15" s="1"/>
  <c r="M382" i="15"/>
  <c r="P382" i="15" s="1" a="1"/>
  <c r="P382" i="15" s="1"/>
  <c r="M383" i="15"/>
  <c r="P383" i="15" s="1" a="1"/>
  <c r="P383" i="15" s="1"/>
  <c r="M384" i="15"/>
  <c r="P384" i="15" s="1" a="1"/>
  <c r="P384" i="15" s="1"/>
  <c r="M385" i="15"/>
  <c r="P385" i="15" s="1" a="1"/>
  <c r="P385" i="15" s="1"/>
  <c r="M386" i="15"/>
  <c r="P386" i="15" s="1" a="1"/>
  <c r="P386" i="15" s="1"/>
  <c r="M387" i="15"/>
  <c r="P387" i="15" s="1" a="1"/>
  <c r="P387" i="15" s="1"/>
  <c r="M388" i="15"/>
  <c r="P388" i="15" s="1" a="1"/>
  <c r="P388" i="15" s="1"/>
  <c r="M389" i="15"/>
  <c r="P389" i="15" s="1" a="1"/>
  <c r="P389" i="15" s="1"/>
  <c r="M390" i="15"/>
  <c r="P390" i="15" s="1" a="1"/>
  <c r="P390" i="15" s="1"/>
  <c r="M391" i="15"/>
  <c r="P391" i="15" s="1" a="1"/>
  <c r="P391" i="15" s="1"/>
  <c r="M392" i="15"/>
  <c r="P392" i="15" s="1" a="1"/>
  <c r="P392" i="15" s="1"/>
  <c r="M393" i="15"/>
  <c r="P393" i="15" s="1" a="1"/>
  <c r="P393" i="15" s="1"/>
  <c r="M394" i="15"/>
  <c r="P394" i="15" s="1" a="1"/>
  <c r="P394" i="15" s="1"/>
  <c r="M395" i="15"/>
  <c r="P395" i="15" s="1" a="1"/>
  <c r="P395" i="15" s="1"/>
  <c r="M396" i="15"/>
  <c r="P396" i="15" s="1" a="1"/>
  <c r="P396" i="15" s="1"/>
  <c r="M397" i="15"/>
  <c r="P397" i="15" s="1" a="1"/>
  <c r="P397" i="15" s="1"/>
  <c r="M398" i="15"/>
  <c r="P398" i="15" s="1" a="1"/>
  <c r="P398" i="15" s="1"/>
  <c r="M399" i="15"/>
  <c r="P399" i="15" s="1" a="1"/>
  <c r="P399" i="15" s="1"/>
  <c r="M400" i="15"/>
  <c r="P400" i="15" s="1" a="1"/>
  <c r="P400" i="15" s="1"/>
  <c r="M401" i="15"/>
  <c r="P401" i="15" s="1" a="1"/>
  <c r="P401" i="15" s="1"/>
  <c r="M402" i="15"/>
  <c r="P402" i="15" s="1" a="1"/>
  <c r="P402" i="15" s="1"/>
  <c r="M403" i="15"/>
  <c r="P403" i="15" a="1"/>
  <c r="P403" i="15" s="1"/>
  <c r="M404" i="15"/>
  <c r="P404" i="15" s="1" a="1"/>
  <c r="P404" i="15" s="1"/>
  <c r="M405" i="15"/>
  <c r="P405" i="15" s="1" a="1"/>
  <c r="P405" i="15" s="1"/>
  <c r="M406" i="15"/>
  <c r="P406" i="15" s="1" a="1"/>
  <c r="P406" i="15" s="1"/>
  <c r="M407" i="15"/>
  <c r="P407" i="15" s="1" a="1"/>
  <c r="P407" i="15" s="1"/>
  <c r="M408" i="15"/>
  <c r="P408" i="15" s="1" a="1"/>
  <c r="P408" i="15" s="1"/>
  <c r="M409" i="15"/>
  <c r="P409" i="15" s="1" a="1"/>
  <c r="P409" i="15" s="1"/>
  <c r="M410" i="15"/>
  <c r="P410" i="15" s="1" a="1"/>
  <c r="P410" i="15" s="1"/>
  <c r="M411" i="15"/>
  <c r="P411" i="15" s="1" a="1"/>
  <c r="P411" i="15" s="1"/>
  <c r="M412" i="15"/>
  <c r="P412" i="15" a="1"/>
  <c r="P412" i="15" s="1"/>
  <c r="M413" i="15"/>
  <c r="P413" i="15" s="1" a="1"/>
  <c r="P413" i="15" s="1"/>
  <c r="M414" i="15"/>
  <c r="P414" i="15" s="1" a="1"/>
  <c r="P414" i="15" s="1"/>
  <c r="M415" i="15"/>
  <c r="P415" i="15" s="1" a="1"/>
  <c r="P415" i="15" s="1"/>
  <c r="M416" i="15"/>
  <c r="P416" i="15" s="1" a="1"/>
  <c r="P416" i="15" s="1"/>
  <c r="M417" i="15"/>
  <c r="P417" i="15" s="1" a="1"/>
  <c r="P417" i="15" s="1"/>
  <c r="M418" i="15"/>
  <c r="P418" i="15" s="1" a="1"/>
  <c r="P418" i="15" s="1"/>
  <c r="M419" i="15"/>
  <c r="P419" i="15" s="1" a="1"/>
  <c r="P419" i="15" s="1"/>
  <c r="M420" i="15"/>
  <c r="P420" i="15" s="1" a="1"/>
  <c r="P420" i="15" s="1"/>
  <c r="M421" i="15"/>
  <c r="P421" i="15" s="1" a="1"/>
  <c r="P421" i="15" s="1"/>
  <c r="M422" i="15"/>
  <c r="P422" i="15" s="1" a="1"/>
  <c r="P422" i="15" s="1"/>
  <c r="M423" i="15"/>
  <c r="P423" i="15" s="1" a="1"/>
  <c r="P423" i="15" s="1"/>
  <c r="M424" i="15"/>
  <c r="P424" i="15" s="1" a="1"/>
  <c r="P424" i="15" s="1"/>
  <c r="M425" i="15"/>
  <c r="P425" i="15" s="1" a="1"/>
  <c r="P425" i="15" s="1"/>
  <c r="M426" i="15"/>
  <c r="P426" i="15" s="1" a="1"/>
  <c r="P426" i="15" s="1"/>
  <c r="M427" i="15"/>
  <c r="P427" i="15" s="1" a="1"/>
  <c r="P427" i="15" s="1"/>
  <c r="M428" i="15"/>
  <c r="P428" i="15" s="1" a="1"/>
  <c r="P428" i="15" s="1"/>
  <c r="M429" i="15"/>
  <c r="P429" i="15" s="1" a="1"/>
  <c r="P429" i="15" s="1"/>
  <c r="M430" i="15"/>
  <c r="P430" i="15" s="1" a="1"/>
  <c r="P430" i="15" s="1"/>
  <c r="M431" i="15"/>
  <c r="P431" i="15" s="1" a="1"/>
  <c r="P431" i="15" s="1"/>
  <c r="M432" i="15"/>
  <c r="P432" i="15" s="1" a="1"/>
  <c r="P432" i="15" s="1"/>
  <c r="M433" i="15"/>
  <c r="P433" i="15" s="1" a="1"/>
  <c r="P433" i="15" s="1"/>
  <c r="M434" i="15"/>
  <c r="P434" i="15" s="1" a="1"/>
  <c r="P434" i="15" s="1"/>
  <c r="M435" i="15"/>
  <c r="P435" i="15" s="1" a="1"/>
  <c r="P435" i="15" s="1"/>
  <c r="M436" i="15"/>
  <c r="P436" i="15" s="1" a="1"/>
  <c r="P436" i="15" s="1"/>
  <c r="M437" i="15"/>
  <c r="P437" i="15" s="1" a="1"/>
  <c r="P437" i="15" s="1"/>
  <c r="M438" i="15"/>
  <c r="P438" i="15" s="1" a="1"/>
  <c r="P438" i="15" s="1"/>
  <c r="M439" i="15"/>
  <c r="P439" i="15" s="1" a="1"/>
  <c r="P439" i="15" s="1"/>
  <c r="M440" i="15"/>
  <c r="P440" i="15" s="1" a="1"/>
  <c r="P440" i="15" s="1"/>
  <c r="M441" i="15"/>
  <c r="P441" i="15" s="1" a="1"/>
  <c r="P441" i="15" s="1"/>
  <c r="M442" i="15"/>
  <c r="P442" i="15" s="1" a="1"/>
  <c r="P442" i="15" s="1"/>
  <c r="M443" i="15"/>
  <c r="P443" i="15" s="1" a="1"/>
  <c r="P443" i="15" s="1"/>
  <c r="M444" i="15"/>
  <c r="P444" i="15" s="1" a="1"/>
  <c r="P444" i="15" s="1"/>
  <c r="M445" i="15"/>
  <c r="P445" i="15" s="1" a="1"/>
  <c r="P445" i="15" s="1"/>
  <c r="M446" i="15"/>
  <c r="P446" i="15" s="1" a="1"/>
  <c r="P446" i="15" s="1"/>
  <c r="M447" i="15"/>
  <c r="P447" i="15" s="1" a="1"/>
  <c r="P447" i="15" s="1"/>
  <c r="M448" i="15"/>
  <c r="P448" i="15" s="1" a="1"/>
  <c r="P448" i="15" s="1"/>
  <c r="M449" i="15"/>
  <c r="P449" i="15" s="1" a="1"/>
  <c r="P449" i="15" s="1"/>
  <c r="M450" i="15"/>
  <c r="P450" i="15" s="1" a="1"/>
  <c r="P450" i="15" s="1"/>
  <c r="M451" i="15"/>
  <c r="P451" i="15" s="1" a="1"/>
  <c r="P451" i="15" s="1"/>
  <c r="M452" i="15"/>
  <c r="P452" i="15" s="1" a="1"/>
  <c r="P452" i="15" s="1"/>
  <c r="M453" i="15"/>
  <c r="P453" i="15" s="1" a="1"/>
  <c r="P453" i="15" s="1"/>
  <c r="M454" i="15"/>
  <c r="P454" i="15" s="1" a="1"/>
  <c r="P454" i="15" s="1"/>
  <c r="M455" i="15"/>
  <c r="P455" i="15" s="1" a="1"/>
  <c r="P455" i="15" s="1"/>
  <c r="M456" i="15"/>
  <c r="P456" i="15" s="1" a="1"/>
  <c r="P456" i="15" s="1"/>
  <c r="M457" i="15"/>
  <c r="P457" i="15" s="1" a="1"/>
  <c r="P457" i="15" s="1"/>
  <c r="M458" i="15"/>
  <c r="P458" i="15" s="1" a="1"/>
  <c r="P458" i="15" s="1"/>
  <c r="M459" i="15"/>
  <c r="P459" i="15" s="1" a="1"/>
  <c r="P459" i="15" s="1"/>
  <c r="M460" i="15"/>
  <c r="P460" i="15" s="1" a="1"/>
  <c r="P460" i="15" s="1"/>
  <c r="M461" i="15"/>
  <c r="P461" i="15" s="1" a="1"/>
  <c r="P461" i="15" s="1"/>
  <c r="M462" i="15"/>
  <c r="P462" i="15" s="1" a="1"/>
  <c r="P462" i="15" s="1"/>
  <c r="M463" i="15"/>
  <c r="P463" i="15" s="1" a="1"/>
  <c r="P463" i="15" s="1"/>
  <c r="M464" i="15"/>
  <c r="P464" i="15" s="1" a="1"/>
  <c r="P464" i="15" s="1"/>
  <c r="M465" i="15"/>
  <c r="P465" i="15" s="1" a="1"/>
  <c r="P465" i="15" s="1"/>
  <c r="M466" i="15"/>
  <c r="P466" i="15" s="1" a="1"/>
  <c r="P466" i="15" s="1"/>
  <c r="M467" i="15"/>
  <c r="P467" i="15" s="1" a="1"/>
  <c r="P467" i="15" s="1"/>
  <c r="M468" i="15"/>
  <c r="P468" i="15" s="1" a="1"/>
  <c r="P468" i="15" s="1"/>
  <c r="M469" i="15"/>
  <c r="P469" i="15" s="1" a="1"/>
  <c r="P469" i="15" s="1"/>
  <c r="M470" i="15"/>
  <c r="P470" i="15" s="1" a="1"/>
  <c r="P470" i="15" s="1"/>
  <c r="M471" i="15"/>
  <c r="P471" i="15" s="1" a="1"/>
  <c r="P471" i="15" s="1"/>
  <c r="M472" i="15"/>
  <c r="P472" i="15" s="1" a="1"/>
  <c r="P472" i="15" s="1"/>
  <c r="M473" i="15"/>
  <c r="P473" i="15" s="1" a="1"/>
  <c r="P473" i="15" s="1"/>
  <c r="M474" i="15"/>
  <c r="P474" i="15" s="1" a="1"/>
  <c r="P474" i="15" s="1"/>
  <c r="M475" i="15"/>
  <c r="P475" i="15" s="1" a="1"/>
  <c r="P475" i="15" s="1"/>
  <c r="M476" i="15"/>
  <c r="P476" i="15" s="1" a="1"/>
  <c r="P476" i="15" s="1"/>
  <c r="M477" i="15"/>
  <c r="P477" i="15" s="1" a="1"/>
  <c r="P477" i="15" s="1"/>
  <c r="M478" i="15"/>
  <c r="P478" i="15" s="1" a="1"/>
  <c r="P478" i="15" s="1"/>
  <c r="M479" i="15"/>
  <c r="P479" i="15" s="1" a="1"/>
  <c r="P479" i="15" s="1"/>
  <c r="M480" i="15"/>
  <c r="P480" i="15" s="1" a="1"/>
  <c r="P480" i="15" s="1"/>
  <c r="M481" i="15"/>
  <c r="P481" i="15" s="1" a="1"/>
  <c r="P481" i="15" s="1"/>
  <c r="M482" i="15"/>
  <c r="P482" i="15" s="1" a="1"/>
  <c r="P482" i="15" s="1"/>
  <c r="M483" i="15"/>
  <c r="P483" i="15" s="1" a="1"/>
  <c r="P483" i="15" s="1"/>
  <c r="M484" i="15"/>
  <c r="P484" i="15" s="1" a="1"/>
  <c r="P484" i="15" s="1"/>
  <c r="M485" i="15"/>
  <c r="P485" i="15" s="1" a="1"/>
  <c r="P485" i="15" s="1"/>
  <c r="M486" i="15"/>
  <c r="P486" i="15" s="1" a="1"/>
  <c r="P486" i="15" s="1"/>
  <c r="M487" i="15"/>
  <c r="P487" i="15" s="1" a="1"/>
  <c r="P487" i="15" s="1"/>
  <c r="M488" i="15"/>
  <c r="P488" i="15" s="1" a="1"/>
  <c r="P488" i="15" s="1"/>
  <c r="M489" i="15"/>
  <c r="P489" i="15" s="1" a="1"/>
  <c r="P489" i="15" s="1"/>
  <c r="M490" i="15"/>
  <c r="P490" i="15" s="1" a="1"/>
  <c r="P490" i="15" s="1"/>
  <c r="M491" i="15"/>
  <c r="P491" i="15" s="1" a="1"/>
  <c r="P491" i="15" s="1"/>
  <c r="M492" i="15"/>
  <c r="P492" i="15" s="1" a="1"/>
  <c r="P492" i="15" s="1"/>
  <c r="M493" i="15"/>
  <c r="P493" i="15" s="1" a="1"/>
  <c r="P493" i="15" s="1"/>
  <c r="M494" i="15"/>
  <c r="M495" i="15"/>
  <c r="P495" i="15" s="1" a="1"/>
  <c r="P495" i="15" s="1"/>
  <c r="M496" i="15"/>
  <c r="P496" i="15" s="1" a="1"/>
  <c r="P496" i="15" s="1"/>
  <c r="M497" i="15"/>
  <c r="P497" i="15" s="1" a="1"/>
  <c r="P497" i="15" s="1"/>
  <c r="M498" i="15"/>
  <c r="P498" i="15" s="1" a="1"/>
  <c r="P498" i="15" s="1"/>
  <c r="M499" i="15"/>
  <c r="P499" i="15" s="1" a="1"/>
  <c r="P499" i="15" s="1"/>
  <c r="M500" i="15"/>
  <c r="P500" i="15" s="1" a="1"/>
  <c r="P500" i="15" s="1"/>
  <c r="M501" i="15"/>
  <c r="P501" i="15" a="1"/>
  <c r="P501" i="15" s="1"/>
  <c r="M502" i="15"/>
  <c r="P502" i="15" s="1" a="1"/>
  <c r="P502" i="15" s="1"/>
  <c r="M503" i="15"/>
  <c r="P503" i="15" s="1" a="1"/>
  <c r="P503" i="15" s="1"/>
  <c r="M504" i="15"/>
  <c r="P504" i="15" s="1" a="1"/>
  <c r="P504" i="15" s="1"/>
  <c r="M505" i="15"/>
  <c r="P505" i="15" s="1" a="1"/>
  <c r="P505" i="15" s="1"/>
  <c r="M506" i="15"/>
  <c r="P506" i="15" s="1" a="1"/>
  <c r="P506" i="15" s="1"/>
  <c r="M507" i="15"/>
  <c r="P507" i="15" s="1" a="1"/>
  <c r="P507" i="15" s="1"/>
  <c r="M508" i="15"/>
  <c r="P508" i="15" s="1" a="1"/>
  <c r="P508" i="15" s="1"/>
  <c r="M509" i="15"/>
  <c r="P509" i="15" a="1"/>
  <c r="P509" i="15" s="1"/>
  <c r="M510" i="15"/>
  <c r="P510" i="15" s="1" a="1"/>
  <c r="P510" i="15" s="1"/>
  <c r="M511" i="15"/>
  <c r="P511" i="15" s="1" a="1"/>
  <c r="P511" i="15" s="1"/>
  <c r="M512" i="15"/>
  <c r="P512" i="15" s="1" a="1"/>
  <c r="P512" i="15" s="1"/>
  <c r="M513" i="15"/>
  <c r="P513" i="15" s="1" a="1"/>
  <c r="P513" i="15" s="1"/>
  <c r="M514" i="15"/>
  <c r="P514" i="15" s="1" a="1"/>
  <c r="P514" i="15" s="1"/>
  <c r="M515" i="15"/>
  <c r="P515" i="15" s="1" a="1"/>
  <c r="P515" i="15" s="1"/>
  <c r="M516" i="15"/>
  <c r="P516" i="15" s="1" a="1"/>
  <c r="P516" i="15" s="1"/>
  <c r="M517" i="15"/>
  <c r="P517" i="15" s="1" a="1"/>
  <c r="P517" i="15" s="1"/>
  <c r="M518" i="15"/>
  <c r="P518" i="15" s="1" a="1"/>
  <c r="P518" i="15" s="1"/>
  <c r="M519" i="15"/>
  <c r="P519" i="15" s="1" a="1"/>
  <c r="P519" i="15" s="1"/>
  <c r="M520" i="15"/>
  <c r="P520" i="15" s="1" a="1"/>
  <c r="P520" i="15" s="1"/>
  <c r="M521" i="15"/>
  <c r="P521" i="15" s="1" a="1"/>
  <c r="P521" i="15" s="1"/>
  <c r="M522" i="15"/>
  <c r="P522" i="15" s="1" a="1"/>
  <c r="P522" i="15" s="1"/>
  <c r="M523" i="15"/>
  <c r="P523" i="15" s="1" a="1"/>
  <c r="P523" i="15" s="1"/>
  <c r="M524" i="15"/>
  <c r="P524" i="15" s="1" a="1"/>
  <c r="P524" i="15" s="1"/>
  <c r="M525" i="15"/>
  <c r="P525" i="15" s="1" a="1"/>
  <c r="P525" i="15" s="1"/>
  <c r="M526" i="15"/>
  <c r="P526" i="15" s="1" a="1"/>
  <c r="P526" i="15" s="1"/>
  <c r="M527" i="15"/>
  <c r="P527" i="15" s="1" a="1"/>
  <c r="P527" i="15" s="1"/>
  <c r="M528" i="15"/>
  <c r="P528" i="15" s="1" a="1"/>
  <c r="P528" i="15" s="1"/>
  <c r="M529" i="15"/>
  <c r="P529" i="15" s="1" a="1"/>
  <c r="P529" i="15" s="1"/>
  <c r="M530" i="15"/>
  <c r="P530" i="15" s="1" a="1"/>
  <c r="P530" i="15" s="1"/>
  <c r="M531" i="15"/>
  <c r="P531" i="15" s="1" a="1"/>
  <c r="P531" i="15" s="1"/>
  <c r="M532" i="15"/>
  <c r="P532" i="15" s="1" a="1"/>
  <c r="P532" i="15" s="1"/>
  <c r="M533" i="15"/>
  <c r="P533" i="15" s="1" a="1"/>
  <c r="P533" i="15" s="1"/>
  <c r="M534" i="15"/>
  <c r="P534" i="15" s="1" a="1"/>
  <c r="P534" i="15" s="1"/>
  <c r="M535" i="15"/>
  <c r="P535" i="15" s="1" a="1"/>
  <c r="P535" i="15" s="1"/>
  <c r="M536" i="15"/>
  <c r="P536" i="15" s="1" a="1"/>
  <c r="P536" i="15" s="1"/>
  <c r="M537" i="15"/>
  <c r="P537" i="15" s="1" a="1"/>
  <c r="P537" i="15" s="1"/>
  <c r="M538" i="15"/>
  <c r="P538" i="15" s="1" a="1"/>
  <c r="P538" i="15" s="1"/>
  <c r="M539" i="15"/>
  <c r="P539" i="15" s="1" a="1"/>
  <c r="P539" i="15" s="1"/>
  <c r="M540" i="15"/>
  <c r="P540" i="15" s="1" a="1"/>
  <c r="P540" i="15" s="1"/>
  <c r="M541" i="15"/>
  <c r="P541" i="15" s="1" a="1"/>
  <c r="P541" i="15" s="1"/>
  <c r="M542" i="15"/>
  <c r="P542" i="15" s="1" a="1"/>
  <c r="P542" i="15" s="1"/>
  <c r="M543" i="15"/>
  <c r="P543" i="15" s="1" a="1"/>
  <c r="P543" i="15" s="1"/>
  <c r="M544" i="15"/>
  <c r="P544" i="15" s="1" a="1"/>
  <c r="P544" i="15" s="1"/>
  <c r="M545" i="15"/>
  <c r="P545" i="15" s="1" a="1"/>
  <c r="P545" i="15" s="1"/>
  <c r="M546" i="15"/>
  <c r="P546" i="15" s="1" a="1"/>
  <c r="P546" i="15" s="1"/>
  <c r="M547" i="15"/>
  <c r="P547" i="15" s="1" a="1"/>
  <c r="P547" i="15" s="1"/>
  <c r="M548" i="15"/>
  <c r="P548" i="15" s="1" a="1"/>
  <c r="P548" i="15" s="1"/>
  <c r="M549" i="15"/>
  <c r="P549" i="15" a="1"/>
  <c r="P549" i="15" s="1"/>
  <c r="M550" i="15"/>
  <c r="P550" i="15" s="1" a="1"/>
  <c r="P550" i="15" s="1"/>
  <c r="M551" i="15"/>
  <c r="P551" i="15" s="1" a="1"/>
  <c r="P551" i="15" s="1"/>
  <c r="M552" i="15"/>
  <c r="P552" i="15" s="1" a="1"/>
  <c r="P552" i="15" s="1"/>
  <c r="M553" i="15"/>
  <c r="P553" i="15" s="1" a="1"/>
  <c r="P553" i="15" s="1"/>
  <c r="M554" i="15"/>
  <c r="P554" i="15" s="1" a="1"/>
  <c r="P554" i="15" s="1"/>
  <c r="M555" i="15"/>
  <c r="P555" i="15" s="1" a="1"/>
  <c r="P555" i="15" s="1"/>
  <c r="M556" i="15"/>
  <c r="P556" i="15" s="1" a="1"/>
  <c r="P556" i="15" s="1"/>
  <c r="M557" i="15"/>
  <c r="P557" i="15" s="1" a="1"/>
  <c r="P557" i="15" s="1"/>
  <c r="M558" i="15"/>
  <c r="P558" i="15" s="1" a="1"/>
  <c r="P558" i="15" s="1"/>
  <c r="M559" i="15"/>
  <c r="P559" i="15" s="1" a="1"/>
  <c r="P559" i="15" s="1"/>
  <c r="M560" i="15"/>
  <c r="P560" i="15" s="1" a="1"/>
  <c r="P560" i="15" s="1"/>
  <c r="M561" i="15"/>
  <c r="P561" i="15" s="1" a="1"/>
  <c r="P561" i="15" s="1"/>
  <c r="M562" i="15"/>
  <c r="P562" i="15" s="1" a="1"/>
  <c r="P562" i="15" s="1"/>
  <c r="M563" i="15"/>
  <c r="P563" i="15" s="1" a="1"/>
  <c r="P563" i="15" s="1"/>
  <c r="M564" i="15"/>
  <c r="P564" i="15" s="1" a="1"/>
  <c r="P564" i="15" s="1"/>
  <c r="M565" i="15"/>
  <c r="P565" i="15" s="1" a="1"/>
  <c r="P565" i="15" s="1"/>
  <c r="M566" i="15"/>
  <c r="P566" i="15" s="1" a="1"/>
  <c r="P566" i="15" s="1"/>
  <c r="M567" i="15"/>
  <c r="P567" i="15" s="1" a="1"/>
  <c r="P567" i="15" s="1"/>
  <c r="M568" i="15"/>
  <c r="P568" i="15" a="1"/>
  <c r="P568" i="15" s="1"/>
  <c r="M569" i="15"/>
  <c r="P569" i="15" s="1" a="1"/>
  <c r="P569" i="15" s="1"/>
  <c r="M570" i="15"/>
  <c r="P570" i="15" s="1" a="1"/>
  <c r="P570" i="15" s="1"/>
  <c r="M571" i="15"/>
  <c r="P571" i="15" s="1" a="1"/>
  <c r="P571" i="15" s="1"/>
  <c r="M572" i="15"/>
  <c r="P572" i="15" s="1" a="1"/>
  <c r="P572" i="15" s="1"/>
  <c r="M573" i="15"/>
  <c r="P573" i="15" s="1" a="1"/>
  <c r="P573" i="15" s="1"/>
  <c r="M574" i="15"/>
  <c r="P574" i="15" s="1" a="1"/>
  <c r="P574" i="15" s="1"/>
  <c r="M575" i="15"/>
  <c r="P575" i="15" s="1" a="1"/>
  <c r="P575" i="15" s="1"/>
  <c r="M576" i="15"/>
  <c r="P576" i="15" s="1" a="1"/>
  <c r="P576" i="15" s="1"/>
  <c r="M577" i="15"/>
  <c r="P577" i="15" s="1" a="1"/>
  <c r="P577" i="15" s="1"/>
  <c r="M578" i="15"/>
  <c r="P578" i="15" s="1" a="1"/>
  <c r="P578" i="15" s="1"/>
  <c r="M579" i="15"/>
  <c r="P579" i="15" s="1" a="1"/>
  <c r="P579" i="15" s="1"/>
  <c r="M580" i="15"/>
  <c r="P580" i="15" s="1" a="1"/>
  <c r="P580" i="15" s="1"/>
  <c r="M581" i="15"/>
  <c r="P581" i="15" s="1" a="1"/>
  <c r="P581" i="15" s="1"/>
  <c r="M582" i="15"/>
  <c r="P582" i="15" s="1" a="1"/>
  <c r="P582" i="15" s="1"/>
  <c r="M583" i="15"/>
  <c r="P583" i="15" s="1" a="1"/>
  <c r="P583" i="15" s="1"/>
  <c r="M584" i="15"/>
  <c r="P584" i="15" s="1" a="1"/>
  <c r="P584" i="15" s="1"/>
  <c r="M585" i="15"/>
  <c r="P585" i="15" s="1" a="1"/>
  <c r="P585" i="15" s="1"/>
  <c r="M586" i="15"/>
  <c r="P586" i="15" s="1" a="1"/>
  <c r="P586" i="15" s="1"/>
  <c r="M587" i="15"/>
  <c r="P587" i="15" s="1" a="1"/>
  <c r="P587" i="15" s="1"/>
  <c r="M588" i="15"/>
  <c r="P588" i="15" s="1" a="1"/>
  <c r="P588" i="15" s="1"/>
  <c r="M589" i="15"/>
  <c r="P589" i="15" s="1" a="1"/>
  <c r="P589" i="15" s="1"/>
  <c r="M590" i="15"/>
  <c r="P590" i="15" s="1" a="1"/>
  <c r="P590" i="15" s="1"/>
  <c r="M591" i="15"/>
  <c r="P591" i="15" s="1" a="1"/>
  <c r="P591" i="15" s="1"/>
  <c r="M592" i="15"/>
  <c r="P592" i="15" s="1" a="1"/>
  <c r="P592" i="15" s="1"/>
  <c r="M593" i="15"/>
  <c r="P593" i="15" s="1" a="1"/>
  <c r="P593" i="15" s="1"/>
  <c r="M594" i="15"/>
  <c r="M595" i="15"/>
  <c r="P595" i="15" s="1" a="1"/>
  <c r="P595" i="15" s="1"/>
  <c r="M596" i="15"/>
  <c r="P596" i="15" s="1" a="1"/>
  <c r="P596" i="15" s="1"/>
  <c r="M597" i="15"/>
  <c r="P597" i="15" s="1" a="1"/>
  <c r="P597" i="15" s="1"/>
  <c r="M598" i="15"/>
  <c r="P598" i="15" s="1" a="1"/>
  <c r="P598" i="15" s="1"/>
  <c r="M599" i="15"/>
  <c r="P599" i="15" s="1" a="1"/>
  <c r="P599" i="15" s="1"/>
  <c r="M600" i="15"/>
  <c r="P600" i="15" s="1" a="1"/>
  <c r="P600" i="15" s="1"/>
  <c r="M601" i="15"/>
  <c r="P601" i="15" s="1" a="1"/>
  <c r="P601" i="15" s="1"/>
  <c r="M602" i="15"/>
  <c r="P602" i="15" s="1" a="1"/>
  <c r="P602" i="15" s="1"/>
  <c r="M603" i="15"/>
  <c r="P603" i="15" s="1" a="1"/>
  <c r="P603" i="15" s="1"/>
  <c r="M604" i="15"/>
  <c r="P604" i="15" s="1" a="1"/>
  <c r="P604" i="15" s="1"/>
  <c r="M605" i="15"/>
  <c r="P605" i="15" s="1" a="1"/>
  <c r="P605" i="15" s="1"/>
  <c r="M606" i="15"/>
  <c r="P606" i="15" s="1" a="1"/>
  <c r="P606" i="15" s="1"/>
  <c r="M607" i="15"/>
  <c r="P607" i="15" s="1" a="1"/>
  <c r="P607" i="15" s="1"/>
  <c r="M608" i="15"/>
  <c r="P608" i="15" s="1" a="1"/>
  <c r="P608" i="15" s="1"/>
  <c r="M609" i="15"/>
  <c r="P609" i="15" s="1" a="1"/>
  <c r="P609" i="15" s="1"/>
  <c r="M610" i="15"/>
  <c r="P610" i="15" s="1" a="1"/>
  <c r="P610" i="15" s="1"/>
  <c r="M611" i="15"/>
  <c r="P611" i="15" s="1" a="1"/>
  <c r="P611" i="15" s="1"/>
  <c r="M612" i="15"/>
  <c r="P612" i="15" s="1" a="1"/>
  <c r="P612" i="15" s="1"/>
  <c r="M613" i="15"/>
  <c r="P613" i="15" s="1" a="1"/>
  <c r="P613" i="15" s="1"/>
  <c r="M614" i="15"/>
  <c r="P614" i="15" s="1" a="1"/>
  <c r="P614" i="15" s="1"/>
  <c r="M615" i="15"/>
  <c r="P615" i="15" s="1" a="1"/>
  <c r="P615" i="15" s="1"/>
  <c r="M616" i="15"/>
  <c r="P616" i="15" s="1" a="1"/>
  <c r="P616" i="15" s="1"/>
  <c r="M617" i="15"/>
  <c r="P617" i="15" s="1" a="1"/>
  <c r="P617" i="15" s="1"/>
  <c r="M618" i="15"/>
  <c r="P618" i="15" a="1"/>
  <c r="P618" i="15" s="1"/>
  <c r="M619" i="15"/>
  <c r="P619" i="15" s="1" a="1"/>
  <c r="P619" i="15" s="1"/>
  <c r="M620" i="15"/>
  <c r="P620" i="15" s="1" a="1"/>
  <c r="P620" i="15" s="1"/>
  <c r="M621" i="15"/>
  <c r="P621" i="15" s="1" a="1"/>
  <c r="P621" i="15" s="1"/>
  <c r="M622" i="15"/>
  <c r="P622" i="15" s="1" a="1"/>
  <c r="P622" i="15" s="1"/>
  <c r="M623" i="15"/>
  <c r="P623" i="15" s="1" a="1"/>
  <c r="P623" i="15" s="1"/>
  <c r="M624" i="15"/>
  <c r="P624" i="15" s="1" a="1"/>
  <c r="P624" i="15" s="1"/>
  <c r="M625" i="15"/>
  <c r="P625" i="15" s="1" a="1"/>
  <c r="P625" i="15" s="1"/>
  <c r="M626" i="15"/>
  <c r="P626" i="15" s="1" a="1"/>
  <c r="P626" i="15" s="1"/>
  <c r="M627" i="15"/>
  <c r="P627" i="15" s="1" a="1"/>
  <c r="P627" i="15" s="1"/>
  <c r="M628" i="15"/>
  <c r="P628" i="15" s="1" a="1"/>
  <c r="P628" i="15" s="1"/>
  <c r="M629" i="15"/>
  <c r="P629" i="15" s="1" a="1"/>
  <c r="P629" i="15" s="1"/>
  <c r="M630" i="15"/>
  <c r="P630" i="15" s="1" a="1"/>
  <c r="P630" i="15" s="1"/>
  <c r="M631" i="15"/>
  <c r="P631" i="15" s="1" a="1"/>
  <c r="P631" i="15" s="1"/>
  <c r="M632" i="15"/>
  <c r="P632" i="15" s="1" a="1"/>
  <c r="P632" i="15" s="1"/>
  <c r="M633" i="15"/>
  <c r="P633" i="15" s="1" a="1"/>
  <c r="P633" i="15" s="1"/>
  <c r="M634" i="15"/>
  <c r="M635" i="15"/>
  <c r="P635" i="15" s="1" a="1"/>
  <c r="P635" i="15" s="1"/>
  <c r="M636" i="15"/>
  <c r="P636" i="15" s="1" a="1"/>
  <c r="P636" i="15" s="1"/>
  <c r="M637" i="15"/>
  <c r="P637" i="15" s="1" a="1"/>
  <c r="P637" i="15" s="1"/>
  <c r="M638" i="15"/>
  <c r="P638" i="15" s="1" a="1"/>
  <c r="P638" i="15" s="1"/>
  <c r="M639" i="15"/>
  <c r="P639" i="15" s="1" a="1"/>
  <c r="P639" i="15" s="1"/>
  <c r="M640" i="15"/>
  <c r="P640" i="15" s="1" a="1"/>
  <c r="P640" i="15" s="1"/>
  <c r="M641" i="15"/>
  <c r="P641" i="15" s="1" a="1"/>
  <c r="P641" i="15" s="1"/>
  <c r="M642" i="15"/>
  <c r="P642" i="15" s="1" a="1"/>
  <c r="P642" i="15" s="1"/>
  <c r="M643" i="15"/>
  <c r="P643" i="15" s="1" a="1"/>
  <c r="P643" i="15" s="1"/>
  <c r="M644" i="15"/>
  <c r="P644" i="15" s="1" a="1"/>
  <c r="P644" i="15" s="1"/>
  <c r="M645" i="15"/>
  <c r="P645" i="15" s="1" a="1"/>
  <c r="P645" i="15" s="1"/>
  <c r="M646" i="15"/>
  <c r="P646" i="15" s="1" a="1"/>
  <c r="P646" i="15" s="1"/>
  <c r="M647" i="15"/>
  <c r="P647" i="15" s="1" a="1"/>
  <c r="P647" i="15" s="1"/>
  <c r="M648" i="15"/>
  <c r="P648" i="15" s="1" a="1"/>
  <c r="P648" i="15" s="1"/>
  <c r="M649" i="15"/>
  <c r="P649" i="15" s="1" a="1"/>
  <c r="P649" i="15" s="1"/>
  <c r="M650" i="15"/>
  <c r="P650" i="15" s="1" a="1"/>
  <c r="P650" i="15" s="1"/>
  <c r="M651" i="15"/>
  <c r="P651" i="15" s="1" a="1"/>
  <c r="P651" i="15" s="1"/>
  <c r="M652" i="15"/>
  <c r="P652" i="15" s="1" a="1"/>
  <c r="P652" i="15" s="1"/>
  <c r="M653" i="15"/>
  <c r="M654" i="15"/>
  <c r="P654" i="15" s="1" a="1"/>
  <c r="P654" i="15" s="1"/>
  <c r="M655" i="15"/>
  <c r="P655" i="15" s="1" a="1"/>
  <c r="P655" i="15" s="1"/>
  <c r="M656" i="15"/>
  <c r="P656" i="15" s="1" a="1"/>
  <c r="P656" i="15" s="1"/>
  <c r="M657" i="15"/>
  <c r="P657" i="15" s="1" a="1"/>
  <c r="P657" i="15" s="1"/>
  <c r="M658" i="15"/>
  <c r="P658" i="15" s="1" a="1"/>
  <c r="P658" i="15" s="1"/>
  <c r="M659" i="15"/>
  <c r="P659" i="15" s="1" a="1"/>
  <c r="P659" i="15" s="1"/>
  <c r="M660" i="15"/>
  <c r="P660" i="15" s="1" a="1"/>
  <c r="P660" i="15" s="1"/>
  <c r="M661" i="15"/>
  <c r="P661" i="15" s="1" a="1"/>
  <c r="P661" i="15" s="1"/>
  <c r="M662" i="15"/>
  <c r="P662" i="15" s="1" a="1"/>
  <c r="P662" i="15" s="1"/>
  <c r="M663" i="15"/>
  <c r="P663" i="15" s="1" a="1"/>
  <c r="P663" i="15" s="1"/>
  <c r="M664" i="15"/>
  <c r="P664" i="15" s="1" a="1"/>
  <c r="P664" i="15" s="1"/>
  <c r="M665" i="15"/>
  <c r="P665" i="15" a="1"/>
  <c r="P665" i="15" s="1"/>
  <c r="M666" i="15"/>
  <c r="P666" i="15" s="1" a="1"/>
  <c r="P666" i="15" s="1"/>
  <c r="M667" i="15"/>
  <c r="P667" i="15" s="1" a="1"/>
  <c r="P667" i="15" s="1"/>
  <c r="M668" i="15"/>
  <c r="P668" i="15" s="1" a="1"/>
  <c r="P668" i="15" s="1"/>
  <c r="M669" i="15"/>
  <c r="P669" i="15" s="1" a="1"/>
  <c r="P669" i="15" s="1"/>
  <c r="M670" i="15"/>
  <c r="P670" i="15" s="1" a="1"/>
  <c r="P670" i="15" s="1"/>
  <c r="M671" i="15"/>
  <c r="P671" i="15" s="1" a="1"/>
  <c r="P671" i="15" s="1"/>
  <c r="M672" i="15"/>
  <c r="P672" i="15" s="1" a="1"/>
  <c r="P672" i="15" s="1"/>
  <c r="M673" i="15"/>
  <c r="P673" i="15" s="1" a="1"/>
  <c r="P673" i="15" s="1"/>
  <c r="M674" i="15"/>
  <c r="P674" i="15" s="1" a="1"/>
  <c r="P674" i="15" s="1"/>
  <c r="M675" i="15"/>
  <c r="P675" i="15" s="1" a="1"/>
  <c r="P675" i="15" s="1"/>
  <c r="M676" i="15"/>
  <c r="P676" i="15" a="1"/>
  <c r="P676" i="15" s="1"/>
  <c r="M677" i="15"/>
  <c r="P677" i="15" s="1" a="1"/>
  <c r="P677" i="15" s="1"/>
  <c r="M678" i="15"/>
  <c r="P678" i="15" s="1" a="1"/>
  <c r="P678" i="15" s="1"/>
  <c r="M679" i="15"/>
  <c r="P679" i="15" s="1" a="1"/>
  <c r="P679" i="15" s="1"/>
  <c r="M680" i="15"/>
  <c r="P680" i="15" s="1" a="1"/>
  <c r="P680" i="15" s="1"/>
  <c r="M681" i="15"/>
  <c r="P681" i="15" s="1" a="1"/>
  <c r="P681" i="15" s="1"/>
  <c r="M682" i="15"/>
  <c r="P682" i="15" s="1" a="1"/>
  <c r="P682" i="15" s="1"/>
  <c r="M683" i="15"/>
  <c r="P683" i="15" s="1" a="1"/>
  <c r="P683" i="15" s="1"/>
  <c r="M684" i="15"/>
  <c r="P684" i="15" s="1" a="1"/>
  <c r="P684" i="15" s="1"/>
  <c r="M685" i="15"/>
  <c r="P685" i="15" s="1" a="1"/>
  <c r="P685" i="15" s="1"/>
  <c r="M686" i="15"/>
  <c r="P686" i="15" s="1" a="1"/>
  <c r="P686" i="15" s="1"/>
  <c r="M687" i="15"/>
  <c r="P687" i="15" s="1" a="1"/>
  <c r="P687" i="15" s="1"/>
  <c r="M688" i="15"/>
  <c r="P688" i="15" s="1" a="1"/>
  <c r="P688" i="15" s="1"/>
  <c r="M689" i="15"/>
  <c r="P689" i="15" s="1" a="1"/>
  <c r="P689" i="15" s="1"/>
  <c r="M690" i="15"/>
  <c r="P690" i="15" s="1" a="1"/>
  <c r="P690" i="15" s="1"/>
  <c r="M691" i="15"/>
  <c r="P691" i="15" s="1" a="1"/>
  <c r="P691" i="15" s="1"/>
  <c r="M692" i="15"/>
  <c r="M693" i="15"/>
  <c r="P693" i="15" s="1" a="1"/>
  <c r="P693" i="15" s="1"/>
  <c r="M694" i="15"/>
  <c r="P694" i="15" s="1" a="1"/>
  <c r="P694" i="15" s="1"/>
  <c r="M695" i="15"/>
  <c r="P695" i="15" s="1" a="1"/>
  <c r="P695" i="15" s="1"/>
  <c r="M696" i="15"/>
  <c r="P696" i="15" s="1" a="1"/>
  <c r="P696" i="15" s="1"/>
  <c r="M697" i="15"/>
  <c r="P697" i="15" s="1" a="1"/>
  <c r="P697" i="15" s="1"/>
  <c r="M698" i="15"/>
  <c r="P698" i="15" s="1" a="1"/>
  <c r="P698" i="15" s="1"/>
  <c r="M699" i="15"/>
  <c r="P699" i="15" s="1" a="1"/>
  <c r="P699" i="15" s="1"/>
  <c r="M700" i="15"/>
  <c r="P700" i="15" s="1" a="1"/>
  <c r="P700" i="15" s="1"/>
  <c r="M701" i="15"/>
  <c r="P701" i="15" s="1" a="1"/>
  <c r="P701" i="15" s="1"/>
  <c r="M702" i="15"/>
  <c r="P702" i="15" s="1" a="1"/>
  <c r="P702" i="15" s="1"/>
  <c r="M703" i="15"/>
  <c r="P703" i="15" s="1" a="1"/>
  <c r="P703" i="15" s="1"/>
  <c r="M704" i="15"/>
  <c r="P704" i="15" s="1" a="1"/>
  <c r="P704" i="15" s="1"/>
  <c r="M705" i="15"/>
  <c r="P705" i="15" s="1" a="1"/>
  <c r="P705" i="15" s="1"/>
  <c r="M706" i="15"/>
  <c r="P706" i="15" s="1" a="1"/>
  <c r="P706" i="15" s="1"/>
  <c r="M707" i="15"/>
  <c r="P707" i="15" s="1" a="1"/>
  <c r="P707" i="15" s="1"/>
  <c r="M708" i="15"/>
  <c r="P708" i="15" s="1" a="1"/>
  <c r="P708" i="15" s="1"/>
  <c r="M709" i="15"/>
  <c r="P709" i="15" s="1" a="1"/>
  <c r="P709" i="15" s="1"/>
  <c r="M710" i="15"/>
  <c r="P710" i="15" s="1" a="1"/>
  <c r="P710" i="15" s="1"/>
  <c r="M711" i="15"/>
  <c r="P711" i="15" s="1" a="1"/>
  <c r="P711" i="15" s="1"/>
  <c r="M712" i="15"/>
  <c r="P712" i="15" s="1" a="1"/>
  <c r="P712" i="15" s="1"/>
  <c r="M713" i="15"/>
  <c r="P713" i="15" s="1" a="1"/>
  <c r="P713" i="15" s="1"/>
  <c r="M714" i="15"/>
  <c r="P714" i="15" s="1" a="1"/>
  <c r="P714" i="15" s="1"/>
  <c r="M715" i="15"/>
  <c r="P715" i="15" s="1" a="1"/>
  <c r="P715" i="15" s="1"/>
  <c r="M716" i="15"/>
  <c r="P716" i="15" s="1" a="1"/>
  <c r="P716" i="15" s="1"/>
  <c r="M717" i="15"/>
  <c r="P717" i="15" s="1" a="1"/>
  <c r="P717" i="15" s="1"/>
  <c r="M718" i="15"/>
  <c r="P718" i="15" s="1" a="1"/>
  <c r="P718" i="15" s="1"/>
  <c r="M719" i="15"/>
  <c r="P719" i="15" s="1" a="1"/>
  <c r="P719" i="15" s="1"/>
  <c r="M720" i="15"/>
  <c r="P720" i="15" s="1" a="1"/>
  <c r="P720" i="15" s="1"/>
  <c r="M721" i="15"/>
  <c r="P721" i="15" s="1" a="1"/>
  <c r="P721" i="15" s="1"/>
  <c r="M722" i="15"/>
  <c r="P722" i="15" s="1" a="1"/>
  <c r="P722" i="15" s="1"/>
  <c r="M723" i="15"/>
  <c r="P723" i="15" s="1" a="1"/>
  <c r="P723" i="15" s="1"/>
  <c r="M724" i="15"/>
  <c r="P724" i="15" s="1" a="1"/>
  <c r="P724" i="15" s="1"/>
  <c r="M725" i="15"/>
  <c r="P725" i="15" s="1" a="1"/>
  <c r="P725" i="15" s="1"/>
  <c r="M726" i="15"/>
  <c r="P726" i="15" s="1" a="1"/>
  <c r="P726" i="15" s="1"/>
  <c r="M727" i="15"/>
  <c r="P727" i="15" s="1" a="1"/>
  <c r="P727" i="15" s="1"/>
  <c r="M728" i="15"/>
  <c r="P728" i="15" a="1"/>
  <c r="P728" i="15" s="1"/>
  <c r="M729" i="15"/>
  <c r="P729" i="15" s="1" a="1"/>
  <c r="P729" i="15" s="1"/>
  <c r="M730" i="15"/>
  <c r="P730" i="15" s="1" a="1"/>
  <c r="P730" i="15" s="1"/>
  <c r="M731" i="15"/>
  <c r="P731" i="15" s="1" a="1"/>
  <c r="P731" i="15" s="1"/>
  <c r="M732" i="15"/>
  <c r="P732" i="15" s="1" a="1"/>
  <c r="P732" i="15" s="1"/>
  <c r="M733" i="15"/>
  <c r="P733" i="15" s="1" a="1"/>
  <c r="P733" i="15" s="1"/>
  <c r="M734" i="15"/>
  <c r="P734" i="15" s="1" a="1"/>
  <c r="P734" i="15" s="1"/>
  <c r="M735" i="15"/>
  <c r="P735" i="15" s="1" a="1"/>
  <c r="P735" i="15" s="1"/>
  <c r="M736" i="15"/>
  <c r="P736" i="15" s="1" a="1"/>
  <c r="P736" i="15" s="1"/>
  <c r="M737" i="15"/>
  <c r="P737" i="15" s="1" a="1"/>
  <c r="P737" i="15" s="1"/>
  <c r="M738" i="15"/>
  <c r="P738" i="15" s="1" a="1"/>
  <c r="P738" i="15" s="1"/>
  <c r="M739" i="15"/>
  <c r="P739" i="15" s="1" a="1"/>
  <c r="P739" i="15" s="1"/>
  <c r="M740" i="15"/>
  <c r="P740" i="15" s="1" a="1"/>
  <c r="P740" i="15" s="1"/>
  <c r="M741" i="15"/>
  <c r="P741" i="15" s="1" a="1"/>
  <c r="P741" i="15" s="1"/>
  <c r="M742" i="15"/>
  <c r="P742" i="15" s="1" a="1"/>
  <c r="P742" i="15" s="1"/>
  <c r="M743" i="15"/>
  <c r="P743" i="15" s="1" a="1"/>
  <c r="P743" i="15" s="1"/>
  <c r="M744" i="15"/>
  <c r="P744" i="15" s="1" a="1"/>
  <c r="P744" i="15" s="1"/>
  <c r="M745" i="15"/>
  <c r="P745" i="15" s="1" a="1"/>
  <c r="P745" i="15" s="1"/>
  <c r="M746" i="15"/>
  <c r="P746" i="15" s="1" a="1"/>
  <c r="P746" i="15" s="1"/>
  <c r="M747" i="15"/>
  <c r="P747" i="15" s="1" a="1"/>
  <c r="P747" i="15" s="1"/>
  <c r="M748" i="15"/>
  <c r="P748" i="15" s="1" a="1"/>
  <c r="P748" i="15" s="1"/>
  <c r="M749" i="15"/>
  <c r="P749" i="15" s="1" a="1"/>
  <c r="P749" i="15" s="1"/>
  <c r="M750" i="15"/>
  <c r="P750" i="15" s="1" a="1"/>
  <c r="P750" i="15" s="1"/>
  <c r="M751" i="15"/>
  <c r="P751" i="15" s="1" a="1"/>
  <c r="P751" i="15" s="1"/>
  <c r="M752" i="15"/>
  <c r="P752" i="15" s="1" a="1"/>
  <c r="P752" i="15" s="1"/>
  <c r="M753" i="15"/>
  <c r="P753" i="15" a="1"/>
  <c r="P753" i="15" s="1"/>
  <c r="M754" i="15"/>
  <c r="P754" i="15" s="1" a="1"/>
  <c r="P754" i="15" s="1"/>
  <c r="M755" i="15"/>
  <c r="P755" i="15" s="1" a="1"/>
  <c r="P755" i="15" s="1"/>
  <c r="M756" i="15"/>
  <c r="P756" i="15" s="1" a="1"/>
  <c r="P756" i="15" s="1"/>
  <c r="M757" i="15"/>
  <c r="P757" i="15" s="1" a="1"/>
  <c r="P757" i="15" s="1"/>
  <c r="M758" i="15"/>
  <c r="P758" i="15" s="1" a="1"/>
  <c r="P758" i="15" s="1"/>
  <c r="M759" i="15"/>
  <c r="P759" i="15" s="1" a="1"/>
  <c r="P759" i="15" s="1"/>
  <c r="M760" i="15"/>
  <c r="P760" i="15" s="1" a="1"/>
  <c r="P760" i="15" s="1"/>
  <c r="M761" i="15"/>
  <c r="P761" i="15" s="1" a="1"/>
  <c r="P761" i="15" s="1"/>
  <c r="M762" i="15"/>
  <c r="P762" i="15" s="1" a="1"/>
  <c r="P762" i="15" s="1"/>
  <c r="M763" i="15"/>
  <c r="P763" i="15" s="1" a="1"/>
  <c r="P763" i="15" s="1"/>
  <c r="M764" i="15"/>
  <c r="P764" i="15" s="1" a="1"/>
  <c r="P764" i="15" s="1"/>
  <c r="M765" i="15"/>
  <c r="P765" i="15" s="1" a="1"/>
  <c r="P765" i="15" s="1"/>
  <c r="M766" i="15"/>
  <c r="P766" i="15" s="1" a="1"/>
  <c r="P766" i="15" s="1"/>
  <c r="M767" i="15"/>
  <c r="P767" i="15" s="1" a="1"/>
  <c r="P767" i="15" s="1"/>
  <c r="M768" i="15"/>
  <c r="P768" i="15" s="1" a="1"/>
  <c r="P768" i="15" s="1"/>
  <c r="M769" i="15"/>
  <c r="P769" i="15" s="1" a="1"/>
  <c r="P769" i="15" s="1"/>
  <c r="M770" i="15"/>
  <c r="P770" i="15" s="1" a="1"/>
  <c r="P770" i="15" s="1"/>
  <c r="M771" i="15"/>
  <c r="P771" i="15" s="1" a="1"/>
  <c r="P771" i="15" s="1"/>
  <c r="M772" i="15"/>
  <c r="P772" i="15" s="1" a="1"/>
  <c r="P772" i="15" s="1"/>
  <c r="M773" i="15"/>
  <c r="P773" i="15" s="1" a="1"/>
  <c r="P773" i="15" s="1"/>
  <c r="M774" i="15"/>
  <c r="P774" i="15" s="1" a="1"/>
  <c r="P774" i="15" s="1"/>
  <c r="M775" i="15"/>
  <c r="P775" i="15" s="1" a="1"/>
  <c r="P775" i="15" s="1"/>
  <c r="M776" i="15"/>
  <c r="P776" i="15" s="1" a="1"/>
  <c r="P776" i="15" s="1"/>
  <c r="M777" i="15"/>
  <c r="P777" i="15" s="1" a="1"/>
  <c r="P777" i="15" s="1"/>
  <c r="M778" i="15"/>
  <c r="P778" i="15" s="1" a="1"/>
  <c r="P778" i="15" s="1"/>
  <c r="M779" i="15"/>
  <c r="P779" i="15" s="1" a="1"/>
  <c r="P779" i="15" s="1"/>
  <c r="M780" i="15"/>
  <c r="P780" i="15" s="1" a="1"/>
  <c r="P780" i="15" s="1"/>
  <c r="M781" i="15"/>
  <c r="P781" i="15" s="1" a="1"/>
  <c r="P781" i="15" s="1"/>
  <c r="M782" i="15"/>
  <c r="P782" i="15" s="1" a="1"/>
  <c r="P782" i="15" s="1"/>
  <c r="M783" i="15"/>
  <c r="P783" i="15" s="1" a="1"/>
  <c r="P783" i="15" s="1"/>
  <c r="M784" i="15"/>
  <c r="P784" i="15" s="1" a="1"/>
  <c r="P784" i="15" s="1"/>
  <c r="M785" i="15"/>
  <c r="P785" i="15" s="1" a="1"/>
  <c r="P785" i="15" s="1"/>
  <c r="M786" i="15"/>
  <c r="P786" i="15" s="1" a="1"/>
  <c r="P786" i="15" s="1"/>
  <c r="M787" i="15"/>
  <c r="P787" i="15" s="1" a="1"/>
  <c r="P787" i="15" s="1"/>
  <c r="M788" i="15"/>
  <c r="P788" i="15" s="1" a="1"/>
  <c r="P788" i="15" s="1"/>
  <c r="M789" i="15"/>
  <c r="P789" i="15" s="1" a="1"/>
  <c r="P789" i="15" s="1"/>
  <c r="M790" i="15"/>
  <c r="P790" i="15" s="1" a="1"/>
  <c r="P790" i="15" s="1"/>
  <c r="M791" i="15"/>
  <c r="P791" i="15" s="1" a="1"/>
  <c r="P791" i="15" s="1"/>
  <c r="M792" i="15"/>
  <c r="P792" i="15" s="1" a="1"/>
  <c r="P792" i="15" s="1"/>
  <c r="M793" i="15"/>
  <c r="P793" i="15" s="1" a="1"/>
  <c r="P793" i="15" s="1"/>
  <c r="M794" i="15"/>
  <c r="P794" i="15" s="1" a="1"/>
  <c r="P794" i="15" s="1"/>
  <c r="M795" i="15"/>
  <c r="P795" i="15" s="1" a="1"/>
  <c r="P795" i="15" s="1"/>
  <c r="M796" i="15"/>
  <c r="P796" i="15" s="1" a="1"/>
  <c r="P796" i="15" s="1"/>
  <c r="M797" i="15"/>
  <c r="P797" i="15" s="1" a="1"/>
  <c r="P797" i="15" s="1"/>
  <c r="M798" i="15"/>
  <c r="P798" i="15" s="1" a="1"/>
  <c r="P798" i="15" s="1"/>
  <c r="M799" i="15"/>
  <c r="P799" i="15" a="1"/>
  <c r="P799" i="15" s="1"/>
  <c r="M800" i="15"/>
  <c r="P800" i="15" s="1" a="1"/>
  <c r="P800" i="15" s="1"/>
  <c r="M801" i="15"/>
  <c r="P801" i="15" s="1" a="1"/>
  <c r="P801" i="15" s="1"/>
  <c r="M802" i="15"/>
  <c r="P802" i="15" s="1" a="1"/>
  <c r="P802" i="15" s="1"/>
  <c r="M803" i="15"/>
  <c r="P803" i="15" s="1" a="1"/>
  <c r="P803" i="15" s="1"/>
  <c r="M804" i="15"/>
  <c r="P804" i="15" s="1" a="1"/>
  <c r="P804" i="15" s="1"/>
  <c r="M805" i="15"/>
  <c r="P805" i="15" s="1" a="1"/>
  <c r="P805" i="15" s="1"/>
  <c r="M806" i="15"/>
  <c r="P806" i="15" s="1" a="1"/>
  <c r="P806" i="15" s="1"/>
  <c r="M807" i="15"/>
  <c r="P807" i="15" s="1" a="1"/>
  <c r="P807" i="15" s="1"/>
  <c r="M808" i="15"/>
  <c r="P808" i="15" s="1" a="1"/>
  <c r="P808" i="15" s="1"/>
  <c r="M809" i="15"/>
  <c r="P809" i="15" s="1" a="1"/>
  <c r="P809" i="15" s="1"/>
  <c r="M810" i="15"/>
  <c r="P810" i="15" s="1" a="1"/>
  <c r="P810" i="15" s="1"/>
  <c r="M811" i="15"/>
  <c r="P811" i="15" s="1" a="1"/>
  <c r="P811" i="15" s="1"/>
  <c r="M812" i="15"/>
  <c r="P812" i="15" s="1" a="1"/>
  <c r="P812" i="15" s="1"/>
  <c r="M813" i="15"/>
  <c r="P813" i="15" s="1" a="1"/>
  <c r="P813" i="15" s="1"/>
  <c r="M814" i="15"/>
  <c r="P814" i="15" s="1" a="1"/>
  <c r="P814" i="15" s="1"/>
  <c r="M815" i="15"/>
  <c r="P815" i="15" s="1" a="1"/>
  <c r="P815" i="15" s="1"/>
  <c r="M816" i="15"/>
  <c r="P816" i="15" s="1" a="1"/>
  <c r="P816" i="15" s="1"/>
  <c r="M817" i="15"/>
  <c r="P817" i="15" s="1" a="1"/>
  <c r="P817" i="15" s="1"/>
  <c r="M818" i="15"/>
  <c r="P818" i="15" s="1" a="1"/>
  <c r="P818" i="15" s="1"/>
  <c r="M819" i="15"/>
  <c r="P819" i="15" s="1" a="1"/>
  <c r="P819" i="15" s="1"/>
  <c r="M820" i="15"/>
  <c r="P820" i="15" s="1" a="1"/>
  <c r="P820" i="15" s="1"/>
  <c r="M821" i="15"/>
  <c r="P821" i="15" s="1" a="1"/>
  <c r="P821" i="15" s="1"/>
  <c r="M822" i="15"/>
  <c r="P822" i="15" s="1" a="1"/>
  <c r="P822" i="15" s="1"/>
  <c r="M823" i="15"/>
  <c r="P823" i="15" s="1" a="1"/>
  <c r="P823" i="15" s="1"/>
  <c r="M824" i="15"/>
  <c r="P824" i="15" s="1" a="1"/>
  <c r="P824" i="15" s="1"/>
  <c r="M825" i="15"/>
  <c r="P825" i="15" s="1" a="1"/>
  <c r="P825" i="15" s="1"/>
  <c r="M826" i="15"/>
  <c r="P826" i="15" s="1" a="1"/>
  <c r="P826" i="15" s="1"/>
  <c r="M827" i="15"/>
  <c r="P827" i="15" s="1" a="1"/>
  <c r="P827" i="15" s="1"/>
  <c r="M828" i="15"/>
  <c r="P828" i="15" s="1" a="1"/>
  <c r="P828" i="15" s="1"/>
  <c r="M829" i="15"/>
  <c r="P829" i="15" s="1" a="1"/>
  <c r="P829" i="15" s="1"/>
  <c r="M830" i="15"/>
  <c r="P830" i="15" s="1" a="1"/>
  <c r="P830" i="15" s="1"/>
  <c r="M831" i="15"/>
  <c r="P831" i="15" s="1" a="1"/>
  <c r="P831" i="15" s="1"/>
  <c r="M832" i="15"/>
  <c r="P832" i="15" s="1" a="1"/>
  <c r="P832" i="15" s="1"/>
  <c r="M833" i="15"/>
  <c r="P833" i="15" s="1" a="1"/>
  <c r="P833" i="15" s="1"/>
  <c r="M834" i="15"/>
  <c r="P834" i="15" s="1" a="1"/>
  <c r="P834" i="15" s="1"/>
  <c r="M835" i="15"/>
  <c r="P835" i="15" s="1" a="1"/>
  <c r="P835" i="15" s="1"/>
  <c r="M836" i="15"/>
  <c r="P836" i="15" s="1" a="1"/>
  <c r="P836" i="15" s="1"/>
  <c r="M837" i="15"/>
  <c r="P837" i="15" s="1" a="1"/>
  <c r="P837" i="15" s="1"/>
  <c r="M838" i="15"/>
  <c r="P838" i="15" s="1" a="1"/>
  <c r="P838" i="15" s="1"/>
  <c r="M839" i="15"/>
  <c r="P839" i="15" s="1" a="1"/>
  <c r="P839" i="15" s="1"/>
  <c r="M840" i="15"/>
  <c r="P840" i="15" s="1" a="1"/>
  <c r="P840" i="15" s="1"/>
  <c r="M841" i="15"/>
  <c r="P841" i="15" s="1" a="1"/>
  <c r="P841" i="15" s="1"/>
  <c r="M842" i="15"/>
  <c r="P842" i="15" s="1" a="1"/>
  <c r="P842" i="15" s="1"/>
  <c r="M843" i="15"/>
  <c r="P843" i="15" s="1" a="1"/>
  <c r="P843" i="15" s="1"/>
  <c r="M844" i="15"/>
  <c r="P844" i="15" s="1" a="1"/>
  <c r="P844" i="15" s="1"/>
  <c r="M845" i="15"/>
  <c r="P845" i="15" s="1" a="1"/>
  <c r="P845" i="15" s="1"/>
  <c r="M846" i="15"/>
  <c r="P846" i="15" s="1" a="1"/>
  <c r="P846" i="15" s="1"/>
  <c r="M847" i="15"/>
  <c r="P847" i="15" s="1" a="1"/>
  <c r="P847" i="15" s="1"/>
  <c r="M848" i="15"/>
  <c r="P848" i="15" s="1" a="1"/>
  <c r="P848" i="15" s="1"/>
  <c r="M849" i="15"/>
  <c r="P849" i="15" s="1" a="1"/>
  <c r="P849" i="15" s="1"/>
  <c r="M850" i="15"/>
  <c r="P850" i="15" s="1" a="1"/>
  <c r="P850" i="15" s="1"/>
  <c r="M851" i="15"/>
  <c r="P851" i="15" s="1" a="1"/>
  <c r="P851" i="15" s="1"/>
  <c r="M852" i="15"/>
  <c r="P852" i="15" s="1" a="1"/>
  <c r="P852" i="15" s="1"/>
  <c r="M853" i="15"/>
  <c r="P853" i="15" s="1" a="1"/>
  <c r="P853" i="15" s="1"/>
  <c r="M854" i="15"/>
  <c r="P854" i="15" s="1" a="1"/>
  <c r="P854" i="15" s="1"/>
  <c r="M855" i="15"/>
  <c r="P855" i="15" s="1" a="1"/>
  <c r="P855" i="15" s="1"/>
  <c r="M856" i="15"/>
  <c r="P856" i="15" s="1" a="1"/>
  <c r="P856" i="15" s="1"/>
  <c r="M857" i="15"/>
  <c r="P857" i="15" s="1" a="1"/>
  <c r="P857" i="15" s="1"/>
  <c r="M858" i="15"/>
  <c r="P858" i="15" s="1" a="1"/>
  <c r="P858" i="15" s="1"/>
  <c r="M859" i="15"/>
  <c r="P859" i="15" s="1" a="1"/>
  <c r="P859" i="15" s="1"/>
  <c r="M860" i="15"/>
  <c r="P860" i="15" s="1" a="1"/>
  <c r="P860" i="15" s="1"/>
  <c r="M861" i="15"/>
  <c r="P861" i="15" s="1" a="1"/>
  <c r="P861" i="15" s="1"/>
  <c r="M862" i="15"/>
  <c r="P862" i="15" s="1" a="1"/>
  <c r="P862" i="15" s="1"/>
  <c r="M863" i="15"/>
  <c r="P863" i="15" s="1" a="1"/>
  <c r="P863" i="15" s="1"/>
  <c r="M864" i="15"/>
  <c r="P864" i="15" s="1" a="1"/>
  <c r="P864" i="15" s="1"/>
  <c r="M865" i="15"/>
  <c r="P865" i="15" s="1" a="1"/>
  <c r="P865" i="15" s="1"/>
  <c r="M866" i="15"/>
  <c r="P866" i="15" s="1" a="1"/>
  <c r="P866" i="15" s="1"/>
  <c r="M867" i="15"/>
  <c r="P867" i="15" s="1" a="1"/>
  <c r="P867" i="15" s="1"/>
  <c r="M868" i="15"/>
  <c r="P868" i="15" s="1" a="1"/>
  <c r="P868" i="15" s="1"/>
  <c r="M869" i="15"/>
  <c r="P869" i="15" s="1" a="1"/>
  <c r="P869" i="15" s="1"/>
  <c r="M870" i="15"/>
  <c r="P870" i="15" s="1" a="1"/>
  <c r="P870" i="15" s="1"/>
  <c r="M871" i="15"/>
  <c r="P871" i="15" s="1" a="1"/>
  <c r="P871" i="15" s="1"/>
  <c r="M872" i="15"/>
  <c r="P872" i="15" s="1" a="1"/>
  <c r="P872" i="15" s="1"/>
  <c r="M873" i="15"/>
  <c r="P873" i="15" s="1" a="1"/>
  <c r="P873" i="15" s="1"/>
  <c r="M874" i="15"/>
  <c r="P874" i="15" s="1" a="1"/>
  <c r="P874" i="15" s="1"/>
  <c r="M875" i="15"/>
  <c r="P875" i="15" s="1" a="1"/>
  <c r="P875" i="15" s="1"/>
  <c r="M876" i="15"/>
  <c r="P876" i="15" s="1" a="1"/>
  <c r="P876" i="15" s="1"/>
  <c r="M877" i="15"/>
  <c r="P877" i="15" s="1" a="1"/>
  <c r="P877" i="15" s="1"/>
  <c r="M878" i="15"/>
  <c r="P878" i="15" s="1" a="1"/>
  <c r="P878" i="15" s="1"/>
  <c r="M879" i="15"/>
  <c r="P879" i="15" s="1" a="1"/>
  <c r="P879" i="15" s="1"/>
  <c r="M880" i="15"/>
  <c r="P880" i="15" s="1" a="1"/>
  <c r="P880" i="15" s="1"/>
  <c r="M881" i="15"/>
  <c r="P881" i="15" s="1" a="1"/>
  <c r="P881" i="15" s="1"/>
  <c r="M882" i="15"/>
  <c r="P882" i="15" s="1" a="1"/>
  <c r="P882" i="15" s="1"/>
  <c r="M883" i="15"/>
  <c r="P883" i="15" s="1" a="1"/>
  <c r="P883" i="15" s="1"/>
  <c r="M884" i="15"/>
  <c r="P884" i="15" s="1" a="1"/>
  <c r="P884" i="15" s="1"/>
  <c r="M885" i="15"/>
  <c r="P885" i="15" s="1" a="1"/>
  <c r="P885" i="15" s="1"/>
  <c r="M886" i="15"/>
  <c r="P886" i="15" s="1" a="1"/>
  <c r="P886" i="15" s="1"/>
  <c r="M887" i="15"/>
  <c r="P887" i="15" s="1" a="1"/>
  <c r="P887" i="15" s="1"/>
  <c r="M888" i="15"/>
  <c r="P888" i="15" s="1" a="1"/>
  <c r="P888" i="15" s="1"/>
  <c r="M889" i="15"/>
  <c r="P889" i="15" s="1" a="1"/>
  <c r="P889" i="15" s="1"/>
  <c r="M890" i="15"/>
  <c r="P890" i="15" s="1" a="1"/>
  <c r="P890" i="15" s="1"/>
  <c r="M891" i="15"/>
  <c r="P891" i="15" s="1" a="1"/>
  <c r="P891" i="15" s="1"/>
  <c r="M892" i="15"/>
  <c r="P892" i="15" s="1" a="1"/>
  <c r="P892" i="15" s="1"/>
  <c r="M893" i="15"/>
  <c r="P893" i="15" s="1" a="1"/>
  <c r="P893" i="15" s="1"/>
  <c r="M894" i="15"/>
  <c r="P894" i="15" s="1" a="1"/>
  <c r="P894" i="15" s="1"/>
  <c r="M895" i="15"/>
  <c r="P895" i="15" s="1" a="1"/>
  <c r="P895" i="15" s="1"/>
  <c r="M896" i="15"/>
  <c r="P896" i="15" s="1" a="1"/>
  <c r="P896" i="15" s="1"/>
  <c r="M897" i="15"/>
  <c r="M898" i="15"/>
  <c r="P898" i="15" s="1" a="1"/>
  <c r="P898" i="15" s="1"/>
  <c r="M899" i="15"/>
  <c r="P899" i="15" s="1" a="1"/>
  <c r="P899" i="15" s="1"/>
  <c r="M900" i="15"/>
  <c r="P900" i="15" s="1" a="1"/>
  <c r="P900" i="15" s="1"/>
  <c r="M901" i="15"/>
  <c r="P901" i="15" s="1" a="1"/>
  <c r="P901" i="15" s="1"/>
  <c r="M902" i="15"/>
  <c r="P902" i="15" s="1" a="1"/>
  <c r="P902" i="15" s="1"/>
  <c r="M903" i="15"/>
  <c r="P903" i="15" s="1" a="1"/>
  <c r="P903" i="15" s="1"/>
  <c r="M904" i="15"/>
  <c r="P904" i="15" s="1" a="1"/>
  <c r="P904" i="15" s="1"/>
  <c r="M905" i="15"/>
  <c r="P905" i="15" a="1"/>
  <c r="P905" i="15" s="1"/>
  <c r="M906" i="15"/>
  <c r="P906" i="15" s="1" a="1"/>
  <c r="P906" i="15" s="1"/>
  <c r="M907" i="15"/>
  <c r="P907" i="15" s="1" a="1"/>
  <c r="P907" i="15" s="1"/>
  <c r="M908" i="15"/>
  <c r="P908" i="15" s="1" a="1"/>
  <c r="P908" i="15" s="1"/>
  <c r="M909" i="15"/>
  <c r="P909" i="15" s="1" a="1"/>
  <c r="P909" i="15" s="1"/>
  <c r="M910" i="15"/>
  <c r="P910" i="15" s="1" a="1"/>
  <c r="P910" i="15" s="1"/>
  <c r="M911" i="15"/>
  <c r="P911" i="15" a="1"/>
  <c r="P911" i="15" s="1"/>
  <c r="M912" i="15"/>
  <c r="P912" i="15" s="1" a="1"/>
  <c r="P912" i="15" s="1"/>
  <c r="M913" i="15"/>
  <c r="P913" i="15" s="1" a="1"/>
  <c r="P913" i="15" s="1"/>
  <c r="M914" i="15"/>
  <c r="P914" i="15" s="1" a="1"/>
  <c r="P914" i="15" s="1"/>
  <c r="M915" i="15"/>
  <c r="P915" i="15" s="1" a="1"/>
  <c r="P915" i="15" s="1"/>
  <c r="M916" i="15"/>
  <c r="P916" i="15" s="1" a="1"/>
  <c r="P916" i="15" s="1"/>
  <c r="M917" i="15"/>
  <c r="P917" i="15" s="1" a="1"/>
  <c r="P917" i="15" s="1"/>
  <c r="M918" i="15"/>
  <c r="P918" i="15" s="1" a="1"/>
  <c r="P918" i="15" s="1"/>
  <c r="M919" i="15"/>
  <c r="P919" i="15" s="1" a="1"/>
  <c r="P919" i="15" s="1"/>
  <c r="M920" i="15"/>
  <c r="P920" i="15" s="1" a="1"/>
  <c r="P920" i="15" s="1"/>
  <c r="M921" i="15"/>
  <c r="P921" i="15" s="1" a="1"/>
  <c r="P921" i="15" s="1"/>
  <c r="M922" i="15"/>
  <c r="P922" i="15" s="1" a="1"/>
  <c r="P922" i="15" s="1"/>
  <c r="M923" i="15"/>
  <c r="P923" i="15" s="1" a="1"/>
  <c r="P923" i="15" s="1"/>
  <c r="M924" i="15"/>
  <c r="P924" i="15" s="1" a="1"/>
  <c r="P924" i="15" s="1"/>
  <c r="M925" i="15"/>
  <c r="P925" i="15" s="1" a="1"/>
  <c r="P925" i="15" s="1"/>
  <c r="M926" i="15"/>
  <c r="P926" i="15" s="1" a="1"/>
  <c r="P926" i="15" s="1"/>
  <c r="M927" i="15"/>
  <c r="P927" i="15" s="1" a="1"/>
  <c r="P927" i="15" s="1"/>
  <c r="M928" i="15"/>
  <c r="P928" i="15" s="1" a="1"/>
  <c r="P928" i="15" s="1"/>
  <c r="M929" i="15"/>
  <c r="P929" i="15" s="1" a="1"/>
  <c r="P929" i="15" s="1"/>
  <c r="M930" i="15"/>
  <c r="P930" i="15" a="1"/>
  <c r="P930" i="15" s="1"/>
  <c r="M931" i="15"/>
  <c r="P931" i="15" s="1" a="1"/>
  <c r="P931" i="15" s="1"/>
  <c r="M932" i="15"/>
  <c r="P932" i="15" s="1" a="1"/>
  <c r="P932" i="15" s="1"/>
  <c r="M933" i="15"/>
  <c r="P933" i="15" s="1" a="1"/>
  <c r="P933" i="15" s="1"/>
  <c r="M934" i="15"/>
  <c r="P934" i="15" s="1" a="1"/>
  <c r="P934" i="15" s="1"/>
  <c r="M935" i="15"/>
  <c r="P935" i="15" s="1" a="1"/>
  <c r="P935" i="15" s="1"/>
  <c r="M936" i="15"/>
  <c r="P936" i="15" s="1" a="1"/>
  <c r="P936" i="15" s="1"/>
  <c r="M937" i="15"/>
  <c r="P937" i="15" s="1" a="1"/>
  <c r="P937" i="15" s="1"/>
  <c r="M938" i="15"/>
  <c r="P938" i="15" s="1" a="1"/>
  <c r="P938" i="15" s="1"/>
  <c r="M939" i="15"/>
  <c r="P939" i="15" s="1" a="1"/>
  <c r="P939" i="15" s="1"/>
  <c r="M940" i="15"/>
  <c r="P940" i="15" s="1" a="1"/>
  <c r="P940" i="15" s="1"/>
  <c r="M941" i="15"/>
  <c r="P941" i="15" s="1" a="1"/>
  <c r="P941" i="15" s="1"/>
  <c r="M942" i="15"/>
  <c r="P942" i="15" s="1" a="1"/>
  <c r="P942" i="15" s="1"/>
  <c r="M943" i="15"/>
  <c r="P943" i="15" s="1" a="1"/>
  <c r="P943" i="15" s="1"/>
  <c r="M944" i="15"/>
  <c r="P944" i="15" s="1" a="1"/>
  <c r="P944" i="15" s="1"/>
  <c r="M945" i="15"/>
  <c r="P945" i="15" s="1" a="1"/>
  <c r="P945" i="15" s="1"/>
  <c r="M946" i="15"/>
  <c r="P946" i="15" s="1" a="1"/>
  <c r="P946" i="15" s="1"/>
  <c r="M947" i="15"/>
  <c r="P947" i="15" s="1" a="1"/>
  <c r="P947" i="15" s="1"/>
  <c r="M948" i="15"/>
  <c r="P948" i="15" s="1" a="1"/>
  <c r="P948" i="15" s="1"/>
  <c r="M949" i="15"/>
  <c r="P949" i="15" s="1" a="1"/>
  <c r="P949" i="15" s="1"/>
  <c r="M950" i="15"/>
  <c r="P950" i="15" s="1" a="1"/>
  <c r="P950" i="15" s="1"/>
  <c r="O3" i="15" a="1"/>
  <c r="O3" i="15" s="1"/>
  <c r="M3" i="15"/>
  <c r="P3" i="15" s="1" a="1"/>
  <c r="P3" i="15" s="1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B402" i="15"/>
  <c r="B403" i="15"/>
  <c r="B404" i="15"/>
  <c r="B405" i="15"/>
  <c r="B406" i="15"/>
  <c r="B407" i="15"/>
  <c r="B408" i="15"/>
  <c r="B409" i="15"/>
  <c r="B410" i="15"/>
  <c r="B411" i="15"/>
  <c r="B412" i="15"/>
  <c r="B413" i="15"/>
  <c r="B414" i="15"/>
  <c r="B415" i="15"/>
  <c r="B416" i="15"/>
  <c r="B417" i="15"/>
  <c r="B418" i="15"/>
  <c r="B419" i="15"/>
  <c r="B420" i="15"/>
  <c r="B421" i="15"/>
  <c r="B422" i="15"/>
  <c r="B423" i="15"/>
  <c r="B424" i="15"/>
  <c r="B425" i="15"/>
  <c r="B426" i="15"/>
  <c r="B427" i="15"/>
  <c r="B428" i="15"/>
  <c r="B429" i="15"/>
  <c r="B430" i="15"/>
  <c r="B431" i="15"/>
  <c r="B432" i="15"/>
  <c r="B433" i="15"/>
  <c r="B434" i="15"/>
  <c r="B435" i="15"/>
  <c r="B436" i="15"/>
  <c r="B437" i="15"/>
  <c r="B438" i="15"/>
  <c r="B439" i="15"/>
  <c r="B440" i="15"/>
  <c r="B441" i="15"/>
  <c r="B442" i="15"/>
  <c r="B443" i="15"/>
  <c r="B444" i="15"/>
  <c r="B445" i="15"/>
  <c r="B446" i="15"/>
  <c r="B447" i="15"/>
  <c r="B448" i="15"/>
  <c r="B449" i="15"/>
  <c r="B450" i="15"/>
  <c r="B451" i="15"/>
  <c r="B452" i="15"/>
  <c r="B453" i="15"/>
  <c r="B454" i="15"/>
  <c r="B455" i="15"/>
  <c r="B456" i="15"/>
  <c r="B457" i="15"/>
  <c r="B458" i="15"/>
  <c r="B459" i="15"/>
  <c r="B460" i="15"/>
  <c r="B461" i="15"/>
  <c r="B462" i="15"/>
  <c r="B463" i="15"/>
  <c r="B464" i="15"/>
  <c r="B465" i="15"/>
  <c r="B466" i="15"/>
  <c r="B467" i="15"/>
  <c r="B468" i="15"/>
  <c r="B469" i="15"/>
  <c r="B470" i="15"/>
  <c r="B471" i="15"/>
  <c r="B472" i="15"/>
  <c r="B473" i="15"/>
  <c r="B474" i="15"/>
  <c r="B475" i="15"/>
  <c r="B476" i="15"/>
  <c r="B477" i="15"/>
  <c r="B478" i="15"/>
  <c r="B479" i="15"/>
  <c r="B480" i="15"/>
  <c r="B481" i="15"/>
  <c r="B482" i="15"/>
  <c r="B483" i="15"/>
  <c r="B484" i="15"/>
  <c r="B485" i="15"/>
  <c r="B486" i="15"/>
  <c r="B487" i="15"/>
  <c r="B488" i="15"/>
  <c r="B489" i="15"/>
  <c r="B490" i="15"/>
  <c r="B491" i="15"/>
  <c r="B492" i="15"/>
  <c r="B493" i="15"/>
  <c r="B494" i="15"/>
  <c r="B495" i="15"/>
  <c r="B496" i="15"/>
  <c r="B497" i="15"/>
  <c r="B498" i="15"/>
  <c r="B499" i="15"/>
  <c r="B500" i="15"/>
  <c r="B501" i="15"/>
  <c r="B502" i="15"/>
  <c r="B503" i="15"/>
  <c r="B504" i="15"/>
  <c r="B505" i="15"/>
  <c r="B506" i="15"/>
  <c r="B507" i="15"/>
  <c r="B508" i="15"/>
  <c r="B509" i="15"/>
  <c r="B510" i="15"/>
  <c r="B511" i="15"/>
  <c r="B512" i="15"/>
  <c r="B513" i="15"/>
  <c r="B514" i="15"/>
  <c r="B515" i="15"/>
  <c r="B516" i="15"/>
  <c r="B517" i="15"/>
  <c r="B518" i="15"/>
  <c r="B519" i="15"/>
  <c r="B520" i="15"/>
  <c r="B521" i="15"/>
  <c r="B522" i="15"/>
  <c r="B523" i="15"/>
  <c r="B524" i="15"/>
  <c r="B525" i="15"/>
  <c r="B526" i="15"/>
  <c r="B527" i="15"/>
  <c r="B528" i="15"/>
  <c r="B529" i="15"/>
  <c r="B530" i="15"/>
  <c r="B531" i="15"/>
  <c r="B532" i="15"/>
  <c r="B533" i="15"/>
  <c r="B534" i="15"/>
  <c r="B535" i="15"/>
  <c r="B536" i="15"/>
  <c r="B537" i="15"/>
  <c r="B538" i="15"/>
  <c r="B539" i="15"/>
  <c r="B540" i="15"/>
  <c r="B541" i="15"/>
  <c r="B542" i="15"/>
  <c r="B543" i="15"/>
  <c r="B544" i="15"/>
  <c r="B545" i="15"/>
  <c r="B546" i="15"/>
  <c r="B547" i="15"/>
  <c r="B548" i="15"/>
  <c r="B549" i="15"/>
  <c r="B550" i="15"/>
  <c r="B551" i="15"/>
  <c r="B552" i="15"/>
  <c r="B553" i="15"/>
  <c r="B554" i="15"/>
  <c r="B555" i="15"/>
  <c r="B556" i="15"/>
  <c r="B557" i="15"/>
  <c r="B558" i="15"/>
  <c r="B559" i="15"/>
  <c r="B560" i="15"/>
  <c r="B561" i="15"/>
  <c r="B562" i="15"/>
  <c r="B563" i="15"/>
  <c r="B564" i="15"/>
  <c r="B565" i="15"/>
  <c r="B566" i="15"/>
  <c r="B567" i="15"/>
  <c r="B568" i="15"/>
  <c r="B569" i="15"/>
  <c r="B570" i="15"/>
  <c r="B571" i="15"/>
  <c r="B572" i="15"/>
  <c r="B573" i="15"/>
  <c r="B574" i="15"/>
  <c r="B575" i="15"/>
  <c r="B576" i="15"/>
  <c r="B577" i="15"/>
  <c r="B578" i="15"/>
  <c r="B579" i="15"/>
  <c r="B580" i="15"/>
  <c r="B581" i="15"/>
  <c r="B582" i="15"/>
  <c r="B583" i="15"/>
  <c r="B584" i="15"/>
  <c r="B585" i="15"/>
  <c r="B586" i="15"/>
  <c r="B587" i="15"/>
  <c r="B588" i="15"/>
  <c r="B589" i="15"/>
  <c r="B590" i="15"/>
  <c r="B591" i="15"/>
  <c r="B592" i="15"/>
  <c r="B593" i="15"/>
  <c r="B594" i="15"/>
  <c r="B595" i="15"/>
  <c r="B596" i="15"/>
  <c r="B597" i="15"/>
  <c r="B598" i="15"/>
  <c r="B599" i="15"/>
  <c r="B600" i="15"/>
  <c r="B601" i="15"/>
  <c r="B602" i="15"/>
  <c r="B603" i="15"/>
  <c r="B604" i="15"/>
  <c r="B605" i="15"/>
  <c r="B606" i="15"/>
  <c r="B607" i="15"/>
  <c r="B608" i="15"/>
  <c r="B609" i="15"/>
  <c r="B610" i="15"/>
  <c r="B611" i="15"/>
  <c r="B612" i="15"/>
  <c r="B613" i="15"/>
  <c r="B614" i="15"/>
  <c r="B615" i="15"/>
  <c r="B616" i="15"/>
  <c r="B617" i="15"/>
  <c r="B618" i="15"/>
  <c r="B619" i="15"/>
  <c r="B620" i="15"/>
  <c r="B621" i="15"/>
  <c r="B622" i="15"/>
  <c r="B623" i="15"/>
  <c r="B624" i="15"/>
  <c r="B625" i="15"/>
  <c r="B626" i="15"/>
  <c r="B627" i="15"/>
  <c r="B628" i="15"/>
  <c r="B629" i="15"/>
  <c r="B630" i="15"/>
  <c r="B631" i="15"/>
  <c r="B632" i="15"/>
  <c r="B633" i="15"/>
  <c r="B634" i="15"/>
  <c r="B635" i="15"/>
  <c r="B636" i="15"/>
  <c r="B637" i="15"/>
  <c r="B638" i="15"/>
  <c r="B639" i="15"/>
  <c r="B640" i="15"/>
  <c r="B641" i="15"/>
  <c r="B642" i="15"/>
  <c r="B643" i="15"/>
  <c r="B644" i="15"/>
  <c r="B645" i="15"/>
  <c r="B646" i="15"/>
  <c r="B647" i="15"/>
  <c r="B648" i="15"/>
  <c r="B649" i="15"/>
  <c r="B650" i="15"/>
  <c r="B651" i="15"/>
  <c r="B652" i="15"/>
  <c r="B653" i="15"/>
  <c r="B654" i="15"/>
  <c r="B655" i="15"/>
  <c r="B656" i="15"/>
  <c r="B657" i="15"/>
  <c r="B658" i="15"/>
  <c r="B659" i="15"/>
  <c r="B660" i="15"/>
  <c r="B661" i="15"/>
  <c r="B662" i="15"/>
  <c r="B663" i="15"/>
  <c r="B664" i="15"/>
  <c r="B665" i="15"/>
  <c r="B666" i="15"/>
  <c r="B667" i="15"/>
  <c r="B668" i="15"/>
  <c r="B669" i="15"/>
  <c r="B670" i="15"/>
  <c r="B671" i="15"/>
  <c r="B672" i="15"/>
  <c r="B673" i="15"/>
  <c r="B674" i="15"/>
  <c r="B675" i="15"/>
  <c r="B676" i="15"/>
  <c r="B677" i="15"/>
  <c r="B678" i="15"/>
  <c r="B679" i="15"/>
  <c r="B680" i="15"/>
  <c r="B681" i="15"/>
  <c r="B682" i="15"/>
  <c r="B683" i="15"/>
  <c r="B684" i="15"/>
  <c r="B685" i="15"/>
  <c r="B686" i="15"/>
  <c r="B687" i="15"/>
  <c r="B688" i="15"/>
  <c r="B689" i="15"/>
  <c r="B690" i="15"/>
  <c r="B691" i="15"/>
  <c r="B692" i="15"/>
  <c r="B693" i="15"/>
  <c r="B694" i="15"/>
  <c r="B695" i="15"/>
  <c r="B696" i="15"/>
  <c r="B697" i="15"/>
  <c r="B698" i="15"/>
  <c r="B699" i="15"/>
  <c r="B700" i="15"/>
  <c r="B701" i="15"/>
  <c r="B702" i="15"/>
  <c r="B703" i="15"/>
  <c r="B704" i="15"/>
  <c r="B705" i="15"/>
  <c r="B706" i="15"/>
  <c r="B707" i="15"/>
  <c r="B708" i="15"/>
  <c r="B709" i="15"/>
  <c r="B710" i="15"/>
  <c r="B711" i="15"/>
  <c r="B712" i="15"/>
  <c r="B713" i="15"/>
  <c r="B714" i="15"/>
  <c r="B715" i="15"/>
  <c r="B716" i="15"/>
  <c r="B717" i="15"/>
  <c r="B718" i="15"/>
  <c r="B719" i="15"/>
  <c r="B720" i="15"/>
  <c r="B721" i="15"/>
  <c r="B722" i="15"/>
  <c r="B723" i="15"/>
  <c r="B724" i="15"/>
  <c r="B725" i="15"/>
  <c r="B726" i="15"/>
  <c r="B727" i="15"/>
  <c r="B728" i="15"/>
  <c r="B729" i="15"/>
  <c r="B730" i="15"/>
  <c r="B731" i="15"/>
  <c r="B732" i="15"/>
  <c r="B733" i="15"/>
  <c r="B734" i="15"/>
  <c r="B735" i="15"/>
  <c r="B736" i="15"/>
  <c r="B737" i="15"/>
  <c r="B738" i="15"/>
  <c r="B739" i="15"/>
  <c r="B740" i="15"/>
  <c r="B741" i="15"/>
  <c r="B742" i="15"/>
  <c r="B743" i="15"/>
  <c r="B744" i="15"/>
  <c r="B745" i="15"/>
  <c r="B746" i="15"/>
  <c r="B747" i="15"/>
  <c r="B748" i="15"/>
  <c r="B749" i="15"/>
  <c r="B750" i="15"/>
  <c r="B751" i="15"/>
  <c r="B752" i="15"/>
  <c r="B753" i="15"/>
  <c r="B754" i="15"/>
  <c r="B755" i="15"/>
  <c r="B756" i="15"/>
  <c r="B757" i="15"/>
  <c r="B758" i="15"/>
  <c r="B759" i="15"/>
  <c r="B760" i="15"/>
  <c r="B761" i="15"/>
  <c r="B762" i="15"/>
  <c r="B763" i="15"/>
  <c r="B764" i="15"/>
  <c r="B765" i="15"/>
  <c r="B766" i="15"/>
  <c r="B767" i="15"/>
  <c r="B768" i="15"/>
  <c r="B769" i="15"/>
  <c r="B770" i="15"/>
  <c r="B771" i="15"/>
  <c r="B772" i="15"/>
  <c r="B773" i="15"/>
  <c r="B774" i="15"/>
  <c r="B775" i="15"/>
  <c r="B776" i="15"/>
  <c r="B777" i="15"/>
  <c r="B778" i="15"/>
  <c r="B779" i="15"/>
  <c r="B780" i="15"/>
  <c r="B781" i="15"/>
  <c r="B782" i="15"/>
  <c r="B783" i="15"/>
  <c r="B784" i="15"/>
  <c r="B785" i="15"/>
  <c r="B786" i="15"/>
  <c r="B787" i="15"/>
  <c r="B788" i="15"/>
  <c r="B789" i="15"/>
  <c r="B790" i="15"/>
  <c r="B791" i="15"/>
  <c r="B792" i="15"/>
  <c r="B793" i="15"/>
  <c r="B794" i="15"/>
  <c r="B795" i="15"/>
  <c r="B796" i="15"/>
  <c r="B797" i="15"/>
  <c r="B798" i="15"/>
  <c r="B799" i="15"/>
  <c r="B800" i="15"/>
  <c r="B801" i="15"/>
  <c r="B802" i="15"/>
  <c r="B803" i="15"/>
  <c r="B804" i="15"/>
  <c r="B805" i="15"/>
  <c r="B806" i="15"/>
  <c r="B807" i="15"/>
  <c r="B808" i="15"/>
  <c r="B809" i="15"/>
  <c r="B810" i="15"/>
  <c r="B811" i="15"/>
  <c r="B812" i="15"/>
  <c r="B813" i="15"/>
  <c r="B814" i="15"/>
  <c r="B815" i="15"/>
  <c r="B816" i="15"/>
  <c r="B817" i="15"/>
  <c r="B818" i="15"/>
  <c r="B819" i="15"/>
  <c r="B820" i="15"/>
  <c r="B821" i="15"/>
  <c r="B822" i="15"/>
  <c r="B823" i="15"/>
  <c r="B824" i="15"/>
  <c r="B825" i="15"/>
  <c r="B826" i="15"/>
  <c r="B827" i="15"/>
  <c r="B828" i="15"/>
  <c r="B829" i="15"/>
  <c r="B830" i="15"/>
  <c r="B831" i="15"/>
  <c r="B832" i="15"/>
  <c r="B833" i="15"/>
  <c r="B834" i="15"/>
  <c r="B835" i="15"/>
  <c r="B836" i="15"/>
  <c r="B837" i="15"/>
  <c r="B838" i="15"/>
  <c r="B839" i="15"/>
  <c r="B840" i="15"/>
  <c r="B841" i="15"/>
  <c r="B842" i="15"/>
  <c r="B843" i="15"/>
  <c r="B844" i="15"/>
  <c r="B845" i="15"/>
  <c r="B846" i="15"/>
  <c r="B847" i="15"/>
  <c r="B848" i="15"/>
  <c r="B849" i="15"/>
  <c r="B850" i="15"/>
  <c r="B851" i="15"/>
  <c r="B852" i="15"/>
  <c r="B853" i="15"/>
  <c r="B854" i="15"/>
  <c r="B855" i="15"/>
  <c r="B856" i="15"/>
  <c r="B857" i="15"/>
  <c r="B858" i="15"/>
  <c r="B859" i="15"/>
  <c r="B860" i="15"/>
  <c r="B861" i="15"/>
  <c r="B862" i="15"/>
  <c r="B863" i="15"/>
  <c r="B864" i="15"/>
  <c r="B865" i="15"/>
  <c r="B866" i="15"/>
  <c r="B867" i="15"/>
  <c r="B868" i="15"/>
  <c r="B869" i="15"/>
  <c r="B870" i="15"/>
  <c r="B871" i="15"/>
  <c r="B872" i="15"/>
  <c r="B873" i="15"/>
  <c r="B874" i="15"/>
  <c r="B875" i="15"/>
  <c r="B876" i="15"/>
  <c r="B877" i="15"/>
  <c r="B878" i="15"/>
  <c r="B879" i="15"/>
  <c r="B880" i="15"/>
  <c r="B881" i="15"/>
  <c r="B882" i="15"/>
  <c r="B883" i="15"/>
  <c r="B884" i="15"/>
  <c r="B885" i="15"/>
  <c r="B886" i="15"/>
  <c r="B887" i="15"/>
  <c r="B888" i="15"/>
  <c r="B889" i="15"/>
  <c r="B890" i="15"/>
  <c r="B891" i="15"/>
  <c r="B892" i="15"/>
  <c r="B893" i="15"/>
  <c r="B894" i="15"/>
  <c r="B895" i="15"/>
  <c r="B896" i="15"/>
  <c r="B897" i="15"/>
  <c r="B898" i="15"/>
  <c r="B899" i="15"/>
  <c r="B900" i="15"/>
  <c r="B901" i="15"/>
  <c r="B902" i="15"/>
  <c r="B903" i="15"/>
  <c r="B904" i="15"/>
  <c r="B905" i="15"/>
  <c r="B906" i="15"/>
  <c r="B907" i="15"/>
  <c r="B908" i="15"/>
  <c r="B909" i="15"/>
  <c r="B910" i="15"/>
  <c r="B911" i="15"/>
  <c r="B912" i="15"/>
  <c r="B913" i="15"/>
  <c r="B914" i="15"/>
  <c r="B915" i="15"/>
  <c r="B916" i="15"/>
  <c r="B917" i="15"/>
  <c r="B918" i="15"/>
  <c r="B919" i="15"/>
  <c r="B920" i="15"/>
  <c r="B921" i="15"/>
  <c r="B922" i="15"/>
  <c r="B923" i="15"/>
  <c r="B924" i="15"/>
  <c r="B925" i="15"/>
  <c r="B926" i="15"/>
  <c r="B927" i="15"/>
  <c r="B928" i="15"/>
  <c r="B929" i="15"/>
  <c r="B930" i="15"/>
  <c r="B931" i="15"/>
  <c r="B932" i="15"/>
  <c r="B933" i="15"/>
  <c r="B934" i="15"/>
  <c r="B935" i="15"/>
  <c r="B936" i="15"/>
  <c r="B937" i="15"/>
  <c r="B938" i="15"/>
  <c r="B939" i="15"/>
  <c r="B940" i="15"/>
  <c r="B941" i="15"/>
  <c r="B942" i="15"/>
  <c r="B943" i="15"/>
  <c r="B944" i="15"/>
  <c r="B945" i="15"/>
  <c r="B946" i="15"/>
  <c r="B947" i="15"/>
  <c r="B948" i="15"/>
  <c r="B949" i="15"/>
  <c r="B950" i="15"/>
  <c r="D3" i="15" a="1"/>
  <c r="D3" i="15" s="1"/>
  <c r="F3" i="15" s="1" a="1"/>
  <c r="F3" i="15" s="1"/>
  <c r="B6" i="9"/>
  <c r="B5" i="9"/>
  <c r="B3" i="15"/>
  <c r="N3" i="15" l="1" a="1"/>
  <c r="N3" i="15" s="1"/>
  <c r="P897" i="15" a="1"/>
  <c r="P897" i="15" s="1"/>
  <c r="P692" i="15" a="1"/>
  <c r="P692" i="15" s="1"/>
  <c r="P634" i="15" a="1"/>
  <c r="P634" i="15" s="1"/>
  <c r="P197" i="15" a="1"/>
  <c r="P197" i="15" s="1"/>
  <c r="P594" i="15" a="1"/>
  <c r="P594" i="15" s="1"/>
  <c r="P217" i="15" a="1"/>
  <c r="P217" i="15" s="1"/>
  <c r="P177" i="15" a="1"/>
  <c r="P177" i="15" s="1"/>
  <c r="P119" i="15" a="1"/>
  <c r="P119" i="15" s="1"/>
  <c r="P494" i="15" a="1"/>
  <c r="P494" i="15" s="1"/>
  <c r="P653" i="15" a="1"/>
  <c r="P653" i="15" s="1"/>
  <c r="R3" i="15" a="1"/>
  <c r="R3" i="15" s="1"/>
  <c r="H3" i="15" a="1"/>
  <c r="H3" i="15" s="1"/>
  <c r="K4" i="6" l="1" a="1"/>
  <c r="K4" i="6" s="1"/>
  <c r="K5" i="6" a="1"/>
  <c r="K5" i="6" s="1"/>
  <c r="K6" i="6" a="1"/>
  <c r="K6" i="6" s="1"/>
  <c r="K7" i="6" a="1"/>
  <c r="K7" i="6" s="1"/>
  <c r="K8" i="6" a="1"/>
  <c r="K8" i="6" s="1"/>
  <c r="K9" i="6" a="1"/>
  <c r="K9" i="6" s="1"/>
  <c r="K10" i="6" a="1"/>
  <c r="K10" i="6" s="1"/>
  <c r="K11" i="6" a="1"/>
  <c r="K11" i="6" s="1"/>
  <c r="K12" i="6" a="1"/>
  <c r="K12" i="6" s="1"/>
  <c r="K13" i="6" a="1"/>
  <c r="K13" i="6" s="1"/>
  <c r="K14" i="6" a="1"/>
  <c r="K14" i="6" s="1"/>
  <c r="K15" i="6" a="1"/>
  <c r="K15" i="6" s="1"/>
  <c r="K16" i="6" a="1"/>
  <c r="K16" i="6" s="1"/>
  <c r="K17" i="6" a="1"/>
  <c r="K17" i="6" s="1"/>
  <c r="K18" i="6" a="1"/>
  <c r="K18" i="6" s="1"/>
  <c r="K19" i="6" a="1"/>
  <c r="K19" i="6" s="1"/>
  <c r="K20" i="6" a="1"/>
  <c r="K20" i="6" s="1"/>
  <c r="K21" i="6" a="1"/>
  <c r="K21" i="6" s="1"/>
  <c r="K22" i="6" a="1"/>
  <c r="K22" i="6" s="1"/>
  <c r="K23" i="6" a="1"/>
  <c r="K23" i="6" s="1"/>
  <c r="K24" i="6" a="1"/>
  <c r="K24" i="6" s="1"/>
  <c r="K25" i="6" a="1"/>
  <c r="K25" i="6" s="1"/>
  <c r="K26" i="6" a="1"/>
  <c r="K26" i="6" s="1"/>
  <c r="K27" i="6" a="1"/>
  <c r="K27" i="6" s="1"/>
  <c r="K28" i="6" a="1"/>
  <c r="K28" i="6" s="1"/>
  <c r="K29" i="6" a="1"/>
  <c r="K29" i="6" s="1"/>
  <c r="K30" i="6" a="1"/>
  <c r="K30" i="6" s="1"/>
  <c r="K31" i="6" a="1"/>
  <c r="K31" i="6" s="1"/>
  <c r="K32" i="6" a="1"/>
  <c r="K32" i="6" s="1"/>
  <c r="K33" i="6" a="1"/>
  <c r="K33" i="6" s="1"/>
  <c r="K34" i="6" a="1"/>
  <c r="K34" i="6" s="1"/>
  <c r="K35" i="6" a="1"/>
  <c r="K35" i="6" s="1"/>
  <c r="K36" i="6" a="1"/>
  <c r="K36" i="6" s="1"/>
  <c r="K37" i="6" a="1"/>
  <c r="K37" i="6" s="1"/>
  <c r="K38" i="6" a="1"/>
  <c r="K38" i="6" s="1"/>
  <c r="K39" i="6" a="1"/>
  <c r="K39" i="6" s="1"/>
  <c r="K40" i="6" a="1"/>
  <c r="K40" i="6" s="1"/>
  <c r="K41" i="6" a="1"/>
  <c r="K41" i="6" s="1"/>
  <c r="K42" i="6" a="1"/>
  <c r="K42" i="6" s="1"/>
  <c r="K43" i="6" a="1"/>
  <c r="K43" i="6" s="1"/>
  <c r="K44" i="6" a="1"/>
  <c r="K44" i="6" s="1"/>
  <c r="K45" i="6" a="1"/>
  <c r="K45" i="6" s="1"/>
  <c r="K46" i="6" a="1"/>
  <c r="K46" i="6" s="1"/>
  <c r="K47" i="6" a="1"/>
  <c r="K47" i="6" s="1"/>
  <c r="K48" i="6" a="1"/>
  <c r="K48" i="6" s="1"/>
  <c r="K49" i="6" a="1"/>
  <c r="K49" i="6" s="1"/>
  <c r="K50" i="6" a="1"/>
  <c r="K50" i="6" s="1"/>
  <c r="K51" i="6" a="1"/>
  <c r="K51" i="6" s="1"/>
  <c r="K52" i="6" a="1"/>
  <c r="K52" i="6" s="1"/>
  <c r="K53" i="6" a="1"/>
  <c r="K53" i="6" s="1"/>
  <c r="K54" i="6" a="1"/>
  <c r="K54" i="6" s="1"/>
  <c r="K55" i="6" a="1"/>
  <c r="K55" i="6" s="1"/>
  <c r="K56" i="6" a="1"/>
  <c r="K56" i="6" s="1"/>
  <c r="K57" i="6" a="1"/>
  <c r="K57" i="6" s="1"/>
  <c r="K58" i="6" a="1"/>
  <c r="K58" i="6" s="1"/>
  <c r="K59" i="6" a="1"/>
  <c r="K59" i="6" s="1"/>
  <c r="K60" i="6" a="1"/>
  <c r="K60" i="6" s="1"/>
  <c r="K61" i="6" a="1"/>
  <c r="K61" i="6" s="1"/>
  <c r="K62" i="6" a="1"/>
  <c r="K62" i="6" s="1"/>
  <c r="K63" i="6" a="1"/>
  <c r="K63" i="6" s="1"/>
  <c r="K64" i="6" a="1"/>
  <c r="K64" i="6" s="1"/>
  <c r="K65" i="6" a="1"/>
  <c r="K65" i="6" s="1"/>
  <c r="K66" i="6" a="1"/>
  <c r="K66" i="6" s="1"/>
  <c r="K67" i="6" a="1"/>
  <c r="K67" i="6" s="1"/>
  <c r="K68" i="6" a="1"/>
  <c r="K68" i="6" s="1"/>
  <c r="K69" i="6" a="1"/>
  <c r="K69" i="6" s="1"/>
  <c r="K70" i="6" a="1"/>
  <c r="K70" i="6" s="1"/>
  <c r="K71" i="6" a="1"/>
  <c r="K71" i="6" s="1"/>
  <c r="K72" i="6" a="1"/>
  <c r="K72" i="6" s="1"/>
  <c r="K73" i="6" a="1"/>
  <c r="K73" i="6" s="1"/>
  <c r="K74" i="6" a="1"/>
  <c r="K74" i="6" s="1"/>
  <c r="K75" i="6" a="1"/>
  <c r="K75" i="6" s="1"/>
  <c r="K76" i="6" a="1"/>
  <c r="K76" i="6" s="1"/>
  <c r="K77" i="6" a="1"/>
  <c r="K77" i="6" s="1"/>
  <c r="K78" i="6" a="1"/>
  <c r="K78" i="6" s="1"/>
  <c r="K79" i="6" a="1"/>
  <c r="K79" i="6" s="1"/>
  <c r="K80" i="6" a="1"/>
  <c r="K80" i="6" s="1"/>
  <c r="K81" i="6" a="1"/>
  <c r="K81" i="6" s="1"/>
  <c r="K82" i="6" a="1"/>
  <c r="K82" i="6" s="1"/>
  <c r="K83" i="6" a="1"/>
  <c r="K83" i="6" s="1"/>
  <c r="K84" i="6" a="1"/>
  <c r="K84" i="6" s="1"/>
  <c r="K85" i="6" a="1"/>
  <c r="K85" i="6" s="1"/>
  <c r="K86" i="6" a="1"/>
  <c r="K86" i="6" s="1"/>
  <c r="K87" i="6" a="1"/>
  <c r="K87" i="6" s="1"/>
  <c r="K88" i="6" a="1"/>
  <c r="K88" i="6" s="1"/>
  <c r="K89" i="6" a="1"/>
  <c r="K89" i="6" s="1"/>
  <c r="K90" i="6" a="1"/>
  <c r="K90" i="6" s="1"/>
  <c r="K91" i="6" a="1"/>
  <c r="K91" i="6" s="1"/>
  <c r="K92" i="6" a="1"/>
  <c r="K92" i="6" s="1"/>
  <c r="K93" i="6" a="1"/>
  <c r="K93" i="6" s="1"/>
  <c r="K94" i="6" a="1"/>
  <c r="K94" i="6" s="1"/>
  <c r="K95" i="6" a="1"/>
  <c r="K95" i="6" s="1"/>
  <c r="K96" i="6" a="1"/>
  <c r="K96" i="6" s="1"/>
  <c r="K97" i="6" a="1"/>
  <c r="K97" i="6" s="1"/>
  <c r="K98" i="6" a="1"/>
  <c r="K98" i="6" s="1"/>
  <c r="K99" i="6" a="1"/>
  <c r="K99" i="6" s="1"/>
  <c r="K100" i="6" a="1"/>
  <c r="K100" i="6" s="1"/>
  <c r="K101" i="6" a="1"/>
  <c r="K101" i="6" s="1"/>
  <c r="K102" i="6" a="1"/>
  <c r="K102" i="6" s="1"/>
  <c r="K103" i="6" a="1"/>
  <c r="K103" i="6" s="1"/>
  <c r="K104" i="6" a="1"/>
  <c r="K104" i="6" s="1"/>
  <c r="K105" i="6" a="1"/>
  <c r="K105" i="6" s="1"/>
  <c r="K106" i="6" a="1"/>
  <c r="K106" i="6" s="1"/>
  <c r="K107" i="6" a="1"/>
  <c r="K107" i="6" s="1"/>
  <c r="K108" i="6" a="1"/>
  <c r="K108" i="6" s="1"/>
  <c r="K109" i="6" a="1"/>
  <c r="K109" i="6" s="1"/>
  <c r="K110" i="6" a="1"/>
  <c r="K110" i="6" s="1"/>
  <c r="K111" i="6" a="1"/>
  <c r="K111" i="6" s="1"/>
  <c r="K112" i="6" a="1"/>
  <c r="K112" i="6" s="1"/>
  <c r="K113" i="6" a="1"/>
  <c r="K113" i="6" s="1"/>
  <c r="K114" i="6" a="1"/>
  <c r="K114" i="6" s="1"/>
  <c r="K115" i="6" a="1"/>
  <c r="K115" i="6" s="1"/>
  <c r="K116" i="6" a="1"/>
  <c r="K116" i="6" s="1"/>
  <c r="K117" i="6" a="1"/>
  <c r="K117" i="6" s="1"/>
  <c r="K118" i="6" a="1"/>
  <c r="K118" i="6" s="1"/>
  <c r="K119" i="6" a="1"/>
  <c r="K119" i="6" s="1"/>
  <c r="K120" i="6" a="1"/>
  <c r="K120" i="6" s="1"/>
  <c r="K121" i="6" a="1"/>
  <c r="K121" i="6" s="1"/>
  <c r="K122" i="6" a="1"/>
  <c r="K122" i="6" s="1"/>
  <c r="K123" i="6" a="1"/>
  <c r="K123" i="6" s="1"/>
  <c r="K124" i="6" a="1"/>
  <c r="K124" i="6" s="1"/>
  <c r="K125" i="6" a="1"/>
  <c r="K125" i="6" s="1"/>
  <c r="K126" i="6" a="1"/>
  <c r="K126" i="6" s="1"/>
  <c r="K127" i="6" a="1"/>
  <c r="K127" i="6" s="1"/>
  <c r="K128" i="6" a="1"/>
  <c r="K128" i="6" s="1"/>
  <c r="K129" i="6" a="1"/>
  <c r="K129" i="6" s="1"/>
  <c r="K130" i="6" a="1"/>
  <c r="K130" i="6" s="1"/>
  <c r="K131" i="6" a="1"/>
  <c r="K131" i="6" s="1"/>
  <c r="K132" i="6" a="1"/>
  <c r="K132" i="6" s="1"/>
  <c r="K133" i="6" a="1"/>
  <c r="K133" i="6" s="1"/>
  <c r="K134" i="6" a="1"/>
  <c r="K134" i="6" s="1"/>
  <c r="K135" i="6" a="1"/>
  <c r="K135" i="6" s="1"/>
  <c r="K136" i="6" a="1"/>
  <c r="K136" i="6" s="1"/>
  <c r="K137" i="6" a="1"/>
  <c r="K137" i="6" s="1"/>
  <c r="K138" i="6" a="1"/>
  <c r="K138" i="6" s="1"/>
  <c r="K139" i="6" a="1"/>
  <c r="K139" i="6" s="1"/>
  <c r="K140" i="6" a="1"/>
  <c r="K140" i="6" s="1"/>
  <c r="K141" i="6" a="1"/>
  <c r="K141" i="6" s="1"/>
  <c r="K142" i="6" a="1"/>
  <c r="K142" i="6" s="1"/>
  <c r="K143" i="6" a="1"/>
  <c r="K143" i="6" s="1"/>
  <c r="K144" i="6" a="1"/>
  <c r="K144" i="6" s="1"/>
  <c r="K145" i="6" a="1"/>
  <c r="K145" i="6" s="1"/>
  <c r="K146" i="6" a="1"/>
  <c r="K146" i="6" s="1"/>
  <c r="K147" i="6" a="1"/>
  <c r="K147" i="6" s="1"/>
  <c r="K148" i="6" a="1"/>
  <c r="K148" i="6" s="1"/>
  <c r="K149" i="6" a="1"/>
  <c r="K149" i="6" s="1"/>
  <c r="K150" i="6" a="1"/>
  <c r="K150" i="6" s="1"/>
  <c r="K151" i="6" a="1"/>
  <c r="K151" i="6" s="1"/>
  <c r="K152" i="6" a="1"/>
  <c r="K152" i="6" s="1"/>
  <c r="K153" i="6" a="1"/>
  <c r="K153" i="6" s="1"/>
  <c r="K154" i="6" a="1"/>
  <c r="K154" i="6" s="1"/>
  <c r="K155" i="6" a="1"/>
  <c r="K155" i="6" s="1"/>
  <c r="K156" i="6" a="1"/>
  <c r="K156" i="6" s="1"/>
  <c r="K157" i="6" a="1"/>
  <c r="K157" i="6" s="1"/>
  <c r="K158" i="6" a="1"/>
  <c r="K158" i="6" s="1"/>
  <c r="K159" i="6" a="1"/>
  <c r="K159" i="6" s="1"/>
  <c r="K160" i="6" a="1"/>
  <c r="K160" i="6" s="1"/>
  <c r="K161" i="6" a="1"/>
  <c r="K161" i="6" s="1"/>
  <c r="K162" i="6" a="1"/>
  <c r="K162" i="6" s="1"/>
  <c r="K163" i="6" a="1"/>
  <c r="K163" i="6" s="1"/>
  <c r="K164" i="6" a="1"/>
  <c r="K164" i="6" s="1"/>
  <c r="K165" i="6" a="1"/>
  <c r="K165" i="6" s="1"/>
  <c r="K166" i="6" a="1"/>
  <c r="K166" i="6" s="1"/>
  <c r="K167" i="6" a="1"/>
  <c r="K167" i="6" s="1"/>
  <c r="K168" i="6" a="1"/>
  <c r="K168" i="6" s="1"/>
  <c r="K169" i="6" a="1"/>
  <c r="K169" i="6" s="1"/>
  <c r="K170" i="6" a="1"/>
  <c r="K170" i="6" s="1"/>
  <c r="K171" i="6" a="1"/>
  <c r="K171" i="6" s="1"/>
  <c r="K172" i="6" a="1"/>
  <c r="K172" i="6" s="1"/>
  <c r="K173" i="6" a="1"/>
  <c r="K173" i="6" s="1"/>
  <c r="K174" i="6" a="1"/>
  <c r="K174" i="6" s="1"/>
  <c r="K175" i="6" a="1"/>
  <c r="K175" i="6" s="1"/>
  <c r="K176" i="6" a="1"/>
  <c r="K176" i="6" s="1"/>
  <c r="K177" i="6" a="1"/>
  <c r="K177" i="6" s="1"/>
  <c r="K178" i="6" a="1"/>
  <c r="K178" i="6" s="1"/>
  <c r="K179" i="6" a="1"/>
  <c r="K179" i="6" s="1"/>
  <c r="K180" i="6" a="1"/>
  <c r="K180" i="6" s="1"/>
  <c r="K181" i="6" a="1"/>
  <c r="K181" i="6" s="1"/>
  <c r="K182" i="6" a="1"/>
  <c r="K182" i="6" s="1"/>
  <c r="K183" i="6" a="1"/>
  <c r="K183" i="6" s="1"/>
  <c r="K184" i="6" a="1"/>
  <c r="K184" i="6" s="1"/>
  <c r="K185" i="6" a="1"/>
  <c r="K185" i="6" s="1"/>
  <c r="K186" i="6" a="1"/>
  <c r="K186" i="6" s="1"/>
  <c r="K187" i="6" a="1"/>
  <c r="K187" i="6" s="1"/>
  <c r="K188" i="6" a="1"/>
  <c r="K188" i="6" s="1"/>
  <c r="K189" i="6" a="1"/>
  <c r="K189" i="6" s="1"/>
  <c r="K190" i="6" a="1"/>
  <c r="K190" i="6" s="1"/>
  <c r="K191" i="6" a="1"/>
  <c r="K191" i="6" s="1"/>
  <c r="K192" i="6" a="1"/>
  <c r="K192" i="6" s="1"/>
  <c r="K193" i="6" a="1"/>
  <c r="K193" i="6" s="1"/>
  <c r="K194" i="6" a="1"/>
  <c r="K194" i="6" s="1"/>
  <c r="K195" i="6" a="1"/>
  <c r="K195" i="6" s="1"/>
  <c r="K196" i="6" a="1"/>
  <c r="K196" i="6" s="1"/>
  <c r="K197" i="6" a="1"/>
  <c r="K197" i="6" s="1"/>
  <c r="K198" i="6" a="1"/>
  <c r="K198" i="6" s="1"/>
  <c r="K199" i="6" a="1"/>
  <c r="K199" i="6" s="1"/>
  <c r="K200" i="6" a="1"/>
  <c r="K200" i="6" s="1"/>
  <c r="K201" i="6" a="1"/>
  <c r="K201" i="6" s="1"/>
  <c r="K202" i="6" a="1"/>
  <c r="K202" i="6" s="1"/>
  <c r="K203" i="6" a="1"/>
  <c r="K203" i="6" s="1"/>
  <c r="K204" i="6" a="1"/>
  <c r="K204" i="6" s="1"/>
  <c r="K205" i="6" a="1"/>
  <c r="K205" i="6" s="1"/>
  <c r="K206" i="6" a="1"/>
  <c r="K206" i="6" s="1"/>
  <c r="K207" i="6" a="1"/>
  <c r="K207" i="6" s="1"/>
  <c r="K208" i="6" a="1"/>
  <c r="K208" i="6" s="1"/>
  <c r="K209" i="6" a="1"/>
  <c r="K209" i="6" s="1"/>
  <c r="K210" i="6" a="1"/>
  <c r="K210" i="6" s="1"/>
  <c r="K211" i="6" a="1"/>
  <c r="K211" i="6" s="1"/>
  <c r="K212" i="6" a="1"/>
  <c r="K212" i="6" s="1"/>
  <c r="K213" i="6" a="1"/>
  <c r="K213" i="6" s="1"/>
  <c r="K214" i="6" a="1"/>
  <c r="K214" i="6" s="1"/>
  <c r="K215" i="6" a="1"/>
  <c r="K215" i="6" s="1"/>
  <c r="K216" i="6" a="1"/>
  <c r="K216" i="6" s="1"/>
  <c r="K217" i="6" a="1"/>
  <c r="K217" i="6" s="1"/>
  <c r="K218" i="6" a="1"/>
  <c r="K218" i="6" s="1"/>
  <c r="K219" i="6" a="1"/>
  <c r="K219" i="6" s="1"/>
  <c r="K220" i="6" a="1"/>
  <c r="K220" i="6" s="1"/>
  <c r="K221" i="6" a="1"/>
  <c r="K221" i="6" s="1"/>
  <c r="K222" i="6" a="1"/>
  <c r="K222" i="6" s="1"/>
  <c r="K223" i="6" a="1"/>
  <c r="K223" i="6" s="1"/>
  <c r="K224" i="6" a="1"/>
  <c r="K224" i="6" s="1"/>
  <c r="K225" i="6" a="1"/>
  <c r="K225" i="6" s="1"/>
  <c r="K226" i="6" a="1"/>
  <c r="K226" i="6" s="1"/>
  <c r="K227" i="6" a="1"/>
  <c r="K227" i="6" s="1"/>
  <c r="K228" i="6" a="1"/>
  <c r="K228" i="6" s="1"/>
  <c r="K229" i="6" a="1"/>
  <c r="K229" i="6" s="1"/>
  <c r="K230" i="6" a="1"/>
  <c r="K230" i="6" s="1"/>
  <c r="K231" i="6" a="1"/>
  <c r="K231" i="6" s="1"/>
  <c r="K232" i="6" a="1"/>
  <c r="K232" i="6" s="1"/>
  <c r="K233" i="6" a="1"/>
  <c r="K233" i="6" s="1"/>
  <c r="K234" i="6" a="1"/>
  <c r="K234" i="6" s="1"/>
  <c r="K235" i="6" a="1"/>
  <c r="K235" i="6" s="1"/>
  <c r="K236" i="6" a="1"/>
  <c r="K236" i="6" s="1"/>
  <c r="K237" i="6" a="1"/>
  <c r="K237" i="6" s="1"/>
  <c r="K238" i="6" a="1"/>
  <c r="K238" i="6" s="1"/>
  <c r="K239" i="6" a="1"/>
  <c r="K239" i="6" s="1"/>
  <c r="K240" i="6" a="1"/>
  <c r="K240" i="6" s="1"/>
  <c r="K241" i="6" a="1"/>
  <c r="K241" i="6" s="1"/>
  <c r="K242" i="6" a="1"/>
  <c r="K242" i="6" s="1"/>
  <c r="K243" i="6" a="1"/>
  <c r="K243" i="6" s="1"/>
  <c r="K244" i="6" a="1"/>
  <c r="K244" i="6" s="1"/>
  <c r="K245" i="6" a="1"/>
  <c r="K245" i="6" s="1"/>
  <c r="K246" i="6" a="1"/>
  <c r="K246" i="6" s="1"/>
  <c r="K247" i="6" a="1"/>
  <c r="K247" i="6" s="1"/>
  <c r="K248" i="6" a="1"/>
  <c r="K248" i="6" s="1"/>
  <c r="K249" i="6" a="1"/>
  <c r="K249" i="6" s="1"/>
  <c r="K250" i="6" a="1"/>
  <c r="K250" i="6" s="1"/>
  <c r="K251" i="6" a="1"/>
  <c r="K251" i="6" s="1"/>
  <c r="K252" i="6" a="1"/>
  <c r="K252" i="6" s="1"/>
  <c r="K253" i="6" a="1"/>
  <c r="K253" i="6" s="1"/>
  <c r="K254" i="6" a="1"/>
  <c r="K254" i="6" s="1"/>
  <c r="K255" i="6" a="1"/>
  <c r="K255" i="6" s="1"/>
  <c r="K256" i="6" a="1"/>
  <c r="K256" i="6" s="1"/>
  <c r="K257" i="6" a="1"/>
  <c r="K257" i="6" s="1"/>
  <c r="K258" i="6" a="1"/>
  <c r="K258" i="6" s="1"/>
  <c r="K259" i="6" a="1"/>
  <c r="K259" i="6" s="1"/>
  <c r="K260" i="6" a="1"/>
  <c r="K260" i="6" s="1"/>
  <c r="K261" i="6" a="1"/>
  <c r="K261" i="6" s="1"/>
  <c r="K262" i="6" a="1"/>
  <c r="K262" i="6" s="1"/>
  <c r="K263" i="6" a="1"/>
  <c r="K263" i="6" s="1"/>
  <c r="K264" i="6" a="1"/>
  <c r="K264" i="6" s="1"/>
  <c r="K265" i="6" a="1"/>
  <c r="K265" i="6" s="1"/>
  <c r="K266" i="6" a="1"/>
  <c r="K266" i="6" s="1"/>
  <c r="K267" i="6" a="1"/>
  <c r="K267" i="6" s="1"/>
  <c r="K268" i="6" a="1"/>
  <c r="K268" i="6" s="1"/>
  <c r="K269" i="6" a="1"/>
  <c r="K269" i="6" s="1"/>
  <c r="K270" i="6" a="1"/>
  <c r="K270" i="6" s="1"/>
  <c r="K271" i="6" a="1"/>
  <c r="K271" i="6" s="1"/>
  <c r="K272" i="6" a="1"/>
  <c r="K272" i="6" s="1"/>
  <c r="K273" i="6" a="1"/>
  <c r="K273" i="6" s="1"/>
  <c r="K274" i="6" a="1"/>
  <c r="K274" i="6" s="1"/>
  <c r="K275" i="6" a="1"/>
  <c r="K275" i="6" s="1"/>
  <c r="K276" i="6" a="1"/>
  <c r="K276" i="6" s="1"/>
  <c r="K277" i="6" a="1"/>
  <c r="K277" i="6" s="1"/>
  <c r="K278" i="6" a="1"/>
  <c r="K278" i="6" s="1"/>
  <c r="K279" i="6" a="1"/>
  <c r="K279" i="6" s="1"/>
  <c r="K280" i="6" a="1"/>
  <c r="K280" i="6" s="1"/>
  <c r="K281" i="6" a="1"/>
  <c r="K281" i="6" s="1"/>
  <c r="K282" i="6" a="1"/>
  <c r="K282" i="6" s="1"/>
  <c r="K283" i="6" a="1"/>
  <c r="K283" i="6" s="1"/>
  <c r="K284" i="6" a="1"/>
  <c r="K284" i="6" s="1"/>
  <c r="K285" i="6" a="1"/>
  <c r="K285" i="6" s="1"/>
  <c r="K286" i="6" a="1"/>
  <c r="K286" i="6" s="1"/>
  <c r="K287" i="6" a="1"/>
  <c r="K287" i="6" s="1"/>
  <c r="K288" i="6" a="1"/>
  <c r="K288" i="6" s="1"/>
  <c r="K289" i="6" a="1"/>
  <c r="K289" i="6" s="1"/>
  <c r="K290" i="6" a="1"/>
  <c r="K290" i="6" s="1"/>
  <c r="K291" i="6" a="1"/>
  <c r="K291" i="6" s="1"/>
  <c r="K292" i="6" a="1"/>
  <c r="K292" i="6" s="1"/>
  <c r="K293" i="6" a="1"/>
  <c r="K293" i="6" s="1"/>
  <c r="K294" i="6" a="1"/>
  <c r="K294" i="6" s="1"/>
  <c r="K295" i="6" a="1"/>
  <c r="K295" i="6" s="1"/>
  <c r="K296" i="6" a="1"/>
  <c r="K296" i="6" s="1"/>
  <c r="K297" i="6" a="1"/>
  <c r="K297" i="6" s="1"/>
  <c r="K298" i="6" a="1"/>
  <c r="K298" i="6" s="1"/>
  <c r="K299" i="6" a="1"/>
  <c r="K299" i="6" s="1"/>
  <c r="K300" i="6" a="1"/>
  <c r="K300" i="6" s="1"/>
  <c r="K301" i="6" a="1"/>
  <c r="K301" i="6" s="1"/>
  <c r="K302" i="6" a="1"/>
  <c r="K302" i="6" s="1"/>
  <c r="K303" i="6" a="1"/>
  <c r="K303" i="6" s="1"/>
  <c r="K304" i="6" a="1"/>
  <c r="K304" i="6" s="1"/>
  <c r="K305" i="6" a="1"/>
  <c r="K305" i="6" s="1"/>
  <c r="K306" i="6" a="1"/>
  <c r="K306" i="6" s="1"/>
  <c r="K307" i="6" a="1"/>
  <c r="K307" i="6" s="1"/>
  <c r="K308" i="6" a="1"/>
  <c r="K308" i="6" s="1"/>
  <c r="K309" i="6" a="1"/>
  <c r="K309" i="6" s="1"/>
  <c r="K310" i="6" a="1"/>
  <c r="K310" i="6" s="1"/>
  <c r="K311" i="6" a="1"/>
  <c r="K311" i="6" s="1"/>
  <c r="K312" i="6" a="1"/>
  <c r="K312" i="6" s="1"/>
  <c r="K313" i="6" a="1"/>
  <c r="K313" i="6" s="1"/>
  <c r="K314" i="6" a="1"/>
  <c r="K314" i="6" s="1"/>
  <c r="K315" i="6" a="1"/>
  <c r="K315" i="6" s="1"/>
  <c r="K316" i="6" a="1"/>
  <c r="K316" i="6" s="1"/>
  <c r="K317" i="6" a="1"/>
  <c r="K317" i="6" s="1"/>
  <c r="K318" i="6" a="1"/>
  <c r="K318" i="6" s="1"/>
  <c r="K319" i="6" a="1"/>
  <c r="K319" i="6" s="1"/>
  <c r="K320" i="6" a="1"/>
  <c r="K320" i="6" s="1"/>
  <c r="K321" i="6" a="1"/>
  <c r="K321" i="6" s="1"/>
  <c r="K322" i="6" a="1"/>
  <c r="K322" i="6" s="1"/>
  <c r="K323" i="6" a="1"/>
  <c r="K323" i="6" s="1"/>
  <c r="K324" i="6" a="1"/>
  <c r="K324" i="6" s="1"/>
  <c r="K325" i="6" a="1"/>
  <c r="K325" i="6" s="1"/>
  <c r="K326" i="6" a="1"/>
  <c r="K326" i="6" s="1"/>
  <c r="K327" i="6" a="1"/>
  <c r="K327" i="6" s="1"/>
  <c r="K328" i="6" a="1"/>
  <c r="K328" i="6" s="1"/>
  <c r="K329" i="6" a="1"/>
  <c r="K329" i="6" s="1"/>
  <c r="K330" i="6" a="1"/>
  <c r="K330" i="6" s="1"/>
  <c r="K331" i="6" a="1"/>
  <c r="K331" i="6" s="1"/>
  <c r="K332" i="6" a="1"/>
  <c r="K332" i="6" s="1"/>
  <c r="K333" i="6" a="1"/>
  <c r="K333" i="6" s="1"/>
  <c r="K334" i="6" a="1"/>
  <c r="K334" i="6" s="1"/>
  <c r="K335" i="6" a="1"/>
  <c r="K335" i="6" s="1"/>
  <c r="K336" i="6" a="1"/>
  <c r="K336" i="6" s="1"/>
  <c r="K337" i="6" a="1"/>
  <c r="K337" i="6" s="1"/>
  <c r="K338" i="6" a="1"/>
  <c r="K338" i="6" s="1"/>
  <c r="K339" i="6" a="1"/>
  <c r="K339" i="6" s="1"/>
  <c r="K340" i="6" a="1"/>
  <c r="K340" i="6" s="1"/>
  <c r="K341" i="6" a="1"/>
  <c r="K341" i="6" s="1"/>
  <c r="K342" i="6" a="1"/>
  <c r="K342" i="6" s="1"/>
  <c r="K343" i="6" a="1"/>
  <c r="K343" i="6" s="1"/>
  <c r="K344" i="6" a="1"/>
  <c r="K344" i="6" s="1"/>
  <c r="K345" i="6" a="1"/>
  <c r="K345" i="6" s="1"/>
  <c r="K346" i="6" a="1"/>
  <c r="K346" i="6" s="1"/>
  <c r="K347" i="6" a="1"/>
  <c r="K347" i="6" s="1"/>
  <c r="K348" i="6" a="1"/>
  <c r="K348" i="6" s="1"/>
  <c r="K349" i="6" a="1"/>
  <c r="K349" i="6" s="1"/>
  <c r="K350" i="6" a="1"/>
  <c r="K350" i="6" s="1"/>
  <c r="K351" i="6" a="1"/>
  <c r="K351" i="6" s="1"/>
  <c r="K352" i="6" a="1"/>
  <c r="K352" i="6" s="1"/>
  <c r="K353" i="6" a="1"/>
  <c r="K353" i="6" s="1"/>
  <c r="K354" i="6" a="1"/>
  <c r="K354" i="6" s="1"/>
  <c r="K355" i="6" a="1"/>
  <c r="K355" i="6" s="1"/>
  <c r="K356" i="6" a="1"/>
  <c r="K356" i="6" s="1"/>
  <c r="K357" i="6" a="1"/>
  <c r="K357" i="6" s="1"/>
  <c r="K358" i="6" a="1"/>
  <c r="K358" i="6" s="1"/>
  <c r="K359" i="6" a="1"/>
  <c r="K359" i="6" s="1"/>
  <c r="K360" i="6" a="1"/>
  <c r="K360" i="6" s="1"/>
  <c r="K361" i="6" a="1"/>
  <c r="K361" i="6" s="1"/>
  <c r="K362" i="6" a="1"/>
  <c r="K362" i="6" s="1"/>
  <c r="K363" i="6" a="1"/>
  <c r="K363" i="6" s="1"/>
  <c r="K364" i="6" a="1"/>
  <c r="K364" i="6" s="1"/>
  <c r="K365" i="6" a="1"/>
  <c r="K365" i="6" s="1"/>
  <c r="K366" i="6" a="1"/>
  <c r="K366" i="6" s="1"/>
  <c r="K367" i="6" a="1"/>
  <c r="K367" i="6" s="1"/>
  <c r="K368" i="6" a="1"/>
  <c r="K368" i="6" s="1"/>
  <c r="K369" i="6" a="1"/>
  <c r="K369" i="6" s="1"/>
  <c r="K370" i="6" a="1"/>
  <c r="K370" i="6" s="1"/>
  <c r="K371" i="6" a="1"/>
  <c r="K371" i="6" s="1"/>
  <c r="K372" i="6" a="1"/>
  <c r="K372" i="6" s="1"/>
  <c r="K373" i="6" a="1"/>
  <c r="K373" i="6" s="1"/>
  <c r="K374" i="6" a="1"/>
  <c r="K374" i="6" s="1"/>
  <c r="K375" i="6" a="1"/>
  <c r="K375" i="6" s="1"/>
  <c r="K376" i="6" a="1"/>
  <c r="K376" i="6" s="1"/>
  <c r="K377" i="6" a="1"/>
  <c r="K377" i="6" s="1"/>
  <c r="K378" i="6" a="1"/>
  <c r="K378" i="6" s="1"/>
  <c r="K379" i="6" a="1"/>
  <c r="K379" i="6" s="1"/>
  <c r="K380" i="6" a="1"/>
  <c r="K380" i="6" s="1"/>
  <c r="K381" i="6" a="1"/>
  <c r="K381" i="6" s="1"/>
  <c r="K382" i="6" a="1"/>
  <c r="K382" i="6" s="1"/>
  <c r="K383" i="6" a="1"/>
  <c r="K383" i="6" s="1"/>
  <c r="K384" i="6" a="1"/>
  <c r="K384" i="6" s="1"/>
  <c r="K385" i="6" a="1"/>
  <c r="K385" i="6" s="1"/>
  <c r="K386" i="6" a="1"/>
  <c r="K386" i="6" s="1"/>
  <c r="K387" i="6" a="1"/>
  <c r="K387" i="6" s="1"/>
  <c r="K388" i="6" a="1"/>
  <c r="K388" i="6" s="1"/>
  <c r="K389" i="6" a="1"/>
  <c r="K389" i="6" s="1"/>
  <c r="K390" i="6" a="1"/>
  <c r="K390" i="6" s="1"/>
  <c r="K391" i="6" a="1"/>
  <c r="K391" i="6" s="1"/>
  <c r="K392" i="6" a="1"/>
  <c r="K392" i="6" s="1"/>
  <c r="K393" i="6" a="1"/>
  <c r="K393" i="6" s="1"/>
  <c r="K394" i="6" a="1"/>
  <c r="K394" i="6" s="1"/>
  <c r="K395" i="6" a="1"/>
  <c r="K395" i="6" s="1"/>
  <c r="K396" i="6" a="1"/>
  <c r="K396" i="6"/>
  <c r="K397" i="6" a="1"/>
  <c r="K397" i="6" s="1"/>
  <c r="K398" i="6" a="1"/>
  <c r="K398" i="6" s="1"/>
  <c r="K399" i="6" a="1"/>
  <c r="K399" i="6" s="1"/>
  <c r="K400" i="6" a="1"/>
  <c r="K400" i="6" s="1"/>
  <c r="K401" i="6" a="1"/>
  <c r="K401" i="6" s="1"/>
  <c r="K402" i="6" a="1"/>
  <c r="K402" i="6" s="1"/>
  <c r="K403" i="6" a="1"/>
  <c r="K403" i="6" s="1"/>
  <c r="K404" i="6" a="1"/>
  <c r="K404" i="6" s="1"/>
  <c r="K405" i="6" a="1"/>
  <c r="K405" i="6" s="1"/>
  <c r="K406" i="6" a="1"/>
  <c r="K406" i="6" s="1"/>
  <c r="K407" i="6" a="1"/>
  <c r="K407" i="6" s="1"/>
  <c r="K408" i="6" a="1"/>
  <c r="K408" i="6" s="1"/>
  <c r="K409" i="6" a="1"/>
  <c r="K409" i="6" s="1"/>
  <c r="K410" i="6" a="1"/>
  <c r="K410" i="6" s="1"/>
  <c r="K411" i="6" a="1"/>
  <c r="K411" i="6" s="1"/>
  <c r="K412" i="6" a="1"/>
  <c r="K412" i="6" s="1"/>
  <c r="K413" i="6" a="1"/>
  <c r="K413" i="6" s="1"/>
  <c r="K414" i="6" a="1"/>
  <c r="K414" i="6" s="1"/>
  <c r="K415" i="6" a="1"/>
  <c r="K415" i="6" s="1"/>
  <c r="K416" i="6" a="1"/>
  <c r="K416" i="6" s="1"/>
  <c r="K417" i="6" a="1"/>
  <c r="K417" i="6" s="1"/>
  <c r="K418" i="6" a="1"/>
  <c r="K418" i="6" s="1"/>
  <c r="K419" i="6" a="1"/>
  <c r="K419" i="6" s="1"/>
  <c r="K420" i="6" a="1"/>
  <c r="K420" i="6" s="1"/>
  <c r="K421" i="6" a="1"/>
  <c r="K421" i="6" s="1"/>
  <c r="K422" i="6" a="1"/>
  <c r="K422" i="6" s="1"/>
  <c r="K423" i="6" a="1"/>
  <c r="K423" i="6" s="1"/>
  <c r="K424" i="6" a="1"/>
  <c r="K424" i="6" s="1"/>
  <c r="K425" i="6" a="1"/>
  <c r="K425" i="6" s="1"/>
  <c r="K426" i="6" a="1"/>
  <c r="K426" i="6" s="1"/>
  <c r="K427" i="6" a="1"/>
  <c r="K427" i="6" s="1"/>
  <c r="K428" i="6" a="1"/>
  <c r="K428" i="6" s="1"/>
  <c r="K429" i="6" a="1"/>
  <c r="K429" i="6" s="1"/>
  <c r="K430" i="6" a="1"/>
  <c r="K430" i="6" s="1"/>
  <c r="K431" i="6" a="1"/>
  <c r="K431" i="6" s="1"/>
  <c r="K432" i="6" a="1"/>
  <c r="K432" i="6" s="1"/>
  <c r="K433" i="6" a="1"/>
  <c r="K433" i="6" s="1"/>
  <c r="K434" i="6" a="1"/>
  <c r="K434" i="6" s="1"/>
  <c r="K435" i="6" a="1"/>
  <c r="K435" i="6" s="1"/>
  <c r="K436" i="6" a="1"/>
  <c r="K436" i="6" s="1"/>
  <c r="K437" i="6" a="1"/>
  <c r="K437" i="6" s="1"/>
  <c r="K438" i="6" a="1"/>
  <c r="K438" i="6" s="1"/>
  <c r="K439" i="6" a="1"/>
  <c r="K439" i="6" s="1"/>
  <c r="K440" i="6" a="1"/>
  <c r="K440" i="6" s="1"/>
  <c r="K441" i="6" a="1"/>
  <c r="K441" i="6" s="1"/>
  <c r="K442" i="6" a="1"/>
  <c r="K442" i="6" s="1"/>
  <c r="K443" i="6" a="1"/>
  <c r="K443" i="6" s="1"/>
  <c r="K444" i="6" a="1"/>
  <c r="K444" i="6" s="1"/>
  <c r="K445" i="6" a="1"/>
  <c r="K445" i="6" s="1"/>
  <c r="K446" i="6" a="1"/>
  <c r="K446" i="6" s="1"/>
  <c r="K447" i="6" a="1"/>
  <c r="K447" i="6" s="1"/>
  <c r="K448" i="6" a="1"/>
  <c r="K448" i="6" s="1"/>
  <c r="K449" i="6" a="1"/>
  <c r="K449" i="6" s="1"/>
  <c r="K450" i="6" a="1"/>
  <c r="K450" i="6" s="1"/>
  <c r="K451" i="6" a="1"/>
  <c r="K451" i="6" s="1"/>
  <c r="K452" i="6" a="1"/>
  <c r="K452" i="6" s="1"/>
  <c r="K453" i="6" a="1"/>
  <c r="K453" i="6" s="1"/>
  <c r="K454" i="6" a="1"/>
  <c r="K454" i="6" s="1"/>
  <c r="K455" i="6" a="1"/>
  <c r="K455" i="6" s="1"/>
  <c r="K456" i="6" a="1"/>
  <c r="K456" i="6" s="1"/>
  <c r="K457" i="6" a="1"/>
  <c r="K457" i="6" s="1"/>
  <c r="K458" i="6" a="1"/>
  <c r="K458" i="6" s="1"/>
  <c r="K459" i="6" a="1"/>
  <c r="K459" i="6" s="1"/>
  <c r="K460" i="6" a="1"/>
  <c r="K460" i="6" s="1"/>
  <c r="K461" i="6" a="1"/>
  <c r="K461" i="6" s="1"/>
  <c r="K462" i="6" a="1"/>
  <c r="K462" i="6" s="1"/>
  <c r="K463" i="6" a="1"/>
  <c r="K463" i="6" s="1"/>
  <c r="K464" i="6" a="1"/>
  <c r="K464" i="6" s="1"/>
  <c r="K465" i="6" a="1"/>
  <c r="K465" i="6" s="1"/>
  <c r="K466" i="6" a="1"/>
  <c r="K466" i="6" s="1"/>
  <c r="K467" i="6" a="1"/>
  <c r="K467" i="6" s="1"/>
  <c r="K468" i="6" a="1"/>
  <c r="K468" i="6" s="1"/>
  <c r="K469" i="6" a="1"/>
  <c r="K469" i="6" s="1"/>
  <c r="K470" i="6" a="1"/>
  <c r="K470" i="6" s="1"/>
  <c r="K471" i="6" a="1"/>
  <c r="K471" i="6" s="1"/>
  <c r="K472" i="6" a="1"/>
  <c r="K472" i="6" s="1"/>
  <c r="K473" i="6" a="1"/>
  <c r="K473" i="6" s="1"/>
  <c r="K474" i="6" a="1"/>
  <c r="K474" i="6" s="1"/>
  <c r="K475" i="6" a="1"/>
  <c r="K475" i="6" s="1"/>
  <c r="K476" i="6" a="1"/>
  <c r="K476" i="6" s="1"/>
  <c r="K477" i="6" a="1"/>
  <c r="K477" i="6" s="1"/>
  <c r="K478" i="6" a="1"/>
  <c r="K478" i="6" s="1"/>
  <c r="K479" i="6" a="1"/>
  <c r="K479" i="6" s="1"/>
  <c r="K480" i="6" a="1"/>
  <c r="K480" i="6" s="1"/>
  <c r="K481" i="6" a="1"/>
  <c r="K481" i="6" s="1"/>
  <c r="K482" i="6" a="1"/>
  <c r="K482" i="6" s="1"/>
  <c r="K483" i="6" a="1"/>
  <c r="K483" i="6" s="1"/>
  <c r="K484" i="6" a="1"/>
  <c r="K484" i="6" s="1"/>
  <c r="K485" i="6" a="1"/>
  <c r="K485" i="6" s="1"/>
  <c r="K486" i="6" a="1"/>
  <c r="K486" i="6" s="1"/>
  <c r="K487" i="6" a="1"/>
  <c r="K487" i="6" s="1"/>
  <c r="K488" i="6" a="1"/>
  <c r="K488" i="6" s="1"/>
  <c r="K489" i="6" a="1"/>
  <c r="K489" i="6" s="1"/>
  <c r="K490" i="6" a="1"/>
  <c r="K490" i="6" s="1"/>
  <c r="K491" i="6" a="1"/>
  <c r="K491" i="6" s="1"/>
  <c r="K492" i="6" a="1"/>
  <c r="K492" i="6" s="1"/>
  <c r="K493" i="6" a="1"/>
  <c r="K493" i="6" s="1"/>
  <c r="K494" i="6" a="1"/>
  <c r="K494" i="6" s="1"/>
  <c r="K495" i="6" a="1"/>
  <c r="K495" i="6" s="1"/>
  <c r="K496" i="6" a="1"/>
  <c r="K496" i="6" s="1"/>
  <c r="K497" i="6" a="1"/>
  <c r="K497" i="6" s="1"/>
  <c r="K498" i="6" a="1"/>
  <c r="K498" i="6" s="1"/>
  <c r="K499" i="6" a="1"/>
  <c r="K499" i="6" s="1"/>
  <c r="K500" i="6" a="1"/>
  <c r="K500" i="6" s="1"/>
  <c r="K501" i="6" a="1"/>
  <c r="K501" i="6"/>
  <c r="K502" i="6" a="1"/>
  <c r="K502" i="6" s="1"/>
  <c r="K503" i="6" a="1"/>
  <c r="K503" i="6" s="1"/>
  <c r="K504" i="6" a="1"/>
  <c r="K504" i="6" s="1"/>
  <c r="K505" i="6" a="1"/>
  <c r="K505" i="6" s="1"/>
  <c r="K506" i="6" a="1"/>
  <c r="K506" i="6" s="1"/>
  <c r="K507" i="6" a="1"/>
  <c r="K507" i="6" s="1"/>
  <c r="K508" i="6" a="1"/>
  <c r="K508" i="6" s="1"/>
  <c r="K509" i="6" a="1"/>
  <c r="K509" i="6" s="1"/>
  <c r="K510" i="6" a="1"/>
  <c r="K510" i="6" s="1"/>
  <c r="K511" i="6" a="1"/>
  <c r="K511" i="6" s="1"/>
  <c r="K512" i="6" a="1"/>
  <c r="K512" i="6" s="1"/>
  <c r="K513" i="6" a="1"/>
  <c r="K513" i="6" s="1"/>
  <c r="K514" i="6" a="1"/>
  <c r="K514" i="6" s="1"/>
  <c r="K515" i="6" a="1"/>
  <c r="K515" i="6" s="1"/>
  <c r="K516" i="6" a="1"/>
  <c r="K516" i="6" s="1"/>
  <c r="K517" i="6" a="1"/>
  <c r="K517" i="6" s="1"/>
  <c r="K518" i="6" a="1"/>
  <c r="K518" i="6" s="1"/>
  <c r="K519" i="6" a="1"/>
  <c r="K519" i="6" s="1"/>
  <c r="K520" i="6" a="1"/>
  <c r="K520" i="6" s="1"/>
  <c r="K521" i="6" a="1"/>
  <c r="K521" i="6" s="1"/>
  <c r="K522" i="6" a="1"/>
  <c r="K522" i="6" s="1"/>
  <c r="K523" i="6" a="1"/>
  <c r="K523" i="6" s="1"/>
  <c r="K524" i="6" a="1"/>
  <c r="K524" i="6" s="1"/>
  <c r="K525" i="6" a="1"/>
  <c r="K525" i="6" s="1"/>
  <c r="K526" i="6" a="1"/>
  <c r="K526" i="6" s="1"/>
  <c r="K527" i="6" a="1"/>
  <c r="K527" i="6" s="1"/>
  <c r="K528" i="6" a="1"/>
  <c r="K528" i="6" s="1"/>
  <c r="K529" i="6" a="1"/>
  <c r="K529" i="6" s="1"/>
  <c r="K530" i="6" a="1"/>
  <c r="K530" i="6" s="1"/>
  <c r="K531" i="6" a="1"/>
  <c r="K531" i="6" s="1"/>
  <c r="K532" i="6" a="1"/>
  <c r="K532" i="6" s="1"/>
  <c r="K533" i="6" a="1"/>
  <c r="K533" i="6" s="1"/>
  <c r="K534" i="6" a="1"/>
  <c r="K534" i="6" s="1"/>
  <c r="K535" i="6" a="1"/>
  <c r="K535" i="6" s="1"/>
  <c r="K536" i="6" a="1"/>
  <c r="K536" i="6" s="1"/>
  <c r="K537" i="6" a="1"/>
  <c r="K537" i="6" s="1"/>
  <c r="K538" i="6" a="1"/>
  <c r="K538" i="6" s="1"/>
  <c r="K539" i="6" a="1"/>
  <c r="K539" i="6" s="1"/>
  <c r="K540" i="6" a="1"/>
  <c r="K540" i="6" s="1"/>
  <c r="K541" i="6" a="1"/>
  <c r="K541" i="6" s="1"/>
  <c r="K542" i="6" a="1"/>
  <c r="K542" i="6" s="1"/>
  <c r="K543" i="6" a="1"/>
  <c r="K543" i="6" s="1"/>
  <c r="K544" i="6" a="1"/>
  <c r="K544" i="6" s="1"/>
  <c r="K545" i="6" a="1"/>
  <c r="K545" i="6" s="1"/>
  <c r="K546" i="6" a="1"/>
  <c r="K546" i="6" s="1"/>
  <c r="K547" i="6" a="1"/>
  <c r="K547" i="6" s="1"/>
  <c r="K548" i="6" a="1"/>
  <c r="K548" i="6" s="1"/>
  <c r="K549" i="6" a="1"/>
  <c r="K549" i="6" s="1"/>
  <c r="K550" i="6" a="1"/>
  <c r="K550" i="6" s="1"/>
  <c r="K551" i="6" a="1"/>
  <c r="K551" i="6" s="1"/>
  <c r="K552" i="6" a="1"/>
  <c r="K552" i="6" s="1"/>
  <c r="K553" i="6" a="1"/>
  <c r="K553" i="6" s="1"/>
  <c r="K554" i="6" a="1"/>
  <c r="K554" i="6" s="1"/>
  <c r="K555" i="6" a="1"/>
  <c r="K555" i="6" s="1"/>
  <c r="K556" i="6" a="1"/>
  <c r="K556" i="6" s="1"/>
  <c r="K557" i="6" a="1"/>
  <c r="K557" i="6" s="1"/>
  <c r="K558" i="6" a="1"/>
  <c r="K558" i="6" s="1"/>
  <c r="K559" i="6" a="1"/>
  <c r="K559" i="6" s="1"/>
  <c r="K560" i="6" a="1"/>
  <c r="K560" i="6" s="1"/>
  <c r="K561" i="6" a="1"/>
  <c r="K561" i="6" s="1"/>
  <c r="K562" i="6" a="1"/>
  <c r="K562" i="6" s="1"/>
  <c r="K563" i="6" a="1"/>
  <c r="K563" i="6" s="1"/>
  <c r="K564" i="6" a="1"/>
  <c r="K564" i="6" s="1"/>
  <c r="K565" i="6" a="1"/>
  <c r="K565" i="6" s="1"/>
  <c r="K566" i="6" a="1"/>
  <c r="K566" i="6" s="1"/>
  <c r="K567" i="6" a="1"/>
  <c r="K567" i="6" s="1"/>
  <c r="K568" i="6" a="1"/>
  <c r="K568" i="6" s="1"/>
  <c r="K569" i="6" a="1"/>
  <c r="K569" i="6" s="1"/>
  <c r="K570" i="6" a="1"/>
  <c r="K570" i="6" s="1"/>
  <c r="K571" i="6" a="1"/>
  <c r="K571" i="6" s="1"/>
  <c r="K572" i="6" a="1"/>
  <c r="K572" i="6" s="1"/>
  <c r="K573" i="6" a="1"/>
  <c r="K573" i="6" s="1"/>
  <c r="K574" i="6" a="1"/>
  <c r="K574" i="6" s="1"/>
  <c r="K575" i="6" a="1"/>
  <c r="K575" i="6" s="1"/>
  <c r="K576" i="6" a="1"/>
  <c r="K576" i="6" s="1"/>
  <c r="K577" i="6" a="1"/>
  <c r="K577" i="6" s="1"/>
  <c r="K578" i="6" a="1"/>
  <c r="K578" i="6" s="1"/>
  <c r="K579" i="6" a="1"/>
  <c r="K579" i="6" s="1"/>
  <c r="K580" i="6" a="1"/>
  <c r="K580" i="6" s="1"/>
  <c r="K581" i="6" a="1"/>
  <c r="K581" i="6" s="1"/>
  <c r="K582" i="6" a="1"/>
  <c r="K582" i="6" s="1"/>
  <c r="K583" i="6" a="1"/>
  <c r="K583" i="6" s="1"/>
  <c r="K584" i="6" a="1"/>
  <c r="K584" i="6" s="1"/>
  <c r="K585" i="6" a="1"/>
  <c r="K585" i="6" s="1"/>
  <c r="K586" i="6" a="1"/>
  <c r="K586" i="6" s="1"/>
  <c r="K587" i="6" a="1"/>
  <c r="K587" i="6" s="1"/>
  <c r="K588" i="6" a="1"/>
  <c r="K588" i="6" s="1"/>
  <c r="K589" i="6" a="1"/>
  <c r="K589" i="6" s="1"/>
  <c r="K590" i="6" a="1"/>
  <c r="K590" i="6" s="1"/>
  <c r="K591" i="6" a="1"/>
  <c r="K591" i="6" s="1"/>
  <c r="K592" i="6" a="1"/>
  <c r="K592" i="6" s="1"/>
  <c r="K593" i="6" a="1"/>
  <c r="K593" i="6" s="1"/>
  <c r="K594" i="6" a="1"/>
  <c r="K594" i="6" s="1"/>
  <c r="K595" i="6" a="1"/>
  <c r="K595" i="6" s="1"/>
  <c r="K596" i="6" a="1"/>
  <c r="K596" i="6" s="1"/>
  <c r="K597" i="6" a="1"/>
  <c r="K597" i="6" s="1"/>
  <c r="K598" i="6" a="1"/>
  <c r="K598" i="6" s="1"/>
  <c r="K599" i="6" a="1"/>
  <c r="K599" i="6" s="1"/>
  <c r="K600" i="6" a="1"/>
  <c r="K600" i="6" s="1"/>
  <c r="K601" i="6" a="1"/>
  <c r="K601" i="6" s="1"/>
  <c r="K602" i="6" a="1"/>
  <c r="K602" i="6" s="1"/>
  <c r="K603" i="6" a="1"/>
  <c r="K603" i="6" s="1"/>
  <c r="K604" i="6" a="1"/>
  <c r="K604" i="6" s="1"/>
  <c r="K605" i="6" a="1"/>
  <c r="K605" i="6" s="1"/>
  <c r="K606" i="6" a="1"/>
  <c r="K606" i="6" s="1"/>
  <c r="K607" i="6" a="1"/>
  <c r="K607" i="6" s="1"/>
  <c r="K608" i="6" a="1"/>
  <c r="K608" i="6" s="1"/>
  <c r="K609" i="6" a="1"/>
  <c r="K609" i="6" s="1"/>
  <c r="K610" i="6" a="1"/>
  <c r="K610" i="6" s="1"/>
  <c r="K611" i="6" a="1"/>
  <c r="K611" i="6" s="1"/>
  <c r="K612" i="6" a="1"/>
  <c r="K612" i="6" s="1"/>
  <c r="K613" i="6" a="1"/>
  <c r="K613" i="6" s="1"/>
  <c r="K614" i="6" a="1"/>
  <c r="K614" i="6" s="1"/>
  <c r="K615" i="6" a="1"/>
  <c r="K615" i="6" s="1"/>
  <c r="K616" i="6" a="1"/>
  <c r="K616" i="6" s="1"/>
  <c r="K617" i="6" a="1"/>
  <c r="K617" i="6" s="1"/>
  <c r="K618" i="6" a="1"/>
  <c r="K618" i="6" s="1"/>
  <c r="K619" i="6" a="1"/>
  <c r="K619" i="6" s="1"/>
  <c r="K620" i="6" a="1"/>
  <c r="K620" i="6" s="1"/>
  <c r="K621" i="6" a="1"/>
  <c r="K621" i="6" s="1"/>
  <c r="K622" i="6" a="1"/>
  <c r="K622" i="6" s="1"/>
  <c r="K623" i="6" a="1"/>
  <c r="K623" i="6" s="1"/>
  <c r="K624" i="6" a="1"/>
  <c r="K624" i="6" s="1"/>
  <c r="K625" i="6" a="1"/>
  <c r="K625" i="6" s="1"/>
  <c r="K626" i="6" a="1"/>
  <c r="K626" i="6" s="1"/>
  <c r="K627" i="6" a="1"/>
  <c r="K627" i="6" s="1"/>
  <c r="K628" i="6" a="1"/>
  <c r="K628" i="6" s="1"/>
  <c r="K629" i="6" a="1"/>
  <c r="K629" i="6" s="1"/>
  <c r="K630" i="6" a="1"/>
  <c r="K630" i="6" s="1"/>
  <c r="K631" i="6" a="1"/>
  <c r="K631" i="6" s="1"/>
  <c r="K632" i="6" a="1"/>
  <c r="K632" i="6" s="1"/>
  <c r="K633" i="6" a="1"/>
  <c r="K633" i="6" s="1"/>
  <c r="K634" i="6" a="1"/>
  <c r="K634" i="6" s="1"/>
  <c r="K635" i="6" a="1"/>
  <c r="K635" i="6" s="1"/>
  <c r="K636" i="6" a="1"/>
  <c r="K636" i="6" s="1"/>
  <c r="K637" i="6" a="1"/>
  <c r="K637" i="6" s="1"/>
  <c r="K638" i="6" a="1"/>
  <c r="K638" i="6" s="1"/>
  <c r="K639" i="6" a="1"/>
  <c r="K639" i="6" s="1"/>
  <c r="K640" i="6" a="1"/>
  <c r="K640" i="6" s="1"/>
  <c r="K641" i="6" a="1"/>
  <c r="K641" i="6" s="1"/>
  <c r="K642" i="6" a="1"/>
  <c r="K642" i="6" s="1"/>
  <c r="K643" i="6" a="1"/>
  <c r="K643" i="6" s="1"/>
  <c r="K644" i="6" a="1"/>
  <c r="K644" i="6" s="1"/>
  <c r="K645" i="6" a="1"/>
  <c r="K645" i="6" s="1"/>
  <c r="K646" i="6" a="1"/>
  <c r="K646" i="6" s="1"/>
  <c r="K647" i="6" a="1"/>
  <c r="K647" i="6" s="1"/>
  <c r="K648" i="6" a="1"/>
  <c r="K648" i="6" s="1"/>
  <c r="K649" i="6" a="1"/>
  <c r="K649" i="6" s="1"/>
  <c r="K650" i="6" a="1"/>
  <c r="K650" i="6" s="1"/>
  <c r="K651" i="6" a="1"/>
  <c r="K651" i="6" s="1"/>
  <c r="K652" i="6" a="1"/>
  <c r="K652" i="6" s="1"/>
  <c r="K653" i="6" a="1"/>
  <c r="K653" i="6" s="1"/>
  <c r="K654" i="6" a="1"/>
  <c r="K654" i="6" s="1"/>
  <c r="K655" i="6" a="1"/>
  <c r="K655" i="6" s="1"/>
  <c r="K656" i="6" a="1"/>
  <c r="K656" i="6" s="1"/>
  <c r="K657" i="6" a="1"/>
  <c r="K657" i="6" s="1"/>
  <c r="K658" i="6" a="1"/>
  <c r="K658" i="6" s="1"/>
  <c r="K659" i="6" a="1"/>
  <c r="K659" i="6" s="1"/>
  <c r="K660" i="6" a="1"/>
  <c r="K660" i="6" s="1"/>
  <c r="K661" i="6" a="1"/>
  <c r="K661" i="6" s="1"/>
  <c r="K662" i="6" a="1"/>
  <c r="K662" i="6" s="1"/>
  <c r="K663" i="6" a="1"/>
  <c r="K663" i="6" s="1"/>
  <c r="K664" i="6" a="1"/>
  <c r="K664" i="6" s="1"/>
  <c r="K665" i="6" a="1"/>
  <c r="K665" i="6" s="1"/>
  <c r="K666" i="6" a="1"/>
  <c r="K666" i="6" s="1"/>
  <c r="K667" i="6" a="1"/>
  <c r="K667" i="6" s="1"/>
  <c r="K668" i="6" a="1"/>
  <c r="K668" i="6" s="1"/>
  <c r="K669" i="6" a="1"/>
  <c r="K669" i="6" s="1"/>
  <c r="K670" i="6" a="1"/>
  <c r="K670" i="6" s="1"/>
  <c r="K671" i="6" a="1"/>
  <c r="K671" i="6" s="1"/>
  <c r="K672" i="6" a="1"/>
  <c r="K672" i="6" s="1"/>
  <c r="K673" i="6" a="1"/>
  <c r="K673" i="6" s="1"/>
  <c r="K674" i="6" a="1"/>
  <c r="K674" i="6" s="1"/>
  <c r="K675" i="6" a="1"/>
  <c r="K675" i="6" s="1"/>
  <c r="K676" i="6" a="1"/>
  <c r="K676" i="6" s="1"/>
  <c r="K677" i="6" a="1"/>
  <c r="K677" i="6" s="1"/>
  <c r="K678" i="6" a="1"/>
  <c r="K678" i="6" s="1"/>
  <c r="K679" i="6" a="1"/>
  <c r="K679" i="6" s="1"/>
  <c r="K680" i="6" a="1"/>
  <c r="K680" i="6"/>
  <c r="K681" i="6" a="1"/>
  <c r="K681" i="6" s="1"/>
  <c r="K682" i="6" a="1"/>
  <c r="K682" i="6" s="1"/>
  <c r="K683" i="6" a="1"/>
  <c r="K683" i="6" s="1"/>
  <c r="K684" i="6" a="1"/>
  <c r="K684" i="6" s="1"/>
  <c r="K685" i="6" a="1"/>
  <c r="K685" i="6" s="1"/>
  <c r="K686" i="6" a="1"/>
  <c r="K686" i="6" s="1"/>
  <c r="K687" i="6" a="1"/>
  <c r="K687" i="6" s="1"/>
  <c r="K688" i="6" a="1"/>
  <c r="K688" i="6" s="1"/>
  <c r="K689" i="6" a="1"/>
  <c r="K689" i="6" s="1"/>
  <c r="K690" i="6" a="1"/>
  <c r="K690" i="6" s="1"/>
  <c r="K691" i="6" a="1"/>
  <c r="K691" i="6" s="1"/>
  <c r="K692" i="6" a="1"/>
  <c r="K692" i="6" s="1"/>
  <c r="K693" i="6" a="1"/>
  <c r="K693" i="6" s="1"/>
  <c r="K694" i="6" a="1"/>
  <c r="K694" i="6" s="1"/>
  <c r="K695" i="6" a="1"/>
  <c r="K695" i="6" s="1"/>
  <c r="K696" i="6" a="1"/>
  <c r="K696" i="6" s="1"/>
  <c r="K697" i="6" a="1"/>
  <c r="K697" i="6" s="1"/>
  <c r="K698" i="6" a="1"/>
  <c r="K698" i="6" s="1"/>
  <c r="K699" i="6" a="1"/>
  <c r="K699" i="6" s="1"/>
  <c r="K700" i="6" a="1"/>
  <c r="K700" i="6" s="1"/>
  <c r="K701" i="6" a="1"/>
  <c r="K701" i="6" s="1"/>
  <c r="K702" i="6" a="1"/>
  <c r="K702" i="6" s="1"/>
  <c r="K703" i="6" a="1"/>
  <c r="K703" i="6" s="1"/>
  <c r="K704" i="6" a="1"/>
  <c r="K704" i="6" s="1"/>
  <c r="K705" i="6" a="1"/>
  <c r="K705" i="6" s="1"/>
  <c r="K706" i="6" a="1"/>
  <c r="K706" i="6" s="1"/>
  <c r="K707" i="6" a="1"/>
  <c r="K707" i="6" s="1"/>
  <c r="K708" i="6" a="1"/>
  <c r="K708" i="6" s="1"/>
  <c r="K709" i="6" a="1"/>
  <c r="K709" i="6" s="1"/>
  <c r="K710" i="6" a="1"/>
  <c r="K710" i="6" s="1"/>
  <c r="K711" i="6" a="1"/>
  <c r="K711" i="6" s="1"/>
  <c r="K712" i="6" a="1"/>
  <c r="K712" i="6" s="1"/>
  <c r="K713" i="6" a="1"/>
  <c r="K713" i="6" s="1"/>
  <c r="K714" i="6" a="1"/>
  <c r="K714" i="6" s="1"/>
  <c r="K715" i="6" a="1"/>
  <c r="K715" i="6" s="1"/>
  <c r="K716" i="6" a="1"/>
  <c r="K716" i="6" s="1"/>
  <c r="K717" i="6" a="1"/>
  <c r="K717" i="6" s="1"/>
  <c r="K718" i="6" a="1"/>
  <c r="K718" i="6" s="1"/>
  <c r="K719" i="6" a="1"/>
  <c r="K719" i="6" s="1"/>
  <c r="K720" i="6" a="1"/>
  <c r="K720" i="6" s="1"/>
  <c r="K721" i="6" a="1"/>
  <c r="K721" i="6" s="1"/>
  <c r="K722" i="6" a="1"/>
  <c r="K722" i="6" s="1"/>
  <c r="K723" i="6" a="1"/>
  <c r="K723" i="6" s="1"/>
  <c r="K724" i="6" a="1"/>
  <c r="K724" i="6" s="1"/>
  <c r="K725" i="6" a="1"/>
  <c r="K725" i="6" s="1"/>
  <c r="K726" i="6" a="1"/>
  <c r="K726" i="6" s="1"/>
  <c r="K727" i="6" a="1"/>
  <c r="K727" i="6" s="1"/>
  <c r="K728" i="6" a="1"/>
  <c r="K728" i="6" s="1"/>
  <c r="K729" i="6" a="1"/>
  <c r="K729" i="6" s="1"/>
  <c r="K730" i="6" a="1"/>
  <c r="K730" i="6" s="1"/>
  <c r="K731" i="6" a="1"/>
  <c r="K731" i="6" s="1"/>
  <c r="K732" i="6" a="1"/>
  <c r="K732" i="6" s="1"/>
  <c r="K733" i="6" a="1"/>
  <c r="K733" i="6" s="1"/>
  <c r="K734" i="6" a="1"/>
  <c r="K734" i="6" s="1"/>
  <c r="K735" i="6" a="1"/>
  <c r="K735" i="6" s="1"/>
  <c r="K736" i="6" a="1"/>
  <c r="K736" i="6" s="1"/>
  <c r="K737" i="6" a="1"/>
  <c r="K737" i="6" s="1"/>
  <c r="K738" i="6" a="1"/>
  <c r="K738" i="6" s="1"/>
  <c r="K739" i="6" a="1"/>
  <c r="K739" i="6" s="1"/>
  <c r="K740" i="6" a="1"/>
  <c r="K740" i="6" s="1"/>
  <c r="K741" i="6" a="1"/>
  <c r="K741" i="6" s="1"/>
  <c r="K742" i="6" a="1"/>
  <c r="K742" i="6" s="1"/>
  <c r="K743" i="6" a="1"/>
  <c r="K743" i="6" s="1"/>
  <c r="K744" i="6" a="1"/>
  <c r="K744" i="6" s="1"/>
  <c r="K745" i="6" a="1"/>
  <c r="K745" i="6" s="1"/>
  <c r="K746" i="6" a="1"/>
  <c r="K746" i="6" s="1"/>
  <c r="K747" i="6" a="1"/>
  <c r="K747" i="6" s="1"/>
  <c r="K748" i="6" a="1"/>
  <c r="K748" i="6" s="1"/>
  <c r="K749" i="6" a="1"/>
  <c r="K749" i="6" s="1"/>
  <c r="K750" i="6" a="1"/>
  <c r="K750" i="6" s="1"/>
  <c r="K751" i="6" a="1"/>
  <c r="K751" i="6" s="1"/>
  <c r="K752" i="6" a="1"/>
  <c r="K752" i="6" s="1"/>
  <c r="K753" i="6" a="1"/>
  <c r="K753" i="6" s="1"/>
  <c r="K754" i="6" a="1"/>
  <c r="K754" i="6" s="1"/>
  <c r="K755" i="6" a="1"/>
  <c r="K755" i="6" s="1"/>
  <c r="K756" i="6" a="1"/>
  <c r="K756" i="6" s="1"/>
  <c r="K757" i="6" a="1"/>
  <c r="K757" i="6" s="1"/>
  <c r="K758" i="6" a="1"/>
  <c r="K758" i="6" s="1"/>
  <c r="K759" i="6" a="1"/>
  <c r="K759" i="6" s="1"/>
  <c r="K760" i="6" a="1"/>
  <c r="K760" i="6" s="1"/>
  <c r="K761" i="6" a="1"/>
  <c r="K761" i="6" s="1"/>
  <c r="K762" i="6" a="1"/>
  <c r="K762" i="6" s="1"/>
  <c r="K763" i="6" a="1"/>
  <c r="K763" i="6" s="1"/>
  <c r="K764" i="6" a="1"/>
  <c r="K764" i="6" s="1"/>
  <c r="K765" i="6" a="1"/>
  <c r="K765" i="6" s="1"/>
  <c r="K766" i="6" a="1"/>
  <c r="K766" i="6" s="1"/>
  <c r="K767" i="6" a="1"/>
  <c r="K767" i="6" s="1"/>
  <c r="K768" i="6" a="1"/>
  <c r="K768" i="6" s="1"/>
  <c r="K769" i="6" a="1"/>
  <c r="K769" i="6" s="1"/>
  <c r="K770" i="6" a="1"/>
  <c r="K770" i="6" s="1"/>
  <c r="K771" i="6" a="1"/>
  <c r="K771" i="6" s="1"/>
  <c r="K772" i="6" a="1"/>
  <c r="K772" i="6" s="1"/>
  <c r="K773" i="6" a="1"/>
  <c r="K773" i="6" s="1"/>
  <c r="K774" i="6" a="1"/>
  <c r="K774" i="6" s="1"/>
  <c r="K775" i="6" a="1"/>
  <c r="K775" i="6" s="1"/>
  <c r="K776" i="6" a="1"/>
  <c r="K776" i="6" s="1"/>
  <c r="K777" i="6" a="1"/>
  <c r="K777" i="6" s="1"/>
  <c r="K778" i="6" a="1"/>
  <c r="K778" i="6" s="1"/>
  <c r="K779" i="6" a="1"/>
  <c r="K779" i="6" s="1"/>
  <c r="K780" i="6" a="1"/>
  <c r="K780" i="6" s="1"/>
  <c r="K781" i="6" a="1"/>
  <c r="K781" i="6" s="1"/>
  <c r="K782" i="6" a="1"/>
  <c r="K782" i="6" s="1"/>
  <c r="K783" i="6" a="1"/>
  <c r="K783" i="6" s="1"/>
  <c r="K784" i="6" a="1"/>
  <c r="K784" i="6" s="1"/>
  <c r="K785" i="6" a="1"/>
  <c r="K785" i="6" s="1"/>
  <c r="K786" i="6" a="1"/>
  <c r="K786" i="6" s="1"/>
  <c r="K787" i="6" a="1"/>
  <c r="K787" i="6" s="1"/>
  <c r="K788" i="6" a="1"/>
  <c r="K788" i="6" s="1"/>
  <c r="K789" i="6" a="1"/>
  <c r="K789" i="6" s="1"/>
  <c r="K790" i="6" a="1"/>
  <c r="K790" i="6" s="1"/>
  <c r="K791" i="6" a="1"/>
  <c r="K791" i="6" s="1"/>
  <c r="K792" i="6" a="1"/>
  <c r="K792" i="6" s="1"/>
  <c r="K793" i="6" a="1"/>
  <c r="K793" i="6" s="1"/>
  <c r="K794" i="6" a="1"/>
  <c r="K794" i="6" s="1"/>
  <c r="K795" i="6" a="1"/>
  <c r="K795" i="6" s="1"/>
  <c r="K796" i="6" a="1"/>
  <c r="K796" i="6" s="1"/>
  <c r="K797" i="6" a="1"/>
  <c r="K797" i="6" s="1"/>
  <c r="K798" i="6" a="1"/>
  <c r="K798" i="6"/>
  <c r="K799" i="6" a="1"/>
  <c r="K799" i="6" s="1"/>
  <c r="K800" i="6" a="1"/>
  <c r="K800" i="6" s="1"/>
  <c r="K801" i="6" a="1"/>
  <c r="K801" i="6" s="1"/>
  <c r="K802" i="6" a="1"/>
  <c r="K802" i="6" s="1"/>
  <c r="K803" i="6" a="1"/>
  <c r="K803" i="6" s="1"/>
  <c r="K804" i="6" a="1"/>
  <c r="K804" i="6" s="1"/>
  <c r="K805" i="6" a="1"/>
  <c r="K805" i="6" s="1"/>
  <c r="K806" i="6" a="1"/>
  <c r="K806" i="6" s="1"/>
  <c r="K807" i="6" a="1"/>
  <c r="K807" i="6" s="1"/>
  <c r="K808" i="6" a="1"/>
  <c r="K808" i="6" s="1"/>
  <c r="K809" i="6" a="1"/>
  <c r="K809" i="6" s="1"/>
  <c r="K810" i="6" a="1"/>
  <c r="K810" i="6" s="1"/>
  <c r="K811" i="6" a="1"/>
  <c r="K811" i="6" s="1"/>
  <c r="K812" i="6" a="1"/>
  <c r="K812" i="6" s="1"/>
  <c r="K813" i="6" a="1"/>
  <c r="K813" i="6" s="1"/>
  <c r="K814" i="6" a="1"/>
  <c r="K814" i="6" s="1"/>
  <c r="K815" i="6" a="1"/>
  <c r="K815" i="6" s="1"/>
  <c r="K816" i="6" a="1"/>
  <c r="K816" i="6" s="1"/>
  <c r="K817" i="6" a="1"/>
  <c r="K817" i="6" s="1"/>
  <c r="K818" i="6" a="1"/>
  <c r="K818" i="6" s="1"/>
  <c r="K819" i="6" a="1"/>
  <c r="K819" i="6" s="1"/>
  <c r="K820" i="6" a="1"/>
  <c r="K820" i="6" s="1"/>
  <c r="K821" i="6" a="1"/>
  <c r="K821" i="6" s="1"/>
  <c r="K822" i="6" a="1"/>
  <c r="K822" i="6" s="1"/>
  <c r="K823" i="6" a="1"/>
  <c r="K823" i="6" s="1"/>
  <c r="K824" i="6" a="1"/>
  <c r="K824" i="6" s="1"/>
  <c r="K825" i="6" a="1"/>
  <c r="K825" i="6" s="1"/>
  <c r="K826" i="6" a="1"/>
  <c r="K826" i="6" s="1"/>
  <c r="K827" i="6" a="1"/>
  <c r="K827" i="6" s="1"/>
  <c r="K828" i="6" a="1"/>
  <c r="K828" i="6" s="1"/>
  <c r="K829" i="6" a="1"/>
  <c r="K829" i="6" s="1"/>
  <c r="K830" i="6" a="1"/>
  <c r="K830" i="6" s="1"/>
  <c r="K831" i="6" a="1"/>
  <c r="K831" i="6" s="1"/>
  <c r="K832" i="6" a="1"/>
  <c r="K832" i="6" s="1"/>
  <c r="K833" i="6" a="1"/>
  <c r="K833" i="6" s="1"/>
  <c r="K834" i="6" a="1"/>
  <c r="K834" i="6" s="1"/>
  <c r="K835" i="6" a="1"/>
  <c r="K835" i="6" s="1"/>
  <c r="K836" i="6" a="1"/>
  <c r="K836" i="6" s="1"/>
  <c r="K837" i="6" a="1"/>
  <c r="K837" i="6" s="1"/>
  <c r="K838" i="6" a="1"/>
  <c r="K838" i="6" s="1"/>
  <c r="K839" i="6" a="1"/>
  <c r="K839" i="6" s="1"/>
  <c r="K840" i="6" a="1"/>
  <c r="K840" i="6" s="1"/>
  <c r="K841" i="6" a="1"/>
  <c r="K841" i="6" s="1"/>
  <c r="K842" i="6" a="1"/>
  <c r="K842" i="6" s="1"/>
  <c r="K843" i="6" a="1"/>
  <c r="K843" i="6" s="1"/>
  <c r="K844" i="6" a="1"/>
  <c r="K844" i="6" s="1"/>
  <c r="K845" i="6" a="1"/>
  <c r="K845" i="6" s="1"/>
  <c r="K846" i="6" a="1"/>
  <c r="K846" i="6" s="1"/>
  <c r="K847" i="6" a="1"/>
  <c r="K847" i="6" s="1"/>
  <c r="K848" i="6" a="1"/>
  <c r="K848" i="6" s="1"/>
  <c r="K849" i="6" a="1"/>
  <c r="K849" i="6" s="1"/>
  <c r="K850" i="6" a="1"/>
  <c r="K850" i="6" s="1"/>
  <c r="K851" i="6" a="1"/>
  <c r="K851" i="6" s="1"/>
  <c r="K852" i="6" a="1"/>
  <c r="K852" i="6" s="1"/>
  <c r="K853" i="6" a="1"/>
  <c r="K853" i="6" s="1"/>
  <c r="K854" i="6" a="1"/>
  <c r="K854" i="6" s="1"/>
  <c r="K855" i="6" a="1"/>
  <c r="K855" i="6" s="1"/>
  <c r="K856" i="6" a="1"/>
  <c r="K856" i="6" s="1"/>
  <c r="K857" i="6" a="1"/>
  <c r="K857" i="6" s="1"/>
  <c r="K858" i="6" a="1"/>
  <c r="K858" i="6" s="1"/>
  <c r="K859" i="6" a="1"/>
  <c r="K859" i="6" s="1"/>
  <c r="K860" i="6" a="1"/>
  <c r="K860" i="6" s="1"/>
  <c r="K861" i="6" a="1"/>
  <c r="K861" i="6" s="1"/>
  <c r="K862" i="6" a="1"/>
  <c r="K862" i="6" s="1"/>
  <c r="K863" i="6" a="1"/>
  <c r="K863" i="6" s="1"/>
  <c r="K864" i="6" a="1"/>
  <c r="K864" i="6" s="1"/>
  <c r="K865" i="6" a="1"/>
  <c r="K865" i="6" s="1"/>
  <c r="K866" i="6" a="1"/>
  <c r="K866" i="6" s="1"/>
  <c r="K867" i="6" a="1"/>
  <c r="K867" i="6" s="1"/>
  <c r="K868" i="6" a="1"/>
  <c r="K868" i="6" s="1"/>
  <c r="K869" i="6" a="1"/>
  <c r="K869" i="6" s="1"/>
  <c r="K870" i="6" a="1"/>
  <c r="K870" i="6" s="1"/>
  <c r="K871" i="6" a="1"/>
  <c r="K871" i="6" s="1"/>
  <c r="K872" i="6" a="1"/>
  <c r="K872" i="6" s="1"/>
  <c r="K873" i="6" a="1"/>
  <c r="K873" i="6" s="1"/>
  <c r="K874" i="6" a="1"/>
  <c r="K874" i="6" s="1"/>
  <c r="K875" i="6" a="1"/>
  <c r="K875" i="6" s="1"/>
  <c r="K876" i="6" a="1"/>
  <c r="K876" i="6" s="1"/>
  <c r="K877" i="6" a="1"/>
  <c r="K877" i="6" s="1"/>
  <c r="K878" i="6" a="1"/>
  <c r="K878" i="6" s="1"/>
  <c r="K879" i="6" a="1"/>
  <c r="K879" i="6" s="1"/>
  <c r="K880" i="6" a="1"/>
  <c r="K880" i="6" s="1"/>
  <c r="K881" i="6" a="1"/>
  <c r="K881" i="6" s="1"/>
  <c r="K882" i="6" a="1"/>
  <c r="K882" i="6" s="1"/>
  <c r="K883" i="6" a="1"/>
  <c r="K883" i="6" s="1"/>
  <c r="K884" i="6" a="1"/>
  <c r="K884" i="6" s="1"/>
  <c r="K885" i="6" a="1"/>
  <c r="K885" i="6" s="1"/>
  <c r="K886" i="6" a="1"/>
  <c r="K886" i="6" s="1"/>
  <c r="K887" i="6" a="1"/>
  <c r="K887" i="6" s="1"/>
  <c r="K888" i="6" a="1"/>
  <c r="K888" i="6"/>
  <c r="K889" i="6" a="1"/>
  <c r="K889" i="6" s="1"/>
  <c r="K890" i="6" a="1"/>
  <c r="K890" i="6" s="1"/>
  <c r="K891" i="6" a="1"/>
  <c r="K891" i="6" s="1"/>
  <c r="K892" i="6" a="1"/>
  <c r="K892" i="6" s="1"/>
  <c r="K893" i="6" a="1"/>
  <c r="K893" i="6"/>
  <c r="K894" i="6" a="1"/>
  <c r="K894" i="6" s="1"/>
  <c r="K895" i="6" a="1"/>
  <c r="K895" i="6" s="1"/>
  <c r="K896" i="6" a="1"/>
  <c r="K896" i="6" s="1"/>
  <c r="K897" i="6" a="1"/>
  <c r="K897" i="6" s="1"/>
  <c r="K898" i="6" a="1"/>
  <c r="K898" i="6" s="1"/>
  <c r="K899" i="6" a="1"/>
  <c r="K899" i="6" s="1"/>
  <c r="K900" i="6" a="1"/>
  <c r="K900" i="6" s="1"/>
  <c r="K901" i="6" a="1"/>
  <c r="K901" i="6" s="1"/>
  <c r="K902" i="6" a="1"/>
  <c r="K902" i="6" s="1"/>
  <c r="K903" i="6" a="1"/>
  <c r="K903" i="6" s="1"/>
  <c r="K904" i="6" a="1"/>
  <c r="K904" i="6" s="1"/>
  <c r="K905" i="6" a="1"/>
  <c r="K905" i="6" s="1"/>
  <c r="K906" i="6" a="1"/>
  <c r="K906" i="6" s="1"/>
  <c r="K907" i="6" a="1"/>
  <c r="K907" i="6" s="1"/>
  <c r="K908" i="6" a="1"/>
  <c r="K908" i="6" s="1"/>
  <c r="K909" i="6" a="1"/>
  <c r="K909" i="6" s="1"/>
  <c r="K910" i="6" a="1"/>
  <c r="K910" i="6" s="1"/>
  <c r="K911" i="6" a="1"/>
  <c r="K911" i="6" s="1"/>
  <c r="K912" i="6" a="1"/>
  <c r="K912" i="6" s="1"/>
  <c r="K913" i="6" a="1"/>
  <c r="K913" i="6" s="1"/>
  <c r="K914" i="6" a="1"/>
  <c r="K914" i="6" s="1"/>
  <c r="K915" i="6" a="1"/>
  <c r="K915" i="6" s="1"/>
  <c r="K916" i="6" a="1"/>
  <c r="K916" i="6" s="1"/>
  <c r="K917" i="6" a="1"/>
  <c r="K917" i="6" s="1"/>
  <c r="K918" i="6" a="1"/>
  <c r="K918" i="6" s="1"/>
  <c r="K919" i="6" a="1"/>
  <c r="K919" i="6" s="1"/>
  <c r="K920" i="6" a="1"/>
  <c r="K920" i="6" s="1"/>
  <c r="K921" i="6" a="1"/>
  <c r="K921" i="6" s="1"/>
  <c r="K922" i="6" a="1"/>
  <c r="K922" i="6" s="1"/>
  <c r="K923" i="6" a="1"/>
  <c r="K923" i="6" s="1"/>
  <c r="K924" i="6" a="1"/>
  <c r="K924" i="6" s="1"/>
  <c r="K925" i="6" a="1"/>
  <c r="K925" i="6" s="1"/>
  <c r="K926" i="6" a="1"/>
  <c r="K926" i="6" s="1"/>
  <c r="K927" i="6" a="1"/>
  <c r="K927" i="6" s="1"/>
  <c r="K928" i="6" a="1"/>
  <c r="K928" i="6" s="1"/>
  <c r="K929" i="6" a="1"/>
  <c r="K929" i="6" s="1"/>
  <c r="K930" i="6" a="1"/>
  <c r="K930" i="6" s="1"/>
  <c r="K931" i="6" a="1"/>
  <c r="K931" i="6" s="1"/>
  <c r="K932" i="6" a="1"/>
  <c r="K932" i="6" s="1"/>
  <c r="K933" i="6" a="1"/>
  <c r="K933" i="6" s="1"/>
  <c r="K934" i="6" a="1"/>
  <c r="K934" i="6" s="1"/>
  <c r="K935" i="6" a="1"/>
  <c r="K935" i="6" s="1"/>
  <c r="K936" i="6" a="1"/>
  <c r="K936" i="6" s="1"/>
  <c r="K937" i="6" a="1"/>
  <c r="K937" i="6" s="1"/>
  <c r="K938" i="6" a="1"/>
  <c r="K938" i="6" s="1"/>
  <c r="K939" i="6" a="1"/>
  <c r="K939" i="6" s="1"/>
  <c r="K940" i="6" a="1"/>
  <c r="K940" i="6" s="1"/>
  <c r="K941" i="6" a="1"/>
  <c r="K941" i="6" s="1"/>
  <c r="K942" i="6" a="1"/>
  <c r="K942" i="6" s="1"/>
  <c r="K943" i="6" a="1"/>
  <c r="K943" i="6" s="1"/>
  <c r="K944" i="6" a="1"/>
  <c r="K944" i="6" s="1"/>
  <c r="K945" i="6" a="1"/>
  <c r="K945" i="6" s="1"/>
  <c r="K946" i="6" a="1"/>
  <c r="K946" i="6" s="1"/>
  <c r="K947" i="6" a="1"/>
  <c r="K947" i="6" s="1"/>
  <c r="K948" i="6" a="1"/>
  <c r="K948" i="6" s="1"/>
  <c r="K949" i="6" a="1"/>
  <c r="K949" i="6" s="1"/>
  <c r="K950" i="6" a="1"/>
  <c r="K950" i="6" s="1"/>
  <c r="K951" i="6" a="1"/>
  <c r="K951" i="6" s="1"/>
  <c r="K952" i="6" a="1"/>
  <c r="K952" i="6" s="1"/>
  <c r="K953" i="6" a="1"/>
  <c r="K953" i="6" s="1"/>
  <c r="K954" i="6" a="1"/>
  <c r="K954" i="6" s="1"/>
  <c r="K955" i="6" a="1"/>
  <c r="K955" i="6" s="1"/>
  <c r="K956" i="6" a="1"/>
  <c r="K956" i="6" s="1"/>
  <c r="K957" i="6" a="1"/>
  <c r="K957" i="6" s="1"/>
  <c r="K958" i="6" a="1"/>
  <c r="K958" i="6" s="1"/>
  <c r="K959" i="6" a="1"/>
  <c r="K959" i="6" s="1"/>
  <c r="K960" i="6" a="1"/>
  <c r="K960" i="6" s="1"/>
  <c r="K961" i="6" a="1"/>
  <c r="K961" i="6" s="1"/>
  <c r="K962" i="6" a="1"/>
  <c r="K962" i="6" s="1"/>
  <c r="K963" i="6" a="1"/>
  <c r="K963" i="6" s="1"/>
  <c r="K964" i="6" a="1"/>
  <c r="K964" i="6" s="1"/>
  <c r="K965" i="6" a="1"/>
  <c r="K965" i="6" s="1"/>
  <c r="K966" i="6" a="1"/>
  <c r="K966" i="6" s="1"/>
  <c r="K967" i="6" a="1"/>
  <c r="K967" i="6" s="1"/>
  <c r="K968" i="6" a="1"/>
  <c r="K968" i="6" s="1"/>
  <c r="K969" i="6" a="1"/>
  <c r="K969" i="6" s="1"/>
  <c r="K970" i="6" a="1"/>
  <c r="K970" i="6" s="1"/>
  <c r="K971" i="6" a="1"/>
  <c r="K971" i="6" s="1"/>
  <c r="K972" i="6" a="1"/>
  <c r="K972" i="6" s="1"/>
  <c r="K973" i="6" a="1"/>
  <c r="K973" i="6" s="1"/>
  <c r="K974" i="6" a="1"/>
  <c r="K974" i="6" s="1"/>
  <c r="K975" i="6" a="1"/>
  <c r="K975" i="6" s="1"/>
  <c r="K976" i="6" a="1"/>
  <c r="K976" i="6" s="1"/>
  <c r="K977" i="6" a="1"/>
  <c r="K977" i="6" s="1"/>
  <c r="K978" i="6" a="1"/>
  <c r="K978" i="6" s="1"/>
  <c r="K979" i="6" a="1"/>
  <c r="K979" i="6" s="1"/>
  <c r="K980" i="6" a="1"/>
  <c r="K980" i="6" s="1"/>
  <c r="K981" i="6" a="1"/>
  <c r="K981" i="6" s="1"/>
  <c r="K982" i="6" a="1"/>
  <c r="K982" i="6" s="1"/>
  <c r="K983" i="6" a="1"/>
  <c r="K983" i="6" s="1"/>
  <c r="K984" i="6" a="1"/>
  <c r="K984" i="6" s="1"/>
  <c r="K985" i="6" a="1"/>
  <c r="K985" i="6" s="1"/>
  <c r="K986" i="6" a="1"/>
  <c r="K986" i="6" s="1"/>
  <c r="K987" i="6" a="1"/>
  <c r="K987" i="6" s="1"/>
  <c r="K988" i="6" a="1"/>
  <c r="K988" i="6" s="1"/>
  <c r="K989" i="6" a="1"/>
  <c r="K989" i="6" s="1"/>
  <c r="K990" i="6" a="1"/>
  <c r="K990" i="6" s="1"/>
  <c r="K991" i="6" a="1"/>
  <c r="K991" i="6" s="1"/>
  <c r="K992" i="6" a="1"/>
  <c r="K992" i="6" s="1"/>
  <c r="K993" i="6" a="1"/>
  <c r="K993" i="6" s="1"/>
  <c r="K994" i="6" a="1"/>
  <c r="K994" i="6" s="1"/>
  <c r="K995" i="6" a="1"/>
  <c r="K995" i="6" s="1"/>
  <c r="K996" i="6" a="1"/>
  <c r="K996" i="6" s="1"/>
  <c r="K997" i="6" a="1"/>
  <c r="K997" i="6" s="1"/>
  <c r="K998" i="6" a="1"/>
  <c r="K998" i="6" s="1"/>
  <c r="K999" i="6" a="1"/>
  <c r="K999" i="6" s="1"/>
  <c r="K1000" i="6" a="1"/>
  <c r="K1000" i="6" s="1"/>
  <c r="K1001" i="6" a="1"/>
  <c r="K1001" i="6" s="1"/>
  <c r="K1002" i="6" a="1"/>
  <c r="K1002" i="6" s="1"/>
  <c r="K3" i="6" a="1"/>
  <c r="K3" i="6" s="1"/>
  <c r="C4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3" i="6"/>
  <c r="C6" i="4"/>
  <c r="O4" i="15" l="1" a="1"/>
  <c r="O4" i="15" s="1"/>
  <c r="N4" i="15" s="1" a="1"/>
  <c r="N4" i="15" s="1"/>
  <c r="E972" i="6" a="1"/>
  <c r="E972" i="6" s="1"/>
  <c r="E632" i="6" a="1"/>
  <c r="E632" i="6" s="1"/>
  <c r="E951" i="6" a="1"/>
  <c r="E951" i="6" s="1"/>
  <c r="E691" i="6" a="1"/>
  <c r="E691" i="6" s="1"/>
  <c r="E411" i="6" a="1"/>
  <c r="E411" i="6" s="1"/>
  <c r="E870" i="6" a="1"/>
  <c r="E870" i="6" s="1"/>
  <c r="E570" i="6" a="1"/>
  <c r="E570" i="6" s="1"/>
  <c r="E310" i="6" a="1"/>
  <c r="E310" i="6" s="1"/>
  <c r="E829" i="6" a="1"/>
  <c r="E829" i="6" s="1"/>
  <c r="E469" i="6" a="1"/>
  <c r="E469" i="6" s="1"/>
  <c r="E69" i="6" a="1"/>
  <c r="E69" i="6" s="1"/>
  <c r="E848" i="6" a="1"/>
  <c r="E848" i="6" s="1"/>
  <c r="E967" i="6" a="1"/>
  <c r="E967" i="6" s="1"/>
  <c r="E961" i="6" a="1"/>
  <c r="E961" i="6" s="1"/>
  <c r="E841" i="6" a="1"/>
  <c r="E841" i="6" s="1"/>
  <c r="E681" i="6" a="1"/>
  <c r="E681" i="6" s="1"/>
  <c r="E541" i="6" a="1"/>
  <c r="E541" i="6" s="1"/>
  <c r="E401" i="6" a="1"/>
  <c r="E401" i="6" s="1"/>
  <c r="E281" i="6" a="1"/>
  <c r="E281" i="6" s="1"/>
  <c r="E141" i="6" a="1"/>
  <c r="E141" i="6" s="1"/>
  <c r="E900" i="6" a="1"/>
  <c r="E900" i="6" s="1"/>
  <c r="E760" i="6" a="1"/>
  <c r="E760" i="6" s="1"/>
  <c r="E620" i="6" a="1"/>
  <c r="E620" i="6" s="1"/>
  <c r="E480" i="6" a="1"/>
  <c r="E480" i="6" s="1"/>
  <c r="E380" i="6" a="1"/>
  <c r="E380" i="6" s="1"/>
  <c r="E260" i="6" a="1"/>
  <c r="E260" i="6" s="1"/>
  <c r="E120" i="6" a="1"/>
  <c r="E120" i="6" s="1"/>
  <c r="E999" i="6" a="1"/>
  <c r="E999" i="6" s="1"/>
  <c r="E979" i="6" a="1"/>
  <c r="E979" i="6" s="1"/>
  <c r="E959" i="6" a="1"/>
  <c r="E959" i="6" s="1"/>
  <c r="E939" i="6" a="1"/>
  <c r="E939" i="6" s="1"/>
  <c r="E919" i="6" a="1"/>
  <c r="E919" i="6" s="1"/>
  <c r="E899" i="6" a="1"/>
  <c r="E899" i="6" s="1"/>
  <c r="E879" i="6" a="1"/>
  <c r="E879" i="6" s="1"/>
  <c r="E859" i="6" a="1"/>
  <c r="E859" i="6" s="1"/>
  <c r="E839" i="6" a="1"/>
  <c r="E839" i="6" s="1"/>
  <c r="E819" i="6" a="1"/>
  <c r="E819" i="6" s="1"/>
  <c r="E799" i="6" a="1"/>
  <c r="E799" i="6" s="1"/>
  <c r="E779" i="6" a="1"/>
  <c r="E779" i="6" s="1"/>
  <c r="E759" i="6" a="1"/>
  <c r="E759" i="6" s="1"/>
  <c r="E739" i="6" a="1"/>
  <c r="E739" i="6" s="1"/>
  <c r="E719" i="6" a="1"/>
  <c r="E719" i="6" s="1"/>
  <c r="E699" i="6" a="1"/>
  <c r="E699" i="6" s="1"/>
  <c r="E679" i="6" a="1"/>
  <c r="E679" i="6" s="1"/>
  <c r="E659" i="6" a="1"/>
  <c r="E659" i="6" s="1"/>
  <c r="E639" i="6" a="1"/>
  <c r="E639" i="6" s="1"/>
  <c r="E619" i="6" a="1"/>
  <c r="E619" i="6" s="1"/>
  <c r="E599" i="6" a="1"/>
  <c r="E599" i="6" s="1"/>
  <c r="E579" i="6" a="1"/>
  <c r="E579" i="6" s="1"/>
  <c r="E559" i="6" a="1"/>
  <c r="E559" i="6" s="1"/>
  <c r="E539" i="6" a="1"/>
  <c r="E539" i="6" s="1"/>
  <c r="E519" i="6" a="1"/>
  <c r="E519" i="6" s="1"/>
  <c r="E499" i="6" a="1"/>
  <c r="E499" i="6" s="1"/>
  <c r="E479" i="6" a="1"/>
  <c r="E479" i="6" s="1"/>
  <c r="E459" i="6" a="1"/>
  <c r="E459" i="6" s="1"/>
  <c r="E439" i="6" a="1"/>
  <c r="E439" i="6" s="1"/>
  <c r="E419" i="6" a="1"/>
  <c r="E419" i="6" s="1"/>
  <c r="E399" i="6" a="1"/>
  <c r="E399" i="6" s="1"/>
  <c r="E379" i="6" a="1"/>
  <c r="E379" i="6" s="1"/>
  <c r="E359" i="6" a="1"/>
  <c r="E359" i="6" s="1"/>
  <c r="E339" i="6" a="1"/>
  <c r="E339" i="6" s="1"/>
  <c r="E319" i="6" a="1"/>
  <c r="E319" i="6" s="1"/>
  <c r="E299" i="6" a="1"/>
  <c r="E299" i="6" s="1"/>
  <c r="E279" i="6" a="1"/>
  <c r="E279" i="6" s="1"/>
  <c r="E259" i="6" a="1"/>
  <c r="E259" i="6" s="1"/>
  <c r="E239" i="6" a="1"/>
  <c r="E239" i="6" s="1"/>
  <c r="E219" i="6" a="1"/>
  <c r="E219" i="6" s="1"/>
  <c r="E199" i="6" a="1"/>
  <c r="E199" i="6" s="1"/>
  <c r="E179" i="6" a="1"/>
  <c r="E179" i="6" s="1"/>
  <c r="E159" i="6" a="1"/>
  <c r="E159" i="6" s="1"/>
  <c r="E139" i="6" a="1"/>
  <c r="E139" i="6" s="1"/>
  <c r="E119" i="6" a="1"/>
  <c r="E119" i="6" s="1"/>
  <c r="E99" i="6" a="1"/>
  <c r="E99" i="6" s="1"/>
  <c r="E79" i="6" a="1"/>
  <c r="E79" i="6" s="1"/>
  <c r="E59" i="6" a="1"/>
  <c r="E59" i="6" s="1"/>
  <c r="E39" i="6" a="1"/>
  <c r="E39" i="6" s="1"/>
  <c r="E19" i="6" a="1"/>
  <c r="E19" i="6" s="1"/>
  <c r="E752" i="6" a="1"/>
  <c r="E752" i="6" s="1"/>
  <c r="E532" i="6" a="1"/>
  <c r="E532" i="6" s="1"/>
  <c r="E651" i="6" a="1"/>
  <c r="E651" i="6" s="1"/>
  <c r="E371" i="6" a="1"/>
  <c r="E371" i="6" s="1"/>
  <c r="E790" i="6" a="1"/>
  <c r="E790" i="6" s="1"/>
  <c r="E590" i="6" a="1"/>
  <c r="E590" i="6" s="1"/>
  <c r="E370" i="6" a="1"/>
  <c r="E370" i="6" s="1"/>
  <c r="E909" i="6" a="1"/>
  <c r="E909" i="6" s="1"/>
  <c r="E609" i="6" a="1"/>
  <c r="E609" i="6" s="1"/>
  <c r="E389" i="6" a="1"/>
  <c r="E389" i="6" s="1"/>
  <c r="E149" i="6" a="1"/>
  <c r="E149" i="6" s="1"/>
  <c r="E788" i="6" a="1"/>
  <c r="E788" i="6" s="1"/>
  <c r="E847" i="6" a="1"/>
  <c r="E847" i="6" s="1"/>
  <c r="E881" i="6" a="1"/>
  <c r="E881" i="6" s="1"/>
  <c r="E761" i="6" a="1"/>
  <c r="E761" i="6" s="1"/>
  <c r="E621" i="6" a="1"/>
  <c r="E621" i="6" s="1"/>
  <c r="E481" i="6" a="1"/>
  <c r="E481" i="6" s="1"/>
  <c r="E301" i="6" a="1"/>
  <c r="E301" i="6" s="1"/>
  <c r="E181" i="6" a="1"/>
  <c r="E181" i="6" s="1"/>
  <c r="E21" i="6" a="1"/>
  <c r="E21" i="6" s="1"/>
  <c r="E940" i="6" a="1"/>
  <c r="E940" i="6" s="1"/>
  <c r="E780" i="6" a="1"/>
  <c r="E780" i="6" s="1"/>
  <c r="E640" i="6" a="1"/>
  <c r="E640" i="6" s="1"/>
  <c r="E500" i="6" a="1"/>
  <c r="E500" i="6" s="1"/>
  <c r="E360" i="6" a="1"/>
  <c r="E360" i="6" s="1"/>
  <c r="E220" i="6" a="1"/>
  <c r="E220" i="6" s="1"/>
  <c r="E80" i="6" a="1"/>
  <c r="E80" i="6" s="1"/>
  <c r="E958" i="6" a="1"/>
  <c r="E958" i="6" s="1"/>
  <c r="E898" i="6" a="1"/>
  <c r="E898" i="6" s="1"/>
  <c r="E838" i="6" a="1"/>
  <c r="E838" i="6" s="1"/>
  <c r="E758" i="6" a="1"/>
  <c r="E758" i="6" s="1"/>
  <c r="E698" i="6" a="1"/>
  <c r="E698" i="6" s="1"/>
  <c r="E638" i="6" a="1"/>
  <c r="E638" i="6" s="1"/>
  <c r="E578" i="6" a="1"/>
  <c r="E578" i="6" s="1"/>
  <c r="E518" i="6" a="1"/>
  <c r="E518" i="6" s="1"/>
  <c r="E478" i="6" a="1"/>
  <c r="E478" i="6" s="1"/>
  <c r="E418" i="6" a="1"/>
  <c r="E418" i="6" s="1"/>
  <c r="E358" i="6" a="1"/>
  <c r="E358" i="6" s="1"/>
  <c r="E298" i="6" a="1"/>
  <c r="E298" i="6" s="1"/>
  <c r="E238" i="6" a="1"/>
  <c r="E238" i="6" s="1"/>
  <c r="E178" i="6" a="1"/>
  <c r="E178" i="6" s="1"/>
  <c r="E118" i="6" a="1"/>
  <c r="E118" i="6" s="1"/>
  <c r="E58" i="6" a="1"/>
  <c r="E58" i="6" s="1"/>
  <c r="E772" i="6" a="1"/>
  <c r="E772" i="6" s="1"/>
  <c r="E452" i="6" a="1"/>
  <c r="E452" i="6" s="1"/>
  <c r="E811" i="6" a="1"/>
  <c r="E811" i="6" s="1"/>
  <c r="E511" i="6" a="1"/>
  <c r="E511" i="6" s="1"/>
  <c r="E990" i="6" a="1"/>
  <c r="E990" i="6" s="1"/>
  <c r="E710" i="6" a="1"/>
  <c r="E710" i="6" s="1"/>
  <c r="E270" i="6" a="1"/>
  <c r="E270" i="6" s="1"/>
  <c r="E849" i="6" a="1"/>
  <c r="E849" i="6" s="1"/>
  <c r="E589" i="6" a="1"/>
  <c r="E589" i="6" s="1"/>
  <c r="E449" i="6" a="1"/>
  <c r="E449" i="6" s="1"/>
  <c r="E189" i="6" a="1"/>
  <c r="E189" i="6" s="1"/>
  <c r="E768" i="6" a="1"/>
  <c r="E768" i="6" s="1"/>
  <c r="E947" i="6" a="1"/>
  <c r="E947" i="6" s="1"/>
  <c r="E921" i="6" a="1"/>
  <c r="E921" i="6" s="1"/>
  <c r="E821" i="6" a="1"/>
  <c r="E821" i="6" s="1"/>
  <c r="E701" i="6" a="1"/>
  <c r="E701" i="6" s="1"/>
  <c r="E561" i="6" a="1"/>
  <c r="E561" i="6" s="1"/>
  <c r="E461" i="6" a="1"/>
  <c r="E461" i="6" s="1"/>
  <c r="E341" i="6" a="1"/>
  <c r="E341" i="6" s="1"/>
  <c r="E161" i="6" a="1"/>
  <c r="E161" i="6" s="1"/>
  <c r="E41" i="6" a="1"/>
  <c r="E41" i="6" s="1"/>
  <c r="E980" i="6" a="1"/>
  <c r="E980" i="6" s="1"/>
  <c r="E840" i="6" a="1"/>
  <c r="E840" i="6" s="1"/>
  <c r="E720" i="6" a="1"/>
  <c r="E720" i="6" s="1"/>
  <c r="E600" i="6" a="1"/>
  <c r="E600" i="6" s="1"/>
  <c r="E460" i="6" a="1"/>
  <c r="E460" i="6" s="1"/>
  <c r="E320" i="6" a="1"/>
  <c r="E320" i="6" s="1"/>
  <c r="E200" i="6" a="1"/>
  <c r="E200" i="6" s="1"/>
  <c r="E60" i="6" a="1"/>
  <c r="E60" i="6" s="1"/>
  <c r="E938" i="6" a="1"/>
  <c r="E938" i="6" s="1"/>
  <c r="E878" i="6" a="1"/>
  <c r="E878" i="6" s="1"/>
  <c r="E818" i="6" a="1"/>
  <c r="E818" i="6" s="1"/>
  <c r="E778" i="6" a="1"/>
  <c r="E778" i="6" s="1"/>
  <c r="E718" i="6" a="1"/>
  <c r="E718" i="6" s="1"/>
  <c r="E658" i="6" a="1"/>
  <c r="E658" i="6" s="1"/>
  <c r="E618" i="6" a="1"/>
  <c r="E618" i="6" s="1"/>
  <c r="E558" i="6" a="1"/>
  <c r="E558" i="6" s="1"/>
  <c r="E498" i="6" a="1"/>
  <c r="E498" i="6" s="1"/>
  <c r="E438" i="6" a="1"/>
  <c r="E438" i="6" s="1"/>
  <c r="E378" i="6" a="1"/>
  <c r="E378" i="6" s="1"/>
  <c r="E338" i="6" a="1"/>
  <c r="E338" i="6" s="1"/>
  <c r="E278" i="6" a="1"/>
  <c r="E278" i="6" s="1"/>
  <c r="E218" i="6" a="1"/>
  <c r="E218" i="6" s="1"/>
  <c r="E158" i="6" a="1"/>
  <c r="E158" i="6" s="1"/>
  <c r="E98" i="6" a="1"/>
  <c r="E98" i="6" s="1"/>
  <c r="E38" i="6" a="1"/>
  <c r="E38" i="6" s="1"/>
  <c r="E997" i="6" a="1"/>
  <c r="E997" i="6" s="1"/>
  <c r="E977" i="6" a="1"/>
  <c r="E977" i="6" s="1"/>
  <c r="E957" i="6" a="1"/>
  <c r="E957" i="6" s="1"/>
  <c r="E937" i="6" a="1"/>
  <c r="E937" i="6" s="1"/>
  <c r="E917" i="6" a="1"/>
  <c r="E917" i="6" s="1"/>
  <c r="E897" i="6" a="1"/>
  <c r="E897" i="6" s="1"/>
  <c r="E877" i="6" a="1"/>
  <c r="E877" i="6" s="1"/>
  <c r="E857" i="6" a="1"/>
  <c r="E857" i="6" s="1"/>
  <c r="E837" i="6" a="1"/>
  <c r="E837" i="6" s="1"/>
  <c r="E817" i="6" a="1"/>
  <c r="E817" i="6" s="1"/>
  <c r="E797" i="6" a="1"/>
  <c r="E797" i="6" s="1"/>
  <c r="E777" i="6" a="1"/>
  <c r="E777" i="6" s="1"/>
  <c r="E757" i="6" a="1"/>
  <c r="E757" i="6" s="1"/>
  <c r="E737" i="6" a="1"/>
  <c r="E737" i="6" s="1"/>
  <c r="E717" i="6" a="1"/>
  <c r="E717" i="6" s="1"/>
  <c r="E697" i="6" a="1"/>
  <c r="E697" i="6" s="1"/>
  <c r="E677" i="6" a="1"/>
  <c r="E677" i="6" s="1"/>
  <c r="E657" i="6" a="1"/>
  <c r="E657" i="6" s="1"/>
  <c r="E637" i="6" a="1"/>
  <c r="E637" i="6" s="1"/>
  <c r="E617" i="6" a="1"/>
  <c r="E617" i="6" s="1"/>
  <c r="E597" i="6" a="1"/>
  <c r="E597" i="6" s="1"/>
  <c r="E577" i="6" a="1"/>
  <c r="E577" i="6" s="1"/>
  <c r="E557" i="6" a="1"/>
  <c r="E557" i="6" s="1"/>
  <c r="E537" i="6" a="1"/>
  <c r="E537" i="6" s="1"/>
  <c r="E517" i="6" a="1"/>
  <c r="E517" i="6" s="1"/>
  <c r="E497" i="6" a="1"/>
  <c r="E497" i="6" s="1"/>
  <c r="E477" i="6" a="1"/>
  <c r="E477" i="6" s="1"/>
  <c r="E457" i="6" a="1"/>
  <c r="E457" i="6" s="1"/>
  <c r="E437" i="6" a="1"/>
  <c r="E437" i="6" s="1"/>
  <c r="E417" i="6" a="1"/>
  <c r="E417" i="6" s="1"/>
  <c r="E397" i="6" a="1"/>
  <c r="E397" i="6" s="1"/>
  <c r="E377" i="6" a="1"/>
  <c r="E377" i="6" s="1"/>
  <c r="E357" i="6" a="1"/>
  <c r="E357" i="6" s="1"/>
  <c r="E337" i="6" a="1"/>
  <c r="E337" i="6" s="1"/>
  <c r="E317" i="6" a="1"/>
  <c r="E317" i="6" s="1"/>
  <c r="E297" i="6" a="1"/>
  <c r="E297" i="6" s="1"/>
  <c r="E277" i="6" a="1"/>
  <c r="E277" i="6" s="1"/>
  <c r="E257" i="6" a="1"/>
  <c r="E257" i="6" s="1"/>
  <c r="E237" i="6" a="1"/>
  <c r="E237" i="6" s="1"/>
  <c r="E217" i="6" a="1"/>
  <c r="E217" i="6" s="1"/>
  <c r="E197" i="6" a="1"/>
  <c r="E197" i="6" s="1"/>
  <c r="E177" i="6" a="1"/>
  <c r="E177" i="6" s="1"/>
  <c r="E157" i="6" a="1"/>
  <c r="E157" i="6" s="1"/>
  <c r="E137" i="6" a="1"/>
  <c r="E137" i="6" s="1"/>
  <c r="E117" i="6" a="1"/>
  <c r="E117" i="6" s="1"/>
  <c r="E97" i="6" a="1"/>
  <c r="E97" i="6" s="1"/>
  <c r="E77" i="6" a="1"/>
  <c r="E77" i="6" s="1"/>
  <c r="E57" i="6" a="1"/>
  <c r="E57" i="6" s="1"/>
  <c r="E37" i="6" a="1"/>
  <c r="E37" i="6" s="1"/>
  <c r="E17" i="6" a="1"/>
  <c r="E17" i="6" s="1"/>
  <c r="E912" i="6" a="1"/>
  <c r="E912" i="6" s="1"/>
  <c r="E432" i="6" a="1"/>
  <c r="E432" i="6" s="1"/>
  <c r="E751" i="6" a="1"/>
  <c r="E751" i="6" s="1"/>
  <c r="E391" i="6" a="1"/>
  <c r="E391" i="6" s="1"/>
  <c r="E890" i="6" a="1"/>
  <c r="E890" i="6" s="1"/>
  <c r="E630" i="6" a="1"/>
  <c r="E630" i="6" s="1"/>
  <c r="E330" i="6" a="1"/>
  <c r="E330" i="6" s="1"/>
  <c r="E929" i="6" a="1"/>
  <c r="E929" i="6" s="1"/>
  <c r="E669" i="6" a="1"/>
  <c r="E669" i="6" s="1"/>
  <c r="E509" i="6" a="1"/>
  <c r="E509" i="6" s="1"/>
  <c r="E329" i="6" a="1"/>
  <c r="E329" i="6" s="1"/>
  <c r="E968" i="6" a="1"/>
  <c r="E968" i="6" s="1"/>
  <c r="E688" i="6" a="1"/>
  <c r="E688" i="6" s="1"/>
  <c r="E1001" i="6" a="1"/>
  <c r="E1001" i="6" s="1"/>
  <c r="E861" i="6" a="1"/>
  <c r="E861" i="6" s="1"/>
  <c r="E721" i="6" a="1"/>
  <c r="E721" i="6" s="1"/>
  <c r="E581" i="6" a="1"/>
  <c r="E581" i="6" s="1"/>
  <c r="E441" i="6" a="1"/>
  <c r="E441" i="6" s="1"/>
  <c r="E321" i="6" a="1"/>
  <c r="E321" i="6" s="1"/>
  <c r="E201" i="6" a="1"/>
  <c r="E201" i="6" s="1"/>
  <c r="E81" i="6" a="1"/>
  <c r="E81" i="6" s="1"/>
  <c r="E920" i="6" a="1"/>
  <c r="E920" i="6" s="1"/>
  <c r="E800" i="6" a="1"/>
  <c r="E800" i="6" s="1"/>
  <c r="E660" i="6" a="1"/>
  <c r="E660" i="6" s="1"/>
  <c r="E540" i="6" a="1"/>
  <c r="E540" i="6" s="1"/>
  <c r="E400" i="6" a="1"/>
  <c r="E400" i="6" s="1"/>
  <c r="E280" i="6" a="1"/>
  <c r="E280" i="6" s="1"/>
  <c r="E140" i="6" a="1"/>
  <c r="E140" i="6" s="1"/>
  <c r="E998" i="6" a="1"/>
  <c r="E998" i="6" s="1"/>
  <c r="E918" i="6" a="1"/>
  <c r="E918" i="6" s="1"/>
  <c r="E858" i="6" a="1"/>
  <c r="E858" i="6" s="1"/>
  <c r="E798" i="6" a="1"/>
  <c r="E798" i="6" s="1"/>
  <c r="E738" i="6" a="1"/>
  <c r="E738" i="6" s="1"/>
  <c r="E678" i="6" a="1"/>
  <c r="E678" i="6" s="1"/>
  <c r="E598" i="6" a="1"/>
  <c r="E598" i="6" s="1"/>
  <c r="E538" i="6" a="1"/>
  <c r="E538" i="6" s="1"/>
  <c r="E458" i="6" a="1"/>
  <c r="E458" i="6" s="1"/>
  <c r="E398" i="6" a="1"/>
  <c r="E398" i="6" s="1"/>
  <c r="E318" i="6" a="1"/>
  <c r="E318" i="6" s="1"/>
  <c r="E258" i="6" a="1"/>
  <c r="E258" i="6" s="1"/>
  <c r="E198" i="6" a="1"/>
  <c r="E198" i="6" s="1"/>
  <c r="E138" i="6" a="1"/>
  <c r="E138" i="6" s="1"/>
  <c r="E78" i="6" a="1"/>
  <c r="E78" i="6" s="1"/>
  <c r="E18" i="6" a="1"/>
  <c r="E18" i="6" s="1"/>
  <c r="E996" i="6" a="1"/>
  <c r="E996" i="6" s="1"/>
  <c r="E976" i="6" a="1"/>
  <c r="E976" i="6" s="1"/>
  <c r="E956" i="6" a="1"/>
  <c r="E956" i="6" s="1"/>
  <c r="E936" i="6" a="1"/>
  <c r="E936" i="6" s="1"/>
  <c r="E916" i="6" a="1"/>
  <c r="E916" i="6" s="1"/>
  <c r="E896" i="6" a="1"/>
  <c r="E896" i="6" s="1"/>
  <c r="E876" i="6" a="1"/>
  <c r="E876" i="6" s="1"/>
  <c r="E856" i="6" a="1"/>
  <c r="E856" i="6" s="1"/>
  <c r="E836" i="6" a="1"/>
  <c r="E836" i="6" s="1"/>
  <c r="E816" i="6" a="1"/>
  <c r="E816" i="6" s="1"/>
  <c r="E796" i="6" a="1"/>
  <c r="E796" i="6" s="1"/>
  <c r="E776" i="6" a="1"/>
  <c r="E776" i="6" s="1"/>
  <c r="E756" i="6" a="1"/>
  <c r="E756" i="6" s="1"/>
  <c r="E736" i="6" a="1"/>
  <c r="E736" i="6" s="1"/>
  <c r="E716" i="6" a="1"/>
  <c r="E716" i="6" s="1"/>
  <c r="E696" i="6" a="1"/>
  <c r="E696" i="6" s="1"/>
  <c r="E676" i="6" a="1"/>
  <c r="E676" i="6" s="1"/>
  <c r="E656" i="6" a="1"/>
  <c r="E656" i="6" s="1"/>
  <c r="E636" i="6" a="1"/>
  <c r="E636" i="6" s="1"/>
  <c r="E616" i="6" a="1"/>
  <c r="E616" i="6" s="1"/>
  <c r="E596" i="6" a="1"/>
  <c r="E596" i="6" s="1"/>
  <c r="E576" i="6" a="1"/>
  <c r="E576" i="6" s="1"/>
  <c r="E556" i="6" a="1"/>
  <c r="E556" i="6" s="1"/>
  <c r="E536" i="6" a="1"/>
  <c r="E536" i="6" s="1"/>
  <c r="E516" i="6" a="1"/>
  <c r="E516" i="6" s="1"/>
  <c r="E496" i="6" a="1"/>
  <c r="E496" i="6" s="1"/>
  <c r="E476" i="6" a="1"/>
  <c r="E476" i="6" s="1"/>
  <c r="E456" i="6" a="1"/>
  <c r="E456" i="6" s="1"/>
  <c r="E436" i="6" a="1"/>
  <c r="E436" i="6" s="1"/>
  <c r="E416" i="6" a="1"/>
  <c r="E416" i="6" s="1"/>
  <c r="E396" i="6" a="1"/>
  <c r="E396" i="6" s="1"/>
  <c r="E376" i="6" a="1"/>
  <c r="E376" i="6" s="1"/>
  <c r="E356" i="6" a="1"/>
  <c r="E356" i="6" s="1"/>
  <c r="E336" i="6" a="1"/>
  <c r="E336" i="6" s="1"/>
  <c r="E316" i="6" a="1"/>
  <c r="E316" i="6" s="1"/>
  <c r="E296" i="6" a="1"/>
  <c r="E296" i="6" s="1"/>
  <c r="E276" i="6" a="1"/>
  <c r="E276" i="6" s="1"/>
  <c r="E256" i="6" a="1"/>
  <c r="E256" i="6" s="1"/>
  <c r="E236" i="6" a="1"/>
  <c r="E236" i="6" s="1"/>
  <c r="E216" i="6" a="1"/>
  <c r="E216" i="6" s="1"/>
  <c r="E196" i="6" a="1"/>
  <c r="E196" i="6" s="1"/>
  <c r="E176" i="6" a="1"/>
  <c r="E176" i="6" s="1"/>
  <c r="E156" i="6" a="1"/>
  <c r="E156" i="6" s="1"/>
  <c r="E136" i="6" a="1"/>
  <c r="E136" i="6" s="1"/>
  <c r="E116" i="6" a="1"/>
  <c r="E116" i="6" s="1"/>
  <c r="E96" i="6" a="1"/>
  <c r="E96" i="6" s="1"/>
  <c r="E76" i="6" a="1"/>
  <c r="E76" i="6" s="1"/>
  <c r="E56" i="6" a="1"/>
  <c r="E56" i="6" s="1"/>
  <c r="E36" i="6" a="1"/>
  <c r="E36" i="6" s="1"/>
  <c r="E16" i="6" a="1"/>
  <c r="E16" i="6" s="1"/>
  <c r="E732" i="6" a="1"/>
  <c r="E732" i="6" s="1"/>
  <c r="E552" i="6" a="1"/>
  <c r="E552" i="6" s="1"/>
  <c r="E711" i="6" a="1"/>
  <c r="E711" i="6" s="1"/>
  <c r="E331" i="6" a="1"/>
  <c r="E331" i="6" s="1"/>
  <c r="E830" i="6" a="1"/>
  <c r="E830" i="6" s="1"/>
  <c r="E530" i="6" a="1"/>
  <c r="E530" i="6" s="1"/>
  <c r="E290" i="6" a="1"/>
  <c r="E290" i="6" s="1"/>
  <c r="E869" i="6" a="1"/>
  <c r="E869" i="6" s="1"/>
  <c r="E549" i="6" a="1"/>
  <c r="E549" i="6" s="1"/>
  <c r="E349" i="6" a="1"/>
  <c r="E349" i="6" s="1"/>
  <c r="E289" i="6" a="1"/>
  <c r="E289" i="6" s="1"/>
  <c r="E928" i="6" a="1"/>
  <c r="E928" i="6" s="1"/>
  <c r="E728" i="6" a="1"/>
  <c r="E728" i="6" s="1"/>
  <c r="E941" i="6" a="1"/>
  <c r="E941" i="6" s="1"/>
  <c r="E781" i="6" a="1"/>
  <c r="E781" i="6" s="1"/>
  <c r="E641" i="6" a="1"/>
  <c r="E641" i="6" s="1"/>
  <c r="E501" i="6" a="1"/>
  <c r="E501" i="6" s="1"/>
  <c r="E361" i="6" a="1"/>
  <c r="E361" i="6" s="1"/>
  <c r="E221" i="6" a="1"/>
  <c r="E221" i="6" s="1"/>
  <c r="E61" i="6" a="1"/>
  <c r="E61" i="6" s="1"/>
  <c r="E960" i="6" a="1"/>
  <c r="E960" i="6" s="1"/>
  <c r="E820" i="6" a="1"/>
  <c r="E820" i="6" s="1"/>
  <c r="E680" i="6" a="1"/>
  <c r="E680" i="6" s="1"/>
  <c r="E520" i="6" a="1"/>
  <c r="E520" i="6" s="1"/>
  <c r="E340" i="6" a="1"/>
  <c r="E340" i="6" s="1"/>
  <c r="E180" i="6" a="1"/>
  <c r="E180" i="6" s="1"/>
  <c r="E40" i="6" a="1"/>
  <c r="E40" i="6" s="1"/>
  <c r="E975" i="6" a="1"/>
  <c r="E975" i="6" s="1"/>
  <c r="E915" i="6" a="1"/>
  <c r="E915" i="6" s="1"/>
  <c r="E875" i="6" a="1"/>
  <c r="E875" i="6" s="1"/>
  <c r="E835" i="6" a="1"/>
  <c r="E835" i="6" s="1"/>
  <c r="E755" i="6" a="1"/>
  <c r="E755" i="6" s="1"/>
  <c r="E695" i="6" a="1"/>
  <c r="E695" i="6" s="1"/>
  <c r="E635" i="6" a="1"/>
  <c r="E635" i="6" s="1"/>
  <c r="E575" i="6" a="1"/>
  <c r="E575" i="6" s="1"/>
  <c r="E515" i="6" a="1"/>
  <c r="E515" i="6" s="1"/>
  <c r="E455" i="6" a="1"/>
  <c r="E455" i="6" s="1"/>
  <c r="E395" i="6" a="1"/>
  <c r="E395" i="6" s="1"/>
  <c r="E335" i="6" a="1"/>
  <c r="E335" i="6" s="1"/>
  <c r="E275" i="6" a="1"/>
  <c r="E275" i="6" s="1"/>
  <c r="E195" i="6" a="1"/>
  <c r="E195" i="6" s="1"/>
  <c r="E115" i="6" a="1"/>
  <c r="E115" i="6" s="1"/>
  <c r="E35" i="6" a="1"/>
  <c r="E35" i="6" s="1"/>
  <c r="E932" i="6" a="1"/>
  <c r="E932" i="6" s="1"/>
  <c r="E592" i="6" a="1"/>
  <c r="E592" i="6" s="1"/>
  <c r="E991" i="6" a="1"/>
  <c r="E991" i="6" s="1"/>
  <c r="E771" i="6" a="1"/>
  <c r="E771" i="6" s="1"/>
  <c r="E471" i="6" a="1"/>
  <c r="E471" i="6" s="1"/>
  <c r="E950" i="6" a="1"/>
  <c r="E950" i="6" s="1"/>
  <c r="E670" i="6" a="1"/>
  <c r="E670" i="6" s="1"/>
  <c r="E250" i="6" a="1"/>
  <c r="E250" i="6" s="1"/>
  <c r="E769" i="6" a="1"/>
  <c r="E769" i="6" s="1"/>
  <c r="E489" i="6" a="1"/>
  <c r="E489" i="6" s="1"/>
  <c r="E109" i="6" a="1"/>
  <c r="E109" i="6" s="1"/>
  <c r="E808" i="6" a="1"/>
  <c r="E808" i="6" s="1"/>
  <c r="E887" i="6" a="1"/>
  <c r="E887" i="6" s="1"/>
  <c r="E901" i="6" a="1"/>
  <c r="E901" i="6" s="1"/>
  <c r="E741" i="6" a="1"/>
  <c r="E741" i="6" s="1"/>
  <c r="E601" i="6" a="1"/>
  <c r="E601" i="6" s="1"/>
  <c r="E421" i="6" a="1"/>
  <c r="E421" i="6" s="1"/>
  <c r="E261" i="6" a="1"/>
  <c r="E261" i="6" s="1"/>
  <c r="E121" i="6" a="1"/>
  <c r="E121" i="6" s="1"/>
  <c r="E1000" i="6" a="1"/>
  <c r="E1000" i="6" s="1"/>
  <c r="E860" i="6" a="1"/>
  <c r="E860" i="6" s="1"/>
  <c r="E700" i="6" a="1"/>
  <c r="E700" i="6" s="1"/>
  <c r="E560" i="6" a="1"/>
  <c r="E560" i="6" s="1"/>
  <c r="E420" i="6" a="1"/>
  <c r="E420" i="6" s="1"/>
  <c r="E240" i="6" a="1"/>
  <c r="E240" i="6" s="1"/>
  <c r="E100" i="6" a="1"/>
  <c r="E100" i="6" s="1"/>
  <c r="E995" i="6" a="1"/>
  <c r="E995" i="6" s="1"/>
  <c r="E935" i="6" a="1"/>
  <c r="E935" i="6" s="1"/>
  <c r="E855" i="6" a="1"/>
  <c r="E855" i="6" s="1"/>
  <c r="E795" i="6" a="1"/>
  <c r="E795" i="6" s="1"/>
  <c r="E735" i="6" a="1"/>
  <c r="E735" i="6" s="1"/>
  <c r="E675" i="6" a="1"/>
  <c r="E675" i="6" s="1"/>
  <c r="E615" i="6" a="1"/>
  <c r="E615" i="6" s="1"/>
  <c r="E555" i="6" a="1"/>
  <c r="E555" i="6" s="1"/>
  <c r="E495" i="6" a="1"/>
  <c r="E495" i="6" s="1"/>
  <c r="E435" i="6" a="1"/>
  <c r="E435" i="6" s="1"/>
  <c r="E375" i="6" a="1"/>
  <c r="E375" i="6" s="1"/>
  <c r="E315" i="6" a="1"/>
  <c r="E315" i="6" s="1"/>
  <c r="E255" i="6" a="1"/>
  <c r="E255" i="6" s="1"/>
  <c r="E215" i="6" a="1"/>
  <c r="E215" i="6" s="1"/>
  <c r="E155" i="6" a="1"/>
  <c r="E155" i="6" s="1"/>
  <c r="E95" i="6" a="1"/>
  <c r="E95" i="6" s="1"/>
  <c r="E55" i="6" a="1"/>
  <c r="E55" i="6" s="1"/>
  <c r="E15" i="6" a="1"/>
  <c r="E15" i="6" s="1"/>
  <c r="E994" i="6" a="1"/>
  <c r="E994" i="6" s="1"/>
  <c r="E974" i="6" a="1"/>
  <c r="E974" i="6" s="1"/>
  <c r="E954" i="6" a="1"/>
  <c r="E954" i="6" s="1"/>
  <c r="E934" i="6" a="1"/>
  <c r="E934" i="6" s="1"/>
  <c r="E914" i="6" a="1"/>
  <c r="E914" i="6" s="1"/>
  <c r="E894" i="6" a="1"/>
  <c r="E894" i="6" s="1"/>
  <c r="E874" i="6" a="1"/>
  <c r="E874" i="6" s="1"/>
  <c r="E854" i="6" a="1"/>
  <c r="E854" i="6" s="1"/>
  <c r="E834" i="6" a="1"/>
  <c r="E834" i="6" s="1"/>
  <c r="E814" i="6" a="1"/>
  <c r="E814" i="6" s="1"/>
  <c r="E794" i="6" a="1"/>
  <c r="E794" i="6" s="1"/>
  <c r="E774" i="6" a="1"/>
  <c r="E774" i="6" s="1"/>
  <c r="E754" i="6" a="1"/>
  <c r="E754" i="6" s="1"/>
  <c r="E734" i="6" a="1"/>
  <c r="E734" i="6" s="1"/>
  <c r="E714" i="6" a="1"/>
  <c r="E714" i="6" s="1"/>
  <c r="E694" i="6" a="1"/>
  <c r="E694" i="6" s="1"/>
  <c r="E674" i="6" a="1"/>
  <c r="E674" i="6" s="1"/>
  <c r="E654" i="6" a="1"/>
  <c r="E654" i="6" s="1"/>
  <c r="E634" i="6" a="1"/>
  <c r="E634" i="6" s="1"/>
  <c r="E614" i="6" a="1"/>
  <c r="E614" i="6" s="1"/>
  <c r="E594" i="6" a="1"/>
  <c r="E594" i="6" s="1"/>
  <c r="E574" i="6" a="1"/>
  <c r="E574" i="6" s="1"/>
  <c r="E554" i="6" a="1"/>
  <c r="E554" i="6" s="1"/>
  <c r="E534" i="6" a="1"/>
  <c r="E534" i="6" s="1"/>
  <c r="E514" i="6" a="1"/>
  <c r="E514" i="6" s="1"/>
  <c r="E494" i="6" a="1"/>
  <c r="E494" i="6" s="1"/>
  <c r="E474" i="6" a="1"/>
  <c r="E474" i="6" s="1"/>
  <c r="E454" i="6" a="1"/>
  <c r="E454" i="6" s="1"/>
  <c r="E434" i="6" a="1"/>
  <c r="E434" i="6" s="1"/>
  <c r="E414" i="6" a="1"/>
  <c r="E414" i="6" s="1"/>
  <c r="E394" i="6" a="1"/>
  <c r="E394" i="6" s="1"/>
  <c r="E374" i="6" a="1"/>
  <c r="E374" i="6" s="1"/>
  <c r="E354" i="6" a="1"/>
  <c r="E354" i="6" s="1"/>
  <c r="E334" i="6" a="1"/>
  <c r="E334" i="6" s="1"/>
  <c r="E314" i="6" a="1"/>
  <c r="E314" i="6" s="1"/>
  <c r="E294" i="6" a="1"/>
  <c r="E294" i="6" s="1"/>
  <c r="E274" i="6" a="1"/>
  <c r="E274" i="6" s="1"/>
  <c r="E254" i="6" a="1"/>
  <c r="E254" i="6" s="1"/>
  <c r="E234" i="6" a="1"/>
  <c r="E234" i="6" s="1"/>
  <c r="E214" i="6" a="1"/>
  <c r="E214" i="6" s="1"/>
  <c r="E194" i="6" a="1"/>
  <c r="E194" i="6" s="1"/>
  <c r="E174" i="6" a="1"/>
  <c r="E174" i="6" s="1"/>
  <c r="E154" i="6" a="1"/>
  <c r="E154" i="6" s="1"/>
  <c r="E134" i="6" a="1"/>
  <c r="E134" i="6" s="1"/>
  <c r="E114" i="6" a="1"/>
  <c r="E114" i="6" s="1"/>
  <c r="E94" i="6" a="1"/>
  <c r="E94" i="6" s="1"/>
  <c r="E74" i="6" a="1"/>
  <c r="E74" i="6" s="1"/>
  <c r="E54" i="6" a="1"/>
  <c r="E54" i="6" s="1"/>
  <c r="E34" i="6" a="1"/>
  <c r="E34" i="6" s="1"/>
  <c r="E14" i="6" a="1"/>
  <c r="E14" i="6" s="1"/>
  <c r="E992" i="6" a="1"/>
  <c r="E992" i="6" s="1"/>
  <c r="E672" i="6" a="1"/>
  <c r="E672" i="6" s="1"/>
  <c r="E931" i="6" a="1"/>
  <c r="E931" i="6" s="1"/>
  <c r="E591" i="6" a="1"/>
  <c r="E591" i="6" s="1"/>
  <c r="E291" i="6" a="1"/>
  <c r="E291" i="6" s="1"/>
  <c r="E750" i="6" a="1"/>
  <c r="E750" i="6" s="1"/>
  <c r="E410" i="6" a="1"/>
  <c r="E410" i="6" s="1"/>
  <c r="E969" i="6" a="1"/>
  <c r="E969" i="6" s="1"/>
  <c r="E709" i="6" a="1"/>
  <c r="E709" i="6" s="1"/>
  <c r="E529" i="6" a="1"/>
  <c r="E529" i="6" s="1"/>
  <c r="E309" i="6" a="1"/>
  <c r="E309" i="6" s="1"/>
  <c r="E988" i="6" a="1"/>
  <c r="E988" i="6" s="1"/>
  <c r="E708" i="6" a="1"/>
  <c r="E708" i="6" s="1"/>
  <c r="E981" i="6" a="1"/>
  <c r="E981" i="6" s="1"/>
  <c r="E801" i="6" a="1"/>
  <c r="E801" i="6" s="1"/>
  <c r="E661" i="6" a="1"/>
  <c r="E661" i="6" s="1"/>
  <c r="E521" i="6" a="1"/>
  <c r="E521" i="6" s="1"/>
  <c r="E381" i="6" a="1"/>
  <c r="E381" i="6" s="1"/>
  <c r="E241" i="6" a="1"/>
  <c r="E241" i="6" s="1"/>
  <c r="E101" i="6" a="1"/>
  <c r="E101" i="6" s="1"/>
  <c r="E880" i="6" a="1"/>
  <c r="E880" i="6" s="1"/>
  <c r="E740" i="6" a="1"/>
  <c r="E740" i="6" s="1"/>
  <c r="E580" i="6" a="1"/>
  <c r="E580" i="6" s="1"/>
  <c r="E440" i="6" a="1"/>
  <c r="E440" i="6" s="1"/>
  <c r="E300" i="6" a="1"/>
  <c r="E300" i="6" s="1"/>
  <c r="E160" i="6" a="1"/>
  <c r="E160" i="6" s="1"/>
  <c r="E20" i="6" a="1"/>
  <c r="E20" i="6" s="1"/>
  <c r="E978" i="6" a="1"/>
  <c r="E978" i="6" s="1"/>
  <c r="E955" i="6" a="1"/>
  <c r="E955" i="6" s="1"/>
  <c r="E895" i="6" a="1"/>
  <c r="E895" i="6" s="1"/>
  <c r="E815" i="6" a="1"/>
  <c r="E815" i="6" s="1"/>
  <c r="E775" i="6" a="1"/>
  <c r="E775" i="6" s="1"/>
  <c r="E715" i="6" a="1"/>
  <c r="E715" i="6" s="1"/>
  <c r="E655" i="6" a="1"/>
  <c r="E655" i="6" s="1"/>
  <c r="E595" i="6" a="1"/>
  <c r="E595" i="6" s="1"/>
  <c r="E535" i="6" a="1"/>
  <c r="E535" i="6" s="1"/>
  <c r="E475" i="6" a="1"/>
  <c r="E475" i="6" s="1"/>
  <c r="E415" i="6" a="1"/>
  <c r="E415" i="6" s="1"/>
  <c r="E355" i="6" a="1"/>
  <c r="E355" i="6" s="1"/>
  <c r="E295" i="6" a="1"/>
  <c r="E295" i="6" s="1"/>
  <c r="E235" i="6" a="1"/>
  <c r="E235" i="6" s="1"/>
  <c r="E175" i="6" a="1"/>
  <c r="E175" i="6" s="1"/>
  <c r="E135" i="6" a="1"/>
  <c r="E135" i="6" s="1"/>
  <c r="E75" i="6" a="1"/>
  <c r="E75" i="6" s="1"/>
  <c r="E993" i="6" a="1"/>
  <c r="E993" i="6" s="1"/>
  <c r="E973" i="6" a="1"/>
  <c r="E973" i="6" s="1"/>
  <c r="E953" i="6" a="1"/>
  <c r="E953" i="6" s="1"/>
  <c r="E933" i="6" a="1"/>
  <c r="E933" i="6" s="1"/>
  <c r="E913" i="6" a="1"/>
  <c r="E913" i="6" s="1"/>
  <c r="E893" i="6" a="1"/>
  <c r="E893" i="6" s="1"/>
  <c r="E873" i="6" a="1"/>
  <c r="E873" i="6" s="1"/>
  <c r="E853" i="6" a="1"/>
  <c r="E853" i="6" s="1"/>
  <c r="E833" i="6" a="1"/>
  <c r="E833" i="6" s="1"/>
  <c r="E813" i="6" a="1"/>
  <c r="E813" i="6" s="1"/>
  <c r="E793" i="6" a="1"/>
  <c r="E793" i="6" s="1"/>
  <c r="E773" i="6" a="1"/>
  <c r="E773" i="6" s="1"/>
  <c r="E753" i="6" a="1"/>
  <c r="E753" i="6" s="1"/>
  <c r="E733" i="6" a="1"/>
  <c r="E733" i="6" s="1"/>
  <c r="E713" i="6" a="1"/>
  <c r="E713" i="6" s="1"/>
  <c r="E693" i="6" a="1"/>
  <c r="E693" i="6" s="1"/>
  <c r="E673" i="6" a="1"/>
  <c r="E673" i="6" s="1"/>
  <c r="E653" i="6" a="1"/>
  <c r="E653" i="6" s="1"/>
  <c r="E633" i="6" a="1"/>
  <c r="E633" i="6" s="1"/>
  <c r="E613" i="6" a="1"/>
  <c r="E613" i="6" s="1"/>
  <c r="E593" i="6" a="1"/>
  <c r="E593" i="6" s="1"/>
  <c r="E573" i="6" a="1"/>
  <c r="E573" i="6" s="1"/>
  <c r="E553" i="6" a="1"/>
  <c r="E553" i="6" s="1"/>
  <c r="E533" i="6" a="1"/>
  <c r="E533" i="6" s="1"/>
  <c r="E513" i="6" a="1"/>
  <c r="E513" i="6" s="1"/>
  <c r="E493" i="6" a="1"/>
  <c r="E493" i="6" s="1"/>
  <c r="E473" i="6" a="1"/>
  <c r="E473" i="6" s="1"/>
  <c r="E453" i="6" a="1"/>
  <c r="E453" i="6" s="1"/>
  <c r="E433" i="6" a="1"/>
  <c r="E433" i="6" s="1"/>
  <c r="E413" i="6" a="1"/>
  <c r="E413" i="6" s="1"/>
  <c r="E393" i="6" a="1"/>
  <c r="E393" i="6" s="1"/>
  <c r="E373" i="6" a="1"/>
  <c r="E373" i="6" s="1"/>
  <c r="E353" i="6" a="1"/>
  <c r="E353" i="6" s="1"/>
  <c r="E333" i="6" a="1"/>
  <c r="E333" i="6" s="1"/>
  <c r="E313" i="6" a="1"/>
  <c r="E313" i="6" s="1"/>
  <c r="E293" i="6" a="1"/>
  <c r="E293" i="6" s="1"/>
  <c r="E273" i="6" a="1"/>
  <c r="E273" i="6" s="1"/>
  <c r="E253" i="6" a="1"/>
  <c r="E253" i="6" s="1"/>
  <c r="E233" i="6" a="1"/>
  <c r="E233" i="6" s="1"/>
  <c r="E213" i="6" a="1"/>
  <c r="E213" i="6" s="1"/>
  <c r="E193" i="6" a="1"/>
  <c r="E193" i="6" s="1"/>
  <c r="E173" i="6" a="1"/>
  <c r="E173" i="6" s="1"/>
  <c r="E153" i="6" a="1"/>
  <c r="E153" i="6" s="1"/>
  <c r="E133" i="6" a="1"/>
  <c r="E133" i="6" s="1"/>
  <c r="E113" i="6" a="1"/>
  <c r="E113" i="6" s="1"/>
  <c r="E93" i="6" a="1"/>
  <c r="E93" i="6" s="1"/>
  <c r="E73" i="6" a="1"/>
  <c r="E73" i="6" s="1"/>
  <c r="E53" i="6" a="1"/>
  <c r="E53" i="6" s="1"/>
  <c r="E33" i="6" a="1"/>
  <c r="E33" i="6" s="1"/>
  <c r="E13" i="6" a="1"/>
  <c r="E13" i="6" s="1"/>
  <c r="E712" i="6" a="1"/>
  <c r="E712" i="6" s="1"/>
  <c r="E472" i="6" a="1"/>
  <c r="E472" i="6" s="1"/>
  <c r="E412" i="6" a="1"/>
  <c r="E412" i="6" s="1"/>
  <c r="E392" i="6" a="1"/>
  <c r="E392" i="6" s="1"/>
  <c r="E372" i="6" a="1"/>
  <c r="E372" i="6" s="1"/>
  <c r="E352" i="6" a="1"/>
  <c r="E352" i="6" s="1"/>
  <c r="E332" i="6" a="1"/>
  <c r="E332" i="6" s="1"/>
  <c r="E312" i="6" a="1"/>
  <c r="E312" i="6" s="1"/>
  <c r="E292" i="6" a="1"/>
  <c r="E292" i="6" s="1"/>
  <c r="E272" i="6" a="1"/>
  <c r="E272" i="6" s="1"/>
  <c r="E252" i="6" a="1"/>
  <c r="E252" i="6" s="1"/>
  <c r="E232" i="6" a="1"/>
  <c r="E232" i="6" s="1"/>
  <c r="E212" i="6" a="1"/>
  <c r="E212" i="6" s="1"/>
  <c r="E192" i="6" a="1"/>
  <c r="E192" i="6" s="1"/>
  <c r="E172" i="6" a="1"/>
  <c r="E172" i="6" s="1"/>
  <c r="E152" i="6" a="1"/>
  <c r="E152" i="6" s="1"/>
  <c r="E132" i="6" a="1"/>
  <c r="E132" i="6" s="1"/>
  <c r="E112" i="6" a="1"/>
  <c r="E112" i="6" s="1"/>
  <c r="E92" i="6" a="1"/>
  <c r="E92" i="6" s="1"/>
  <c r="E72" i="6" a="1"/>
  <c r="E72" i="6" s="1"/>
  <c r="E52" i="6" a="1"/>
  <c r="E52" i="6" s="1"/>
  <c r="E32" i="6" a="1"/>
  <c r="E32" i="6" s="1"/>
  <c r="E12" i="6" a="1"/>
  <c r="E12" i="6" s="1"/>
  <c r="E832" i="6" a="1"/>
  <c r="E832" i="6" s="1"/>
  <c r="E831" i="6" a="1"/>
  <c r="E831" i="6" s="1"/>
  <c r="E491" i="6" a="1"/>
  <c r="E491" i="6" s="1"/>
  <c r="E271" i="6" a="1"/>
  <c r="E271" i="6" s="1"/>
  <c r="E251" i="6" a="1"/>
  <c r="E251" i="6" s="1"/>
  <c r="E231" i="6" a="1"/>
  <c r="E231" i="6" s="1"/>
  <c r="E211" i="6" a="1"/>
  <c r="E211" i="6" s="1"/>
  <c r="E191" i="6" a="1"/>
  <c r="E191" i="6" s="1"/>
  <c r="E171" i="6" a="1"/>
  <c r="E171" i="6" s="1"/>
  <c r="E151" i="6" a="1"/>
  <c r="E151" i="6" s="1"/>
  <c r="E131" i="6" a="1"/>
  <c r="E131" i="6" s="1"/>
  <c r="E111" i="6" a="1"/>
  <c r="E111" i="6" s="1"/>
  <c r="E91" i="6" a="1"/>
  <c r="E91" i="6" s="1"/>
  <c r="E71" i="6" a="1"/>
  <c r="E71" i="6" s="1"/>
  <c r="E51" i="6" a="1"/>
  <c r="E51" i="6" s="1"/>
  <c r="E31" i="6" a="1"/>
  <c r="E31" i="6" s="1"/>
  <c r="E11" i="6" a="1"/>
  <c r="E11" i="6" s="1"/>
  <c r="E852" i="6" a="1"/>
  <c r="E852" i="6" s="1"/>
  <c r="E971" i="6" a="1"/>
  <c r="E971" i="6" s="1"/>
  <c r="E571" i="6" a="1"/>
  <c r="E571" i="6" s="1"/>
  <c r="E770" i="6" a="1"/>
  <c r="E770" i="6" s="1"/>
  <c r="E450" i="6" a="1"/>
  <c r="E450" i="6" s="1"/>
  <c r="E230" i="6" a="1"/>
  <c r="E230" i="6" s="1"/>
  <c r="E210" i="6" a="1"/>
  <c r="E210" i="6" s="1"/>
  <c r="E190" i="6" a="1"/>
  <c r="E190" i="6" s="1"/>
  <c r="E170" i="6" a="1"/>
  <c r="E170" i="6" s="1"/>
  <c r="E150" i="6" a="1"/>
  <c r="E150" i="6" s="1"/>
  <c r="E130" i="6" a="1"/>
  <c r="E130" i="6" s="1"/>
  <c r="E110" i="6" a="1"/>
  <c r="E110" i="6" s="1"/>
  <c r="E90" i="6" a="1"/>
  <c r="E90" i="6" s="1"/>
  <c r="E70" i="6" a="1"/>
  <c r="E70" i="6" s="1"/>
  <c r="E50" i="6" a="1"/>
  <c r="E50" i="6" s="1"/>
  <c r="E30" i="6" a="1"/>
  <c r="E30" i="6" s="1"/>
  <c r="E10" i="6" a="1"/>
  <c r="E10" i="6" s="1"/>
  <c r="E612" i="6" a="1"/>
  <c r="E612" i="6" s="1"/>
  <c r="E671" i="6" a="1"/>
  <c r="E671" i="6" s="1"/>
  <c r="E910" i="6" a="1"/>
  <c r="E910" i="6" s="1"/>
  <c r="E470" i="6" a="1"/>
  <c r="E470" i="6" s="1"/>
  <c r="E569" i="6" a="1"/>
  <c r="E569" i="6" s="1"/>
  <c r="E269" i="6" a="1"/>
  <c r="E269" i="6" s="1"/>
  <c r="E29" i="6" a="1"/>
  <c r="E29" i="6" s="1"/>
  <c r="E9" i="6" a="1"/>
  <c r="E9" i="6" s="1"/>
  <c r="E692" i="6" a="1"/>
  <c r="E692" i="6" s="1"/>
  <c r="E851" i="6" a="1"/>
  <c r="E851" i="6" s="1"/>
  <c r="E551" i="6" a="1"/>
  <c r="E551" i="6" s="1"/>
  <c r="E490" i="6" a="1"/>
  <c r="E490" i="6" s="1"/>
  <c r="E689" i="6" a="1"/>
  <c r="E689" i="6" s="1"/>
  <c r="E249" i="6" a="1"/>
  <c r="E249" i="6" s="1"/>
  <c r="E748" i="6" a="1"/>
  <c r="E748" i="6" s="1"/>
  <c r="E668" i="6" a="1"/>
  <c r="E668" i="6" s="1"/>
  <c r="E648" i="6" a="1"/>
  <c r="E648" i="6" s="1"/>
  <c r="E628" i="6" a="1"/>
  <c r="E628" i="6" s="1"/>
  <c r="E608" i="6" a="1"/>
  <c r="E608" i="6" s="1"/>
  <c r="E588" i="6" a="1"/>
  <c r="E588" i="6" s="1"/>
  <c r="E568" i="6" a="1"/>
  <c r="E568" i="6" s="1"/>
  <c r="E548" i="6" a="1"/>
  <c r="E548" i="6" s="1"/>
  <c r="E528" i="6" a="1"/>
  <c r="E528" i="6" s="1"/>
  <c r="E508" i="6" a="1"/>
  <c r="E508" i="6" s="1"/>
  <c r="E488" i="6" a="1"/>
  <c r="E488" i="6" s="1"/>
  <c r="E468" i="6" a="1"/>
  <c r="E468" i="6" s="1"/>
  <c r="E448" i="6" a="1"/>
  <c r="E448" i="6" s="1"/>
  <c r="E428" i="6" a="1"/>
  <c r="E428" i="6" s="1"/>
  <c r="E408" i="6" a="1"/>
  <c r="E408" i="6" s="1"/>
  <c r="E388" i="6" a="1"/>
  <c r="E388" i="6" s="1"/>
  <c r="E368" i="6" a="1"/>
  <c r="E368" i="6" s="1"/>
  <c r="E348" i="6" a="1"/>
  <c r="E348" i="6" s="1"/>
  <c r="E328" i="6" a="1"/>
  <c r="E328" i="6" s="1"/>
  <c r="E308" i="6" a="1"/>
  <c r="E308" i="6" s="1"/>
  <c r="E288" i="6" a="1"/>
  <c r="E288" i="6" s="1"/>
  <c r="E268" i="6" a="1"/>
  <c r="E268" i="6" s="1"/>
  <c r="E248" i="6" a="1"/>
  <c r="E248" i="6" s="1"/>
  <c r="E228" i="6" a="1"/>
  <c r="E228" i="6" s="1"/>
  <c r="E208" i="6" a="1"/>
  <c r="E208" i="6" s="1"/>
  <c r="E188" i="6" a="1"/>
  <c r="E188" i="6" s="1"/>
  <c r="E168" i="6" a="1"/>
  <c r="E168" i="6" s="1"/>
  <c r="E148" i="6" a="1"/>
  <c r="E148" i="6" s="1"/>
  <c r="E128" i="6" a="1"/>
  <c r="E128" i="6" s="1"/>
  <c r="E108" i="6" a="1"/>
  <c r="E108" i="6" s="1"/>
  <c r="E88" i="6" a="1"/>
  <c r="E88" i="6" s="1"/>
  <c r="E68" i="6" a="1"/>
  <c r="E68" i="6" s="1"/>
  <c r="E48" i="6" a="1"/>
  <c r="E48" i="6" s="1"/>
  <c r="E28" i="6" a="1"/>
  <c r="E28" i="6" s="1"/>
  <c r="E8" i="6" a="1"/>
  <c r="E8" i="6" s="1"/>
  <c r="E652" i="6" a="1"/>
  <c r="E652" i="6" s="1"/>
  <c r="E611" i="6" a="1"/>
  <c r="E611" i="6" s="1"/>
  <c r="E970" i="6" a="1"/>
  <c r="E970" i="6" s="1"/>
  <c r="E510" i="6" a="1"/>
  <c r="E510" i="6" s="1"/>
  <c r="E749" i="6" a="1"/>
  <c r="E749" i="6" s="1"/>
  <c r="E229" i="6" a="1"/>
  <c r="E229" i="6" s="1"/>
  <c r="E908" i="6" a="1"/>
  <c r="E908" i="6" s="1"/>
  <c r="E827" i="6" a="1"/>
  <c r="E827" i="6" s="1"/>
  <c r="E687" i="6" a="1"/>
  <c r="E687" i="6" s="1"/>
  <c r="E607" i="6" a="1"/>
  <c r="E607" i="6" s="1"/>
  <c r="E547" i="6" a="1"/>
  <c r="E547" i="6" s="1"/>
  <c r="E527" i="6" a="1"/>
  <c r="E527" i="6" s="1"/>
  <c r="E507" i="6" a="1"/>
  <c r="E507" i="6" s="1"/>
  <c r="E487" i="6" a="1"/>
  <c r="E487" i="6" s="1"/>
  <c r="E467" i="6" a="1"/>
  <c r="E467" i="6" s="1"/>
  <c r="E447" i="6" a="1"/>
  <c r="E447" i="6" s="1"/>
  <c r="E427" i="6" a="1"/>
  <c r="E427" i="6" s="1"/>
  <c r="E407" i="6" a="1"/>
  <c r="E407" i="6" s="1"/>
  <c r="E387" i="6" a="1"/>
  <c r="E387" i="6" s="1"/>
  <c r="E367" i="6" a="1"/>
  <c r="E367" i="6" s="1"/>
  <c r="E347" i="6" a="1"/>
  <c r="E347" i="6" s="1"/>
  <c r="E327" i="6" a="1"/>
  <c r="E327" i="6" s="1"/>
  <c r="E307" i="6" a="1"/>
  <c r="E307" i="6" s="1"/>
  <c r="E287" i="6" a="1"/>
  <c r="E287" i="6" s="1"/>
  <c r="E267" i="6" a="1"/>
  <c r="E267" i="6" s="1"/>
  <c r="E247" i="6" a="1"/>
  <c r="E247" i="6" s="1"/>
  <c r="E227" i="6" a="1"/>
  <c r="E227" i="6" s="1"/>
  <c r="E207" i="6" a="1"/>
  <c r="E207" i="6" s="1"/>
  <c r="E187" i="6" a="1"/>
  <c r="E187" i="6" s="1"/>
  <c r="E167" i="6" a="1"/>
  <c r="E167" i="6" s="1"/>
  <c r="E147" i="6" a="1"/>
  <c r="E147" i="6" s="1"/>
  <c r="E127" i="6" a="1"/>
  <c r="E127" i="6" s="1"/>
  <c r="E107" i="6" a="1"/>
  <c r="E107" i="6" s="1"/>
  <c r="E87" i="6" a="1"/>
  <c r="E87" i="6" s="1"/>
  <c r="E67" i="6" a="1"/>
  <c r="E67" i="6" s="1"/>
  <c r="E47" i="6" a="1"/>
  <c r="E47" i="6" s="1"/>
  <c r="E27" i="6" a="1"/>
  <c r="E27" i="6" s="1"/>
  <c r="E7" i="6" a="1"/>
  <c r="E7" i="6" s="1"/>
  <c r="E892" i="6" a="1"/>
  <c r="E892" i="6" s="1"/>
  <c r="E871" i="6" a="1"/>
  <c r="E871" i="6" s="1"/>
  <c r="E431" i="6" a="1"/>
  <c r="E431" i="6" s="1"/>
  <c r="E690" i="6" a="1"/>
  <c r="E690" i="6" s="1"/>
  <c r="E809" i="6" a="1"/>
  <c r="E809" i="6" s="1"/>
  <c r="E49" i="6" a="1"/>
  <c r="E49" i="6" s="1"/>
  <c r="E907" i="6" a="1"/>
  <c r="E907" i="6" s="1"/>
  <c r="E667" i="6" a="1"/>
  <c r="E667" i="6" s="1"/>
  <c r="E946" i="6" a="1"/>
  <c r="E946" i="6" s="1"/>
  <c r="E786" i="6" a="1"/>
  <c r="E786" i="6" s="1"/>
  <c r="E686" i="6" a="1"/>
  <c r="E686" i="6" s="1"/>
  <c r="E606" i="6" a="1"/>
  <c r="E606" i="6" s="1"/>
  <c r="E526" i="6" a="1"/>
  <c r="E526" i="6" s="1"/>
  <c r="E466" i="6" a="1"/>
  <c r="E466" i="6" s="1"/>
  <c r="E406" i="6" a="1"/>
  <c r="E406" i="6" s="1"/>
  <c r="E386" i="6" a="1"/>
  <c r="E386" i="6" s="1"/>
  <c r="E366" i="6" a="1"/>
  <c r="E366" i="6" s="1"/>
  <c r="E346" i="6" a="1"/>
  <c r="E346" i="6" s="1"/>
  <c r="E326" i="6" a="1"/>
  <c r="E326" i="6" s="1"/>
  <c r="E306" i="6" a="1"/>
  <c r="E306" i="6" s="1"/>
  <c r="E286" i="6" a="1"/>
  <c r="E286" i="6" s="1"/>
  <c r="E266" i="6" a="1"/>
  <c r="E266" i="6" s="1"/>
  <c r="E246" i="6" a="1"/>
  <c r="E246" i="6" s="1"/>
  <c r="E226" i="6" a="1"/>
  <c r="E226" i="6" s="1"/>
  <c r="E206" i="6" a="1"/>
  <c r="E206" i="6" s="1"/>
  <c r="E186" i="6" a="1"/>
  <c r="E186" i="6" s="1"/>
  <c r="E166" i="6" a="1"/>
  <c r="E166" i="6" s="1"/>
  <c r="E146" i="6" a="1"/>
  <c r="E146" i="6" s="1"/>
  <c r="E126" i="6" a="1"/>
  <c r="E126" i="6" s="1"/>
  <c r="E106" i="6" a="1"/>
  <c r="E106" i="6" s="1"/>
  <c r="E86" i="6" a="1"/>
  <c r="E86" i="6" s="1"/>
  <c r="E66" i="6" a="1"/>
  <c r="E66" i="6" s="1"/>
  <c r="E46" i="6" a="1"/>
  <c r="E46" i="6" s="1"/>
  <c r="E26" i="6" a="1"/>
  <c r="E26" i="6" s="1"/>
  <c r="E6" i="6" a="1"/>
  <c r="E6" i="6" s="1"/>
  <c r="E792" i="6" a="1"/>
  <c r="E792" i="6" s="1"/>
  <c r="E891" i="6" a="1"/>
  <c r="E891" i="6" s="1"/>
  <c r="E531" i="6" a="1"/>
  <c r="E531" i="6" s="1"/>
  <c r="E550" i="6" a="1"/>
  <c r="E550" i="6" s="1"/>
  <c r="E789" i="6" a="1"/>
  <c r="E789" i="6" s="1"/>
  <c r="E209" i="6" a="1"/>
  <c r="E209" i="6" s="1"/>
  <c r="E948" i="6" a="1"/>
  <c r="E948" i="6" s="1"/>
  <c r="E767" i="6" a="1"/>
  <c r="E767" i="6" s="1"/>
  <c r="E587" i="6" a="1"/>
  <c r="E587" i="6" s="1"/>
  <c r="E866" i="6" a="1"/>
  <c r="E866" i="6" s="1"/>
  <c r="E706" i="6" a="1"/>
  <c r="E706" i="6" s="1"/>
  <c r="E506" i="6" a="1"/>
  <c r="E506" i="6" s="1"/>
  <c r="E965" i="6" a="1"/>
  <c r="E965" i="6" s="1"/>
  <c r="E845" i="6" a="1"/>
  <c r="E845" i="6" s="1"/>
  <c r="E725" i="6" a="1"/>
  <c r="E725" i="6" s="1"/>
  <c r="E605" i="6" a="1"/>
  <c r="E605" i="6" s="1"/>
  <c r="E525" i="6" a="1"/>
  <c r="E525" i="6" s="1"/>
  <c r="E445" i="6" a="1"/>
  <c r="E445" i="6" s="1"/>
  <c r="E365" i="6" a="1"/>
  <c r="E365" i="6" s="1"/>
  <c r="E345" i="6" a="1"/>
  <c r="E345" i="6" s="1"/>
  <c r="E265" i="6" a="1"/>
  <c r="E265" i="6" s="1"/>
  <c r="E245" i="6" a="1"/>
  <c r="E245" i="6" s="1"/>
  <c r="E225" i="6" a="1"/>
  <c r="E225" i="6" s="1"/>
  <c r="E205" i="6" a="1"/>
  <c r="E205" i="6" s="1"/>
  <c r="E185" i="6" a="1"/>
  <c r="E185" i="6" s="1"/>
  <c r="E165" i="6" a="1"/>
  <c r="E165" i="6" s="1"/>
  <c r="E145" i="6" a="1"/>
  <c r="E145" i="6" s="1"/>
  <c r="E125" i="6" a="1"/>
  <c r="E125" i="6" s="1"/>
  <c r="E105" i="6" a="1"/>
  <c r="E105" i="6" s="1"/>
  <c r="E85" i="6" a="1"/>
  <c r="E85" i="6" s="1"/>
  <c r="E65" i="6" a="1"/>
  <c r="E65" i="6" s="1"/>
  <c r="E45" i="6" a="1"/>
  <c r="E45" i="6" s="1"/>
  <c r="E25" i="6" a="1"/>
  <c r="E25" i="6" s="1"/>
  <c r="E5" i="6" a="1"/>
  <c r="E5" i="6" s="1"/>
  <c r="E872" i="6" a="1"/>
  <c r="E872" i="6" s="1"/>
  <c r="E492" i="6" a="1"/>
  <c r="E492" i="6" s="1"/>
  <c r="E791" i="6" a="1"/>
  <c r="E791" i="6" s="1"/>
  <c r="E311" i="6" a="1"/>
  <c r="E311" i="6" s="1"/>
  <c r="E850" i="6" a="1"/>
  <c r="E850" i="6" s="1"/>
  <c r="E650" i="6" a="1"/>
  <c r="E650" i="6" s="1"/>
  <c r="E390" i="6" a="1"/>
  <c r="E390" i="6" s="1"/>
  <c r="E949" i="6" a="1"/>
  <c r="E949" i="6" s="1"/>
  <c r="E629" i="6" a="1"/>
  <c r="E629" i="6" s="1"/>
  <c r="E369" i="6" a="1"/>
  <c r="E369" i="6" s="1"/>
  <c r="E169" i="6" a="1"/>
  <c r="E169" i="6" s="1"/>
  <c r="E828" i="6" a="1"/>
  <c r="E828" i="6" s="1"/>
  <c r="E867" i="6" a="1"/>
  <c r="E867" i="6" s="1"/>
  <c r="E747" i="6" a="1"/>
  <c r="E747" i="6" s="1"/>
  <c r="E567" i="6" a="1"/>
  <c r="E567" i="6" s="1"/>
  <c r="E926" i="6" a="1"/>
  <c r="E926" i="6" s="1"/>
  <c r="E846" i="6" a="1"/>
  <c r="E846" i="6" s="1"/>
  <c r="E766" i="6" a="1"/>
  <c r="E766" i="6" s="1"/>
  <c r="E666" i="6" a="1"/>
  <c r="E666" i="6" s="1"/>
  <c r="E586" i="6" a="1"/>
  <c r="E586" i="6" s="1"/>
  <c r="E446" i="6" a="1"/>
  <c r="E446" i="6" s="1"/>
  <c r="E945" i="6" a="1"/>
  <c r="E945" i="6" s="1"/>
  <c r="E885" i="6" a="1"/>
  <c r="E885" i="6" s="1"/>
  <c r="E805" i="6" a="1"/>
  <c r="E805" i="6" s="1"/>
  <c r="E745" i="6" a="1"/>
  <c r="E745" i="6" s="1"/>
  <c r="E665" i="6" a="1"/>
  <c r="E665" i="6" s="1"/>
  <c r="E585" i="6" a="1"/>
  <c r="E585" i="6" s="1"/>
  <c r="E505" i="6" a="1"/>
  <c r="E505" i="6" s="1"/>
  <c r="E425" i="6" a="1"/>
  <c r="E425" i="6" s="1"/>
  <c r="E305" i="6" a="1"/>
  <c r="E305" i="6" s="1"/>
  <c r="E944" i="6" a="1"/>
  <c r="E944" i="6" s="1"/>
  <c r="E884" i="6" a="1"/>
  <c r="E884" i="6" s="1"/>
  <c r="E824" i="6" a="1"/>
  <c r="E824" i="6" s="1"/>
  <c r="E764" i="6" a="1"/>
  <c r="E764" i="6" s="1"/>
  <c r="E724" i="6" a="1"/>
  <c r="E724" i="6" s="1"/>
  <c r="E664" i="6" a="1"/>
  <c r="E664" i="6" s="1"/>
  <c r="E584" i="6" a="1"/>
  <c r="E584" i="6" s="1"/>
  <c r="E544" i="6" a="1"/>
  <c r="E544" i="6" s="1"/>
  <c r="E484" i="6" a="1"/>
  <c r="E484" i="6" s="1"/>
  <c r="E424" i="6" a="1"/>
  <c r="E424" i="6" s="1"/>
  <c r="E404" i="6" a="1"/>
  <c r="E404" i="6" s="1"/>
  <c r="E344" i="6" a="1"/>
  <c r="E344" i="6" s="1"/>
  <c r="E324" i="6" a="1"/>
  <c r="E324" i="6" s="1"/>
  <c r="E304" i="6" a="1"/>
  <c r="E304" i="6" s="1"/>
  <c r="E284" i="6" a="1"/>
  <c r="E284" i="6" s="1"/>
  <c r="E264" i="6" a="1"/>
  <c r="E264" i="6" s="1"/>
  <c r="E244" i="6" a="1"/>
  <c r="E244" i="6" s="1"/>
  <c r="E224" i="6" a="1"/>
  <c r="E224" i="6" s="1"/>
  <c r="E204" i="6" a="1"/>
  <c r="E204" i="6" s="1"/>
  <c r="E184" i="6" a="1"/>
  <c r="E184" i="6" s="1"/>
  <c r="E164" i="6" a="1"/>
  <c r="E164" i="6" s="1"/>
  <c r="E144" i="6" a="1"/>
  <c r="E144" i="6" s="1"/>
  <c r="E124" i="6" a="1"/>
  <c r="E124" i="6" s="1"/>
  <c r="E104" i="6" a="1"/>
  <c r="E104" i="6" s="1"/>
  <c r="E84" i="6" a="1"/>
  <c r="E84" i="6" s="1"/>
  <c r="E64" i="6" a="1"/>
  <c r="E64" i="6" s="1"/>
  <c r="E44" i="6" a="1"/>
  <c r="E44" i="6" s="1"/>
  <c r="E24" i="6" a="1"/>
  <c r="E24" i="6" s="1"/>
  <c r="E4" i="6" a="1"/>
  <c r="E4" i="6" s="1"/>
  <c r="E812" i="6" a="1"/>
  <c r="E812" i="6" s="1"/>
  <c r="E512" i="6" a="1"/>
  <c r="E512" i="6" s="1"/>
  <c r="E731" i="6" a="1"/>
  <c r="E731" i="6" s="1"/>
  <c r="E351" i="6" a="1"/>
  <c r="E351" i="6" s="1"/>
  <c r="E810" i="6" a="1"/>
  <c r="E810" i="6" s="1"/>
  <c r="E610" i="6" a="1"/>
  <c r="E610" i="6" s="1"/>
  <c r="E350" i="6" a="1"/>
  <c r="E350" i="6" s="1"/>
  <c r="E889" i="6" a="1"/>
  <c r="E889" i="6" s="1"/>
  <c r="E649" i="6" a="1"/>
  <c r="E649" i="6" s="1"/>
  <c r="E409" i="6" a="1"/>
  <c r="E409" i="6" s="1"/>
  <c r="E129" i="6" a="1"/>
  <c r="E129" i="6" s="1"/>
  <c r="E888" i="6" a="1"/>
  <c r="E888" i="6" s="1"/>
  <c r="E987" i="6" a="1"/>
  <c r="E987" i="6" s="1"/>
  <c r="E807" i="6" a="1"/>
  <c r="E807" i="6" s="1"/>
  <c r="E727" i="6" a="1"/>
  <c r="E727" i="6" s="1"/>
  <c r="E647" i="6" a="1"/>
  <c r="E647" i="6" s="1"/>
  <c r="E986" i="6" a="1"/>
  <c r="E986" i="6" s="1"/>
  <c r="E906" i="6" a="1"/>
  <c r="E906" i="6" s="1"/>
  <c r="E826" i="6" a="1"/>
  <c r="E826" i="6" s="1"/>
  <c r="E746" i="6" a="1"/>
  <c r="E746" i="6" s="1"/>
  <c r="E646" i="6" a="1"/>
  <c r="E646" i="6" s="1"/>
  <c r="E566" i="6" a="1"/>
  <c r="E566" i="6" s="1"/>
  <c r="E486" i="6" a="1"/>
  <c r="E486" i="6" s="1"/>
  <c r="E985" i="6" a="1"/>
  <c r="E985" i="6" s="1"/>
  <c r="E905" i="6" a="1"/>
  <c r="E905" i="6" s="1"/>
  <c r="E825" i="6" a="1"/>
  <c r="E825" i="6" s="1"/>
  <c r="E765" i="6" a="1"/>
  <c r="E765" i="6" s="1"/>
  <c r="E685" i="6" a="1"/>
  <c r="E685" i="6" s="1"/>
  <c r="E625" i="6" a="1"/>
  <c r="E625" i="6" s="1"/>
  <c r="E545" i="6" a="1"/>
  <c r="E545" i="6" s="1"/>
  <c r="E465" i="6" a="1"/>
  <c r="E465" i="6" s="1"/>
  <c r="E385" i="6" a="1"/>
  <c r="E385" i="6" s="1"/>
  <c r="E325" i="6" a="1"/>
  <c r="E325" i="6" s="1"/>
  <c r="E984" i="6" a="1"/>
  <c r="E984" i="6" s="1"/>
  <c r="E924" i="6" a="1"/>
  <c r="E924" i="6" s="1"/>
  <c r="E864" i="6" a="1"/>
  <c r="E864" i="6" s="1"/>
  <c r="E804" i="6" a="1"/>
  <c r="E804" i="6" s="1"/>
  <c r="E744" i="6" a="1"/>
  <c r="E744" i="6" s="1"/>
  <c r="E684" i="6" a="1"/>
  <c r="E684" i="6" s="1"/>
  <c r="E644" i="6" a="1"/>
  <c r="E644" i="6" s="1"/>
  <c r="E604" i="6" a="1"/>
  <c r="E604" i="6" s="1"/>
  <c r="E524" i="6" a="1"/>
  <c r="E524" i="6" s="1"/>
  <c r="E464" i="6" a="1"/>
  <c r="E464" i="6" s="1"/>
  <c r="E364" i="6" a="1"/>
  <c r="E364" i="6" s="1"/>
  <c r="E3" i="6" a="1"/>
  <c r="E3" i="6" s="1"/>
  <c r="Q3" i="15" s="1" a="1"/>
  <c r="Q3" i="15" s="1"/>
  <c r="S3" i="15" s="1" a="1"/>
  <c r="S3" i="15" s="1"/>
  <c r="E963" i="6" a="1"/>
  <c r="E963" i="6" s="1"/>
  <c r="E923" i="6" a="1"/>
  <c r="E923" i="6" s="1"/>
  <c r="E863" i="6" a="1"/>
  <c r="E863" i="6" s="1"/>
  <c r="E823" i="6" a="1"/>
  <c r="E823" i="6" s="1"/>
  <c r="E783" i="6" a="1"/>
  <c r="E783" i="6" s="1"/>
  <c r="E743" i="6" a="1"/>
  <c r="E743" i="6" s="1"/>
  <c r="E703" i="6" a="1"/>
  <c r="E703" i="6" s="1"/>
  <c r="E663" i="6" a="1"/>
  <c r="E663" i="6" s="1"/>
  <c r="E623" i="6" a="1"/>
  <c r="E623" i="6" s="1"/>
  <c r="E583" i="6" a="1"/>
  <c r="E583" i="6" s="1"/>
  <c r="E543" i="6" a="1"/>
  <c r="E543" i="6" s="1"/>
  <c r="E503" i="6" a="1"/>
  <c r="E503" i="6" s="1"/>
  <c r="E463" i="6" a="1"/>
  <c r="E463" i="6" s="1"/>
  <c r="E423" i="6" a="1"/>
  <c r="E423" i="6" s="1"/>
  <c r="E383" i="6" a="1"/>
  <c r="E383" i="6" s="1"/>
  <c r="E343" i="6" a="1"/>
  <c r="E343" i="6" s="1"/>
  <c r="E303" i="6" a="1"/>
  <c r="E303" i="6" s="1"/>
  <c r="E263" i="6" a="1"/>
  <c r="E263" i="6" s="1"/>
  <c r="E223" i="6" a="1"/>
  <c r="E223" i="6" s="1"/>
  <c r="E183" i="6" a="1"/>
  <c r="E183" i="6" s="1"/>
  <c r="E123" i="6" a="1"/>
  <c r="E123" i="6" s="1"/>
  <c r="E83" i="6" a="1"/>
  <c r="E83" i="6" s="1"/>
  <c r="E43" i="6" a="1"/>
  <c r="E43" i="6" s="1"/>
  <c r="E952" i="6" a="1"/>
  <c r="E952" i="6" s="1"/>
  <c r="E572" i="6" a="1"/>
  <c r="E572" i="6" s="1"/>
  <c r="E911" i="6" a="1"/>
  <c r="E911" i="6" s="1"/>
  <c r="E631" i="6" a="1"/>
  <c r="E631" i="6" s="1"/>
  <c r="E451" i="6" a="1"/>
  <c r="E451" i="6" s="1"/>
  <c r="E930" i="6" a="1"/>
  <c r="E930" i="6" s="1"/>
  <c r="E730" i="6" a="1"/>
  <c r="E730" i="6" s="1"/>
  <c r="E430" i="6" a="1"/>
  <c r="E430" i="6" s="1"/>
  <c r="E989" i="6" a="1"/>
  <c r="E989" i="6" s="1"/>
  <c r="E729" i="6" a="1"/>
  <c r="E729" i="6" s="1"/>
  <c r="E429" i="6" a="1"/>
  <c r="E429" i="6" s="1"/>
  <c r="E89" i="6" a="1"/>
  <c r="E89" i="6" s="1"/>
  <c r="E868" i="6" a="1"/>
  <c r="E868" i="6" s="1"/>
  <c r="E927" i="6" a="1"/>
  <c r="E927" i="6" s="1"/>
  <c r="E787" i="6" a="1"/>
  <c r="E787" i="6" s="1"/>
  <c r="E707" i="6" a="1"/>
  <c r="E707" i="6" s="1"/>
  <c r="E627" i="6" a="1"/>
  <c r="E627" i="6" s="1"/>
  <c r="E966" i="6" a="1"/>
  <c r="E966" i="6" s="1"/>
  <c r="E886" i="6" a="1"/>
  <c r="E886" i="6" s="1"/>
  <c r="E806" i="6" a="1"/>
  <c r="E806" i="6" s="1"/>
  <c r="E726" i="6" a="1"/>
  <c r="E726" i="6" s="1"/>
  <c r="E626" i="6" a="1"/>
  <c r="E626" i="6" s="1"/>
  <c r="E546" i="6" a="1"/>
  <c r="E546" i="6" s="1"/>
  <c r="E426" i="6" a="1"/>
  <c r="E426" i="6" s="1"/>
  <c r="E925" i="6" a="1"/>
  <c r="E925" i="6" s="1"/>
  <c r="E865" i="6" a="1"/>
  <c r="E865" i="6" s="1"/>
  <c r="E785" i="6" a="1"/>
  <c r="E785" i="6" s="1"/>
  <c r="E705" i="6" a="1"/>
  <c r="E705" i="6" s="1"/>
  <c r="E645" i="6" a="1"/>
  <c r="E645" i="6" s="1"/>
  <c r="E565" i="6" a="1"/>
  <c r="E565" i="6" s="1"/>
  <c r="E485" i="6" a="1"/>
  <c r="E485" i="6" s="1"/>
  <c r="E405" i="6" a="1"/>
  <c r="E405" i="6" s="1"/>
  <c r="E285" i="6" a="1"/>
  <c r="E285" i="6" s="1"/>
  <c r="E964" i="6" a="1"/>
  <c r="E964" i="6" s="1"/>
  <c r="E904" i="6" a="1"/>
  <c r="E904" i="6" s="1"/>
  <c r="E844" i="6" a="1"/>
  <c r="E844" i="6" s="1"/>
  <c r="E784" i="6" a="1"/>
  <c r="E784" i="6" s="1"/>
  <c r="E704" i="6" a="1"/>
  <c r="E704" i="6" s="1"/>
  <c r="E624" i="6" a="1"/>
  <c r="E624" i="6" s="1"/>
  <c r="E564" i="6" a="1"/>
  <c r="E564" i="6" s="1"/>
  <c r="E504" i="6" a="1"/>
  <c r="E504" i="6" s="1"/>
  <c r="E444" i="6" a="1"/>
  <c r="E444" i="6" s="1"/>
  <c r="E384" i="6" a="1"/>
  <c r="E384" i="6" s="1"/>
  <c r="E983" i="6" a="1"/>
  <c r="E983" i="6" s="1"/>
  <c r="E943" i="6" a="1"/>
  <c r="E943" i="6" s="1"/>
  <c r="E903" i="6" a="1"/>
  <c r="E903" i="6" s="1"/>
  <c r="E883" i="6" a="1"/>
  <c r="E883" i="6" s="1"/>
  <c r="E843" i="6" a="1"/>
  <c r="E843" i="6" s="1"/>
  <c r="E803" i="6" a="1"/>
  <c r="E803" i="6" s="1"/>
  <c r="E763" i="6" a="1"/>
  <c r="E763" i="6" s="1"/>
  <c r="E723" i="6" a="1"/>
  <c r="E723" i="6" s="1"/>
  <c r="E683" i="6" a="1"/>
  <c r="E683" i="6" s="1"/>
  <c r="E643" i="6" a="1"/>
  <c r="E643" i="6" s="1"/>
  <c r="E603" i="6" a="1"/>
  <c r="E603" i="6" s="1"/>
  <c r="E563" i="6" a="1"/>
  <c r="E563" i="6" s="1"/>
  <c r="E523" i="6" a="1"/>
  <c r="E523" i="6" s="1"/>
  <c r="E483" i="6" a="1"/>
  <c r="E483" i="6" s="1"/>
  <c r="E443" i="6" a="1"/>
  <c r="E443" i="6" s="1"/>
  <c r="E403" i="6" a="1"/>
  <c r="E403" i="6" s="1"/>
  <c r="E363" i="6" a="1"/>
  <c r="E363" i="6" s="1"/>
  <c r="E323" i="6" a="1"/>
  <c r="E323" i="6" s="1"/>
  <c r="E283" i="6" a="1"/>
  <c r="E283" i="6" s="1"/>
  <c r="E243" i="6" a="1"/>
  <c r="E243" i="6" s="1"/>
  <c r="E203" i="6" a="1"/>
  <c r="E203" i="6" s="1"/>
  <c r="E163" i="6" a="1"/>
  <c r="E163" i="6" s="1"/>
  <c r="E143" i="6" a="1"/>
  <c r="E143" i="6" s="1"/>
  <c r="E103" i="6" a="1"/>
  <c r="E103" i="6" s="1"/>
  <c r="E63" i="6" a="1"/>
  <c r="E63" i="6" s="1"/>
  <c r="E23" i="6" a="1"/>
  <c r="E23" i="6" s="1"/>
  <c r="E1002" i="6" a="1"/>
  <c r="E1002" i="6" s="1"/>
  <c r="E982" i="6" a="1"/>
  <c r="E982" i="6" s="1"/>
  <c r="E962" i="6" a="1"/>
  <c r="E962" i="6" s="1"/>
  <c r="E942" i="6" a="1"/>
  <c r="E942" i="6" s="1"/>
  <c r="E922" i="6" a="1"/>
  <c r="E922" i="6" s="1"/>
  <c r="E902" i="6" a="1"/>
  <c r="E902" i="6" s="1"/>
  <c r="E882" i="6" a="1"/>
  <c r="E882" i="6" s="1"/>
  <c r="E862" i="6" a="1"/>
  <c r="E862" i="6" s="1"/>
  <c r="E842" i="6" a="1"/>
  <c r="E842" i="6" s="1"/>
  <c r="E822" i="6" a="1"/>
  <c r="E822" i="6" s="1"/>
  <c r="E802" i="6" a="1"/>
  <c r="E802" i="6" s="1"/>
  <c r="E782" i="6" a="1"/>
  <c r="E782" i="6" s="1"/>
  <c r="E762" i="6" a="1"/>
  <c r="E762" i="6" s="1"/>
  <c r="E742" i="6" a="1"/>
  <c r="E742" i="6" s="1"/>
  <c r="E722" i="6" a="1"/>
  <c r="E722" i="6" s="1"/>
  <c r="E702" i="6" a="1"/>
  <c r="E702" i="6" s="1"/>
  <c r="E682" i="6" a="1"/>
  <c r="E682" i="6" s="1"/>
  <c r="E662" i="6" a="1"/>
  <c r="E662" i="6" s="1"/>
  <c r="E642" i="6" a="1"/>
  <c r="E642" i="6" s="1"/>
  <c r="E622" i="6" a="1"/>
  <c r="E622" i="6" s="1"/>
  <c r="E602" i="6" a="1"/>
  <c r="E602" i="6" s="1"/>
  <c r="E582" i="6" a="1"/>
  <c r="E582" i="6" s="1"/>
  <c r="E562" i="6" a="1"/>
  <c r="E562" i="6" s="1"/>
  <c r="E542" i="6" a="1"/>
  <c r="E542" i="6" s="1"/>
  <c r="E522" i="6" a="1"/>
  <c r="E522" i="6" s="1"/>
  <c r="E502" i="6" a="1"/>
  <c r="E502" i="6" s="1"/>
  <c r="E482" i="6" a="1"/>
  <c r="E482" i="6" s="1"/>
  <c r="E462" i="6" a="1"/>
  <c r="E462" i="6" s="1"/>
  <c r="E442" i="6" a="1"/>
  <c r="E442" i="6" s="1"/>
  <c r="E422" i="6" a="1"/>
  <c r="E422" i="6" s="1"/>
  <c r="E402" i="6" a="1"/>
  <c r="E402" i="6" s="1"/>
  <c r="E382" i="6" a="1"/>
  <c r="E382" i="6" s="1"/>
  <c r="E362" i="6" a="1"/>
  <c r="E362" i="6" s="1"/>
  <c r="E342" i="6" a="1"/>
  <c r="E342" i="6" s="1"/>
  <c r="E322" i="6" a="1"/>
  <c r="E322" i="6" s="1"/>
  <c r="E302" i="6" a="1"/>
  <c r="E302" i="6" s="1"/>
  <c r="E282" i="6" a="1"/>
  <c r="E282" i="6" s="1"/>
  <c r="E262" i="6" a="1"/>
  <c r="E262" i="6" s="1"/>
  <c r="E242" i="6" a="1"/>
  <c r="E242" i="6" s="1"/>
  <c r="E222" i="6" a="1"/>
  <c r="E222" i="6" s="1"/>
  <c r="E202" i="6" a="1"/>
  <c r="E202" i="6" s="1"/>
  <c r="E182" i="6" a="1"/>
  <c r="E182" i="6" s="1"/>
  <c r="E162" i="6" a="1"/>
  <c r="E162" i="6" s="1"/>
  <c r="E142" i="6" a="1"/>
  <c r="E142" i="6" s="1"/>
  <c r="E122" i="6" a="1"/>
  <c r="E122" i="6" s="1"/>
  <c r="E102" i="6" a="1"/>
  <c r="E102" i="6" s="1"/>
  <c r="E82" i="6" a="1"/>
  <c r="E82" i="6" s="1"/>
  <c r="E62" i="6" a="1"/>
  <c r="E62" i="6" s="1"/>
  <c r="E42" i="6" a="1"/>
  <c r="E42" i="6" s="1"/>
  <c r="E22" i="6" a="1"/>
  <c r="E22" i="6" s="1"/>
  <c r="B4" i="9"/>
  <c r="B3" i="9"/>
  <c r="B2" i="9"/>
  <c r="B2" i="3"/>
  <c r="Q4" i="15" l="1" a="1"/>
  <c r="Q4" i="15" s="1"/>
  <c r="E3" i="15" a="1"/>
  <c r="E3" i="15" s="1"/>
  <c r="D4" i="15" s="1" a="1"/>
  <c r="D4" i="15" s="1"/>
  <c r="G3" i="15" a="1"/>
  <c r="G3" i="15" s="1"/>
  <c r="O5" i="15" a="1"/>
  <c r="O5" i="15" s="1"/>
  <c r="N5" i="15" s="1" a="1"/>
  <c r="N5" i="15" s="1"/>
  <c r="R4" i="15" a="1"/>
  <c r="R4" i="15" s="1"/>
  <c r="I3" i="15" a="1"/>
  <c r="I3" i="15" s="1"/>
  <c r="I4" i="15" l="1" a="1"/>
  <c r="I4" i="15" s="1"/>
  <c r="F4" i="15" a="1"/>
  <c r="F4" i="15" s="1"/>
  <c r="S4" i="15" a="1"/>
  <c r="S4" i="15" s="1"/>
  <c r="J3" i="15" a="1"/>
  <c r="J3" i="15" s="1"/>
  <c r="O6" i="15" a="1"/>
  <c r="O6" i="15" s="1"/>
  <c r="N6" i="15" s="1" a="1"/>
  <c r="N6" i="15" s="1"/>
  <c r="R5" i="15" a="1"/>
  <c r="R5" i="15" s="1"/>
  <c r="G4" i="15" a="1"/>
  <c r="G4" i="15" s="1"/>
  <c r="H4" i="15" a="1"/>
  <c r="H4" i="15" s="1"/>
  <c r="Q5" i="15" a="1"/>
  <c r="Q5" i="15" s="1"/>
  <c r="S5" i="15" l="1" a="1"/>
  <c r="S5" i="15" s="1"/>
  <c r="J4" i="15" a="1"/>
  <c r="J4" i="15" s="1"/>
  <c r="E4" i="15" a="1"/>
  <c r="E4" i="15" s="1"/>
  <c r="D5" i="15" s="1" a="1"/>
  <c r="D5" i="15" s="1"/>
  <c r="F5" i="15" s="1" a="1"/>
  <c r="F5" i="15" s="1"/>
  <c r="O7" i="15" a="1"/>
  <c r="O7" i="15" s="1"/>
  <c r="N7" i="15" s="1" a="1"/>
  <c r="N7" i="15" s="1"/>
  <c r="R6" i="15" a="1"/>
  <c r="R6" i="15" s="1"/>
  <c r="Q6" i="15" a="1"/>
  <c r="Q6" i="15" s="1"/>
  <c r="I5" i="15" l="1" a="1"/>
  <c r="I5" i="15" s="1"/>
  <c r="G5" i="15" a="1"/>
  <c r="G5" i="15" s="1"/>
  <c r="E5" i="15" a="1"/>
  <c r="E5" i="15" s="1"/>
  <c r="D6" i="15" s="1" a="1"/>
  <c r="D6" i="15" s="1"/>
  <c r="H5" i="15" a="1"/>
  <c r="H5" i="15" s="1"/>
  <c r="S6" i="15" a="1"/>
  <c r="S6" i="15" s="1"/>
  <c r="R7" i="15" a="1"/>
  <c r="R7" i="15" s="1"/>
  <c r="O8" i="15" a="1"/>
  <c r="O8" i="15" s="1"/>
  <c r="N8" i="15" s="1" a="1"/>
  <c r="N8" i="15" s="1"/>
  <c r="Q7" i="15" a="1"/>
  <c r="Q7" i="15" s="1"/>
  <c r="F6" i="15" l="1" a="1"/>
  <c r="F6" i="15" s="1"/>
  <c r="G6" i="15" s="1" a="1"/>
  <c r="G6" i="15" s="1"/>
  <c r="J5" i="15" a="1"/>
  <c r="J5" i="15" s="1"/>
  <c r="S7" i="15" a="1"/>
  <c r="S7" i="15" s="1"/>
  <c r="H6" i="15" a="1"/>
  <c r="H6" i="15" s="1"/>
  <c r="I6" i="15" a="1"/>
  <c r="I6" i="15" s="1"/>
  <c r="Q8" i="15" a="1"/>
  <c r="Q8" i="15" s="1"/>
  <c r="O9" i="15" a="1"/>
  <c r="O9" i="15" s="1"/>
  <c r="N9" i="15" s="1" a="1"/>
  <c r="N9" i="15" s="1"/>
  <c r="R8" i="15" a="1"/>
  <c r="R8" i="15" s="1"/>
  <c r="E6" i="15" l="1" a="1"/>
  <c r="E6" i="15" s="1"/>
  <c r="D7" i="15" s="1" a="1"/>
  <c r="D7" i="15" s="1"/>
  <c r="F7" i="15" s="1" a="1"/>
  <c r="F7" i="15" s="1"/>
  <c r="H7" i="15" a="1"/>
  <c r="H7" i="15" s="1"/>
  <c r="I7" i="15" a="1"/>
  <c r="I7" i="15" s="1"/>
  <c r="J6" i="15" a="1"/>
  <c r="J6" i="15" s="1"/>
  <c r="O10" i="15" a="1"/>
  <c r="O10" i="15" s="1"/>
  <c r="N10" i="15" s="1" a="1"/>
  <c r="N10" i="15" s="1"/>
  <c r="Q9" i="15" a="1"/>
  <c r="Q9" i="15" s="1"/>
  <c r="R9" i="15" a="1"/>
  <c r="R9" i="15" s="1"/>
  <c r="S8" i="15" a="1"/>
  <c r="S8" i="15" s="1"/>
  <c r="G7" i="15" l="1" a="1"/>
  <c r="G7" i="15" s="1"/>
  <c r="J7" i="15" s="1" a="1"/>
  <c r="J7" i="15" s="1"/>
  <c r="E7" i="15" a="1"/>
  <c r="E7" i="15" s="1"/>
  <c r="D8" i="15" s="1" a="1"/>
  <c r="D8" i="15" s="1"/>
  <c r="F8" i="15" s="1" a="1"/>
  <c r="F8" i="15" s="1"/>
  <c r="S9" i="15" a="1"/>
  <c r="S9" i="15" s="1"/>
  <c r="O11" i="15" a="1"/>
  <c r="O11" i="15" s="1"/>
  <c r="N11" i="15" s="1" a="1"/>
  <c r="N11" i="15" s="1"/>
  <c r="R10" i="15" a="1"/>
  <c r="R10" i="15" s="1"/>
  <c r="Q10" i="15" a="1"/>
  <c r="Q10" i="15" s="1"/>
  <c r="G8" i="15" a="1"/>
  <c r="G8" i="15" s="1"/>
  <c r="H8" i="15" a="1"/>
  <c r="H8" i="15" s="1"/>
  <c r="I8" i="15" a="1"/>
  <c r="I8" i="15" s="1"/>
  <c r="S10" i="15" l="1" a="1"/>
  <c r="S10" i="15" s="1"/>
  <c r="R11" i="15" a="1"/>
  <c r="R11" i="15" s="1"/>
  <c r="Q11" i="15" a="1"/>
  <c r="Q11" i="15" s="1"/>
  <c r="O12" i="15" a="1"/>
  <c r="O12" i="15" s="1"/>
  <c r="N12" i="15" s="1" a="1"/>
  <c r="N12" i="15" s="1"/>
  <c r="J8" i="15" a="1"/>
  <c r="J8" i="15" s="1"/>
  <c r="E8" i="15" a="1"/>
  <c r="E8" i="15" s="1"/>
  <c r="D9" i="15" s="1" a="1"/>
  <c r="D9" i="15" s="1"/>
  <c r="F9" i="15" s="1" a="1"/>
  <c r="F9" i="15" s="1"/>
  <c r="S11" i="15" l="1" a="1"/>
  <c r="S11" i="15" s="1"/>
  <c r="R12" i="15" a="1"/>
  <c r="R12" i="15" s="1"/>
  <c r="O13" i="15" a="1"/>
  <c r="O13" i="15" s="1"/>
  <c r="N13" i="15" s="1" a="1"/>
  <c r="N13" i="15" s="1"/>
  <c r="Q12" i="15" a="1"/>
  <c r="Q12" i="15" s="1"/>
  <c r="S12" i="15" s="1" a="1"/>
  <c r="S12" i="15" s="1"/>
  <c r="G9" i="15" a="1"/>
  <c r="G9" i="15" s="1"/>
  <c r="H9" i="15" a="1"/>
  <c r="H9" i="15" s="1"/>
  <c r="I9" i="15" a="1"/>
  <c r="I9" i="15" s="1"/>
  <c r="Q13" i="15" l="1" a="1"/>
  <c r="Q13" i="15" s="1"/>
  <c r="R13" i="15" a="1"/>
  <c r="R13" i="15" s="1"/>
  <c r="O14" i="15" a="1"/>
  <c r="O14" i="15" s="1"/>
  <c r="N14" i="15" s="1" a="1"/>
  <c r="N14" i="15" s="1"/>
  <c r="E9" i="15" a="1"/>
  <c r="E9" i="15" s="1"/>
  <c r="D10" i="15" s="1" a="1"/>
  <c r="D10" i="15" s="1"/>
  <c r="F10" i="15" s="1" a="1"/>
  <c r="F10" i="15" s="1"/>
  <c r="J9" i="15" a="1"/>
  <c r="J9" i="15" s="1"/>
  <c r="R14" i="15" l="1" a="1"/>
  <c r="R14" i="15" s="1"/>
  <c r="O15" i="15" a="1"/>
  <c r="O15" i="15" s="1"/>
  <c r="N15" i="15" s="1" a="1"/>
  <c r="N15" i="15" s="1"/>
  <c r="Q14" i="15" a="1"/>
  <c r="Q14" i="15" s="1"/>
  <c r="S13" i="15" a="1"/>
  <c r="S13" i="15" s="1"/>
  <c r="G10" i="15" a="1"/>
  <c r="G10" i="15" s="1"/>
  <c r="H10" i="15" a="1"/>
  <c r="H10" i="15" s="1"/>
  <c r="I10" i="15" a="1"/>
  <c r="I10" i="15" s="1"/>
  <c r="S14" i="15" l="1" a="1"/>
  <c r="S14" i="15" s="1"/>
  <c r="O16" i="15" a="1"/>
  <c r="O16" i="15" s="1"/>
  <c r="N16" i="15" s="1" a="1"/>
  <c r="N16" i="15" s="1"/>
  <c r="R15" i="15" a="1"/>
  <c r="R15" i="15" s="1"/>
  <c r="Q15" i="15" a="1"/>
  <c r="Q15" i="15" s="1"/>
  <c r="S15" i="15" s="1" a="1"/>
  <c r="S15" i="15" s="1"/>
  <c r="E10" i="15" a="1"/>
  <c r="E10" i="15" s="1"/>
  <c r="D11" i="15" s="1" a="1"/>
  <c r="D11" i="15" s="1"/>
  <c r="F11" i="15" s="1" a="1"/>
  <c r="F11" i="15" s="1"/>
  <c r="J10" i="15" a="1"/>
  <c r="J10" i="15" s="1"/>
  <c r="O17" i="15" l="1" a="1"/>
  <c r="O17" i="15" s="1"/>
  <c r="N17" i="15" s="1" a="1"/>
  <c r="N17" i="15" s="1"/>
  <c r="Q16" i="15" a="1"/>
  <c r="Q16" i="15" s="1"/>
  <c r="R16" i="15" a="1"/>
  <c r="R16" i="15" s="1"/>
  <c r="G11" i="15" a="1"/>
  <c r="G11" i="15" s="1"/>
  <c r="I11" i="15" a="1"/>
  <c r="I11" i="15" s="1"/>
  <c r="H11" i="15" a="1"/>
  <c r="H11" i="15" s="1"/>
  <c r="J11" i="15" l="1" a="1"/>
  <c r="J11" i="15" s="1"/>
  <c r="S16" i="15" a="1"/>
  <c r="S16" i="15" s="1"/>
  <c r="O18" i="15" a="1"/>
  <c r="O18" i="15" s="1"/>
  <c r="N18" i="15" s="1" a="1"/>
  <c r="N18" i="15" s="1"/>
  <c r="Q17" i="15" a="1"/>
  <c r="Q17" i="15" s="1"/>
  <c r="R17" i="15" a="1"/>
  <c r="R17" i="15" s="1"/>
  <c r="E11" i="15" a="1"/>
  <c r="E11" i="15" s="1"/>
  <c r="D12" i="15" s="1" a="1"/>
  <c r="D12" i="15" s="1"/>
  <c r="F12" i="15" s="1" a="1"/>
  <c r="F12" i="15" s="1"/>
  <c r="R18" i="15" l="1" a="1"/>
  <c r="R18" i="15" s="1"/>
  <c r="Q18" i="15" a="1"/>
  <c r="Q18" i="15" s="1"/>
  <c r="O19" i="15" a="1"/>
  <c r="O19" i="15" s="1"/>
  <c r="N19" i="15" s="1" a="1"/>
  <c r="N19" i="15" s="1"/>
  <c r="S17" i="15" a="1"/>
  <c r="S17" i="15" s="1"/>
  <c r="H12" i="15" a="1"/>
  <c r="H12" i="15" s="1"/>
  <c r="I12" i="15" a="1"/>
  <c r="I12" i="15" s="1"/>
  <c r="G12" i="15" a="1"/>
  <c r="G12" i="15" s="1"/>
  <c r="S18" i="15" l="1" a="1"/>
  <c r="S18" i="15" s="1"/>
  <c r="O20" i="15" a="1"/>
  <c r="O20" i="15" s="1"/>
  <c r="N20" i="15" s="1" a="1"/>
  <c r="N20" i="15" s="1"/>
  <c r="R19" i="15" a="1"/>
  <c r="R19" i="15" s="1"/>
  <c r="Q19" i="15" a="1"/>
  <c r="Q19" i="15" s="1"/>
  <c r="S19" i="15" s="1" a="1"/>
  <c r="S19" i="15" s="1"/>
  <c r="E12" i="15" a="1"/>
  <c r="E12" i="15" s="1"/>
  <c r="D13" i="15" s="1" a="1"/>
  <c r="D13" i="15" s="1"/>
  <c r="F13" i="15" s="1" a="1"/>
  <c r="F13" i="15" s="1"/>
  <c r="J12" i="15" a="1"/>
  <c r="J12" i="15" s="1"/>
  <c r="O21" i="15" l="1" a="1"/>
  <c r="O21" i="15" s="1"/>
  <c r="N21" i="15" s="1" a="1"/>
  <c r="N21" i="15" s="1"/>
  <c r="Q20" i="15" a="1"/>
  <c r="Q20" i="15" s="1"/>
  <c r="R20" i="15" a="1"/>
  <c r="R20" i="15" s="1"/>
  <c r="H13" i="15" a="1"/>
  <c r="H13" i="15" s="1"/>
  <c r="I13" i="15" a="1"/>
  <c r="I13" i="15" s="1"/>
  <c r="G13" i="15" a="1"/>
  <c r="G13" i="15" s="1"/>
  <c r="S20" i="15" l="1" a="1"/>
  <c r="S20" i="15" s="1"/>
  <c r="O22" i="15" a="1"/>
  <c r="O22" i="15" s="1"/>
  <c r="N22" i="15" s="1" a="1"/>
  <c r="N22" i="15" s="1"/>
  <c r="Q21" i="15" a="1"/>
  <c r="Q21" i="15" s="1"/>
  <c r="R21" i="15" a="1"/>
  <c r="R21" i="15" s="1"/>
  <c r="J13" i="15" a="1"/>
  <c r="J13" i="15" s="1"/>
  <c r="E13" i="15" a="1"/>
  <c r="E13" i="15" s="1"/>
  <c r="D14" i="15" s="1" a="1"/>
  <c r="D14" i="15" s="1"/>
  <c r="F14" i="15" s="1" a="1"/>
  <c r="F14" i="15" s="1"/>
  <c r="S21" i="15" l="1" a="1"/>
  <c r="S21" i="15" s="1"/>
  <c r="Q22" i="15" a="1"/>
  <c r="Q22" i="15" s="1"/>
  <c r="O23" i="15" a="1"/>
  <c r="O23" i="15" s="1"/>
  <c r="N23" i="15" s="1" a="1"/>
  <c r="N23" i="15" s="1"/>
  <c r="R22" i="15" a="1"/>
  <c r="R22" i="15" s="1"/>
  <c r="H14" i="15" a="1"/>
  <c r="H14" i="15" s="1"/>
  <c r="I14" i="15" a="1"/>
  <c r="I14" i="15" s="1"/>
  <c r="G14" i="15" a="1"/>
  <c r="G14" i="15" s="1"/>
  <c r="S22" i="15" l="1" a="1"/>
  <c r="S22" i="15" s="1"/>
  <c r="R23" i="15" a="1"/>
  <c r="R23" i="15" s="1"/>
  <c r="O24" i="15" a="1"/>
  <c r="O24" i="15" s="1"/>
  <c r="N24" i="15" s="1" a="1"/>
  <c r="N24" i="15" s="1"/>
  <c r="Q23" i="15" a="1"/>
  <c r="Q23" i="15" s="1"/>
  <c r="S23" i="15" s="1" a="1"/>
  <c r="S23" i="15" s="1"/>
  <c r="J14" i="15" a="1"/>
  <c r="J14" i="15" s="1"/>
  <c r="E14" i="15" a="1"/>
  <c r="E14" i="15" s="1"/>
  <c r="D15" i="15" s="1" a="1"/>
  <c r="D15" i="15" s="1"/>
  <c r="F15" i="15" s="1" a="1"/>
  <c r="F15" i="15" s="1"/>
  <c r="R24" i="15" l="1" a="1"/>
  <c r="R24" i="15" s="1"/>
  <c r="O25" i="15" a="1"/>
  <c r="O25" i="15" s="1"/>
  <c r="N25" i="15" s="1" a="1"/>
  <c r="N25" i="15" s="1"/>
  <c r="Q24" i="15" a="1"/>
  <c r="Q24" i="15" s="1"/>
  <c r="S24" i="15" s="1" a="1"/>
  <c r="S24" i="15" s="1"/>
  <c r="G15" i="15" a="1"/>
  <c r="G15" i="15" s="1"/>
  <c r="I15" i="15" a="1"/>
  <c r="I15" i="15" s="1"/>
  <c r="H15" i="15" a="1"/>
  <c r="H15" i="15" s="1"/>
  <c r="Q25" i="15" l="1" a="1"/>
  <c r="Q25" i="15" s="1"/>
  <c r="R25" i="15" a="1"/>
  <c r="R25" i="15" s="1"/>
  <c r="O26" i="15" a="1"/>
  <c r="O26" i="15" s="1"/>
  <c r="N26" i="15" s="1" a="1"/>
  <c r="N26" i="15" s="1"/>
  <c r="J15" i="15" a="1"/>
  <c r="J15" i="15" s="1"/>
  <c r="E15" i="15" a="1"/>
  <c r="E15" i="15" s="1"/>
  <c r="D16" i="15" s="1" a="1"/>
  <c r="D16" i="15" s="1"/>
  <c r="F16" i="15" s="1" a="1"/>
  <c r="F16" i="15" s="1"/>
  <c r="O27" i="15" l="1" a="1"/>
  <c r="O27" i="15" s="1"/>
  <c r="N27" i="15" s="1" a="1"/>
  <c r="N27" i="15" s="1"/>
  <c r="R26" i="15" a="1"/>
  <c r="R26" i="15" s="1"/>
  <c r="Q26" i="15" a="1"/>
  <c r="Q26" i="15" s="1"/>
  <c r="S26" i="15" s="1" a="1"/>
  <c r="S26" i="15" s="1"/>
  <c r="S25" i="15" a="1"/>
  <c r="S25" i="15" s="1"/>
  <c r="H16" i="15" a="1"/>
  <c r="H16" i="15" s="1"/>
  <c r="G16" i="15" a="1"/>
  <c r="G16" i="15" s="1"/>
  <c r="I16" i="15" a="1"/>
  <c r="I16" i="15" s="1"/>
  <c r="Q27" i="15" l="1" a="1"/>
  <c r="Q27" i="15" s="1"/>
  <c r="R27" i="15" a="1"/>
  <c r="R27" i="15" s="1"/>
  <c r="O28" i="15" a="1"/>
  <c r="O28" i="15" s="1"/>
  <c r="N28" i="15" s="1" a="1"/>
  <c r="N28" i="15" s="1"/>
  <c r="J16" i="15" a="1"/>
  <c r="J16" i="15" s="1"/>
  <c r="E16" i="15" a="1"/>
  <c r="E16" i="15" s="1"/>
  <c r="D17" i="15" s="1" a="1"/>
  <c r="D17" i="15" s="1"/>
  <c r="F17" i="15" s="1" a="1"/>
  <c r="F17" i="15" s="1"/>
  <c r="S27" i="15" l="1" a="1"/>
  <c r="S27" i="15" s="1"/>
  <c r="Q28" i="15" a="1"/>
  <c r="Q28" i="15" s="1"/>
  <c r="O29" i="15" a="1"/>
  <c r="O29" i="15" s="1"/>
  <c r="N29" i="15" s="1" a="1"/>
  <c r="N29" i="15" s="1"/>
  <c r="R28" i="15" a="1"/>
  <c r="R28" i="15" s="1"/>
  <c r="H17" i="15" a="1"/>
  <c r="H17" i="15" s="1"/>
  <c r="I17" i="15" a="1"/>
  <c r="I17" i="15" s="1"/>
  <c r="G17" i="15" a="1"/>
  <c r="G17" i="15" s="1"/>
  <c r="Q29" i="15" l="1" a="1"/>
  <c r="Q29" i="15" s="1"/>
  <c r="R29" i="15" a="1"/>
  <c r="R29" i="15" s="1"/>
  <c r="O30" i="15" a="1"/>
  <c r="O30" i="15" s="1"/>
  <c r="N30" i="15" s="1" a="1"/>
  <c r="N30" i="15" s="1"/>
  <c r="S28" i="15" a="1"/>
  <c r="S28" i="15" s="1"/>
  <c r="J17" i="15" a="1"/>
  <c r="J17" i="15" s="1"/>
  <c r="E17" i="15" a="1"/>
  <c r="E17" i="15" s="1"/>
  <c r="D18" i="15" s="1" a="1"/>
  <c r="D18" i="15" s="1"/>
  <c r="F18" i="15" s="1" a="1"/>
  <c r="F18" i="15" s="1"/>
  <c r="R30" i="15" l="1" a="1"/>
  <c r="R30" i="15" s="1"/>
  <c r="O31" i="15" a="1"/>
  <c r="O31" i="15" s="1"/>
  <c r="N31" i="15" s="1" a="1"/>
  <c r="N31" i="15" s="1"/>
  <c r="Q30" i="15" a="1"/>
  <c r="Q30" i="15" s="1"/>
  <c r="S29" i="15" a="1"/>
  <c r="S29" i="15" s="1"/>
  <c r="H18" i="15" a="1"/>
  <c r="H18" i="15" s="1"/>
  <c r="G18" i="15" a="1"/>
  <c r="G18" i="15" s="1"/>
  <c r="I18" i="15" a="1"/>
  <c r="I18" i="15" s="1"/>
  <c r="S30" i="15" l="1" a="1"/>
  <c r="S30" i="15" s="1"/>
  <c r="O32" i="15" a="1"/>
  <c r="O32" i="15" s="1"/>
  <c r="N32" i="15" s="1" a="1"/>
  <c r="N32" i="15" s="1"/>
  <c r="R31" i="15" a="1"/>
  <c r="R31" i="15" s="1"/>
  <c r="Q31" i="15" a="1"/>
  <c r="Q31" i="15" s="1"/>
  <c r="E18" i="15" a="1"/>
  <c r="E18" i="15" s="1"/>
  <c r="D19" i="15" s="1" a="1"/>
  <c r="D19" i="15" s="1"/>
  <c r="F19" i="15" s="1" a="1"/>
  <c r="F19" i="15" s="1"/>
  <c r="J18" i="15" a="1"/>
  <c r="J18" i="15" s="1"/>
  <c r="S31" i="15" l="1" a="1"/>
  <c r="S31" i="15" s="1"/>
  <c r="R32" i="15" a="1"/>
  <c r="R32" i="15" s="1"/>
  <c r="Q32" i="15" a="1"/>
  <c r="Q32" i="15" s="1"/>
  <c r="S32" i="15" s="1" a="1"/>
  <c r="S32" i="15" s="1"/>
  <c r="O33" i="15" a="1"/>
  <c r="O33" i="15" s="1"/>
  <c r="N33" i="15" s="1" a="1"/>
  <c r="N33" i="15" s="1"/>
  <c r="G19" i="15" a="1"/>
  <c r="G19" i="15" s="1"/>
  <c r="H19" i="15" a="1"/>
  <c r="H19" i="15" s="1"/>
  <c r="E19" i="15" a="1"/>
  <c r="E19" i="15" s="1"/>
  <c r="D20" i="15" s="1" a="1"/>
  <c r="D20" i="15" s="1"/>
  <c r="F20" i="15" s="1" a="1"/>
  <c r="F20" i="15" s="1"/>
  <c r="I19" i="15" a="1"/>
  <c r="I19" i="15" s="1"/>
  <c r="Q33" i="15" l="1" a="1"/>
  <c r="Q33" i="15" s="1"/>
  <c r="R33" i="15" a="1"/>
  <c r="R33" i="15" s="1"/>
  <c r="O34" i="15" a="1"/>
  <c r="O34" i="15" s="1"/>
  <c r="N34" i="15" s="1" a="1"/>
  <c r="N34" i="15" s="1"/>
  <c r="G20" i="15" a="1"/>
  <c r="G20" i="15" s="1"/>
  <c r="I20" i="15" a="1"/>
  <c r="I20" i="15" s="1"/>
  <c r="H20" i="15" a="1"/>
  <c r="H20" i="15" s="1"/>
  <c r="J19" i="15" a="1"/>
  <c r="J19" i="15" s="1"/>
  <c r="O35" i="15" l="1" a="1"/>
  <c r="O35" i="15" s="1"/>
  <c r="N35" i="15" s="1" a="1"/>
  <c r="N35" i="15" s="1"/>
  <c r="R34" i="15" a="1"/>
  <c r="R34" i="15" s="1"/>
  <c r="Q34" i="15" a="1"/>
  <c r="Q34" i="15" s="1"/>
  <c r="S34" i="15" s="1" a="1"/>
  <c r="S34" i="15" s="1"/>
  <c r="S33" i="15" a="1"/>
  <c r="S33" i="15" s="1"/>
  <c r="E20" i="15" a="1"/>
  <c r="E20" i="15" s="1"/>
  <c r="D21" i="15" s="1" a="1"/>
  <c r="D21" i="15" s="1"/>
  <c r="F21" i="15" s="1" a="1"/>
  <c r="F21" i="15" s="1"/>
  <c r="J20" i="15" a="1"/>
  <c r="J20" i="15" s="1"/>
  <c r="R35" i="15" l="1" a="1"/>
  <c r="R35" i="15" s="1"/>
  <c r="Q35" i="15" a="1"/>
  <c r="Q35" i="15" s="1"/>
  <c r="O36" i="15" a="1"/>
  <c r="O36" i="15" s="1"/>
  <c r="N36" i="15" s="1" a="1"/>
  <c r="N36" i="15" s="1"/>
  <c r="I21" i="15" a="1"/>
  <c r="I21" i="15" s="1"/>
  <c r="G21" i="15" a="1"/>
  <c r="G21" i="15" s="1"/>
  <c r="H21" i="15" a="1"/>
  <c r="H21" i="15" s="1"/>
  <c r="S35" i="15" l="1" a="1"/>
  <c r="S35" i="15" s="1"/>
  <c r="R36" i="15" a="1"/>
  <c r="R36" i="15" s="1"/>
  <c r="O37" i="15" a="1"/>
  <c r="O37" i="15" s="1"/>
  <c r="N37" i="15" s="1" a="1"/>
  <c r="N37" i="15" s="1"/>
  <c r="Q36" i="15" a="1"/>
  <c r="Q36" i="15" s="1"/>
  <c r="S36" i="15" s="1" a="1"/>
  <c r="S36" i="15" s="1"/>
  <c r="J21" i="15" a="1"/>
  <c r="J21" i="15" s="1"/>
  <c r="E21" i="15" a="1"/>
  <c r="E21" i="15" s="1"/>
  <c r="D22" i="15" s="1" a="1"/>
  <c r="D22" i="15" s="1"/>
  <c r="F22" i="15" s="1" a="1"/>
  <c r="F22" i="15" s="1"/>
  <c r="R37" i="15" l="1" a="1"/>
  <c r="R37" i="15" s="1"/>
  <c r="Q37" i="15" a="1"/>
  <c r="Q37" i="15" s="1"/>
  <c r="S37" i="15" s="1" a="1"/>
  <c r="S37" i="15" s="1"/>
  <c r="O38" i="15" a="1"/>
  <c r="O38" i="15" s="1"/>
  <c r="N38" i="15" s="1" a="1"/>
  <c r="N38" i="15" s="1"/>
  <c r="G22" i="15" a="1"/>
  <c r="G22" i="15" s="1"/>
  <c r="I22" i="15" a="1"/>
  <c r="I22" i="15" s="1"/>
  <c r="H22" i="15" a="1"/>
  <c r="H22" i="15" s="1"/>
  <c r="O39" i="15" l="1" a="1"/>
  <c r="O39" i="15" s="1"/>
  <c r="N39" i="15" s="1" a="1"/>
  <c r="N39" i="15" s="1"/>
  <c r="R38" i="15" a="1"/>
  <c r="R38" i="15" s="1"/>
  <c r="Q38" i="15" a="1"/>
  <c r="Q38" i="15" s="1"/>
  <c r="S38" i="15" s="1" a="1"/>
  <c r="S38" i="15" s="1"/>
  <c r="J22" i="15" a="1"/>
  <c r="J22" i="15" s="1"/>
  <c r="E22" i="15" a="1"/>
  <c r="E22" i="15" s="1"/>
  <c r="D23" i="15" s="1" a="1"/>
  <c r="D23" i="15" s="1"/>
  <c r="F23" i="15" s="1" a="1"/>
  <c r="F23" i="15" s="1"/>
  <c r="R39" i="15" l="1" a="1"/>
  <c r="R39" i="15" s="1"/>
  <c r="Q39" i="15" a="1"/>
  <c r="Q39" i="15" s="1"/>
  <c r="O40" i="15" a="1"/>
  <c r="O40" i="15" s="1"/>
  <c r="N40" i="15" s="1" a="1"/>
  <c r="N40" i="15" s="1"/>
  <c r="H23" i="15" a="1"/>
  <c r="H23" i="15" s="1"/>
  <c r="I23" i="15" a="1"/>
  <c r="I23" i="15" s="1"/>
  <c r="G23" i="15" a="1"/>
  <c r="G23" i="15" s="1"/>
  <c r="S39" i="15" l="1" a="1"/>
  <c r="S39" i="15" s="1"/>
  <c r="R40" i="15" a="1"/>
  <c r="R40" i="15" s="1"/>
  <c r="O41" i="15" a="1"/>
  <c r="O41" i="15" s="1"/>
  <c r="N41" i="15" s="1" a="1"/>
  <c r="N41" i="15" s="1"/>
  <c r="Q40" i="15" a="1"/>
  <c r="Q40" i="15" s="1"/>
  <c r="S40" i="15" s="1" a="1"/>
  <c r="S40" i="15" s="1"/>
  <c r="E23" i="15" a="1"/>
  <c r="E23" i="15" s="1"/>
  <c r="D24" i="15" s="1" a="1"/>
  <c r="D24" i="15" s="1"/>
  <c r="F24" i="15" s="1" a="1"/>
  <c r="F24" i="15" s="1"/>
  <c r="J23" i="15" a="1"/>
  <c r="J23" i="15" s="1"/>
  <c r="O42" i="15" l="1" a="1"/>
  <c r="O42" i="15" s="1"/>
  <c r="N42" i="15" s="1" a="1"/>
  <c r="N42" i="15" s="1"/>
  <c r="Q41" i="15" a="1"/>
  <c r="Q41" i="15" s="1"/>
  <c r="R41" i="15" a="1"/>
  <c r="R41" i="15" s="1"/>
  <c r="G24" i="15" a="1"/>
  <c r="G24" i="15" s="1"/>
  <c r="I24" i="15" a="1"/>
  <c r="I24" i="15" s="1"/>
  <c r="H24" i="15" a="1"/>
  <c r="H24" i="15" s="1"/>
  <c r="E24" i="15" a="1"/>
  <c r="E24" i="15" s="1"/>
  <c r="D25" i="15" s="1" a="1"/>
  <c r="D25" i="15" s="1"/>
  <c r="F25" i="15" s="1" a="1"/>
  <c r="F25" i="15" s="1"/>
  <c r="S41" i="15" l="1" a="1"/>
  <c r="S41" i="15" s="1"/>
  <c r="R42" i="15" a="1"/>
  <c r="R42" i="15" s="1"/>
  <c r="O43" i="15" a="1"/>
  <c r="O43" i="15" s="1"/>
  <c r="N43" i="15" s="1" a="1"/>
  <c r="N43" i="15" s="1"/>
  <c r="Q42" i="15" a="1"/>
  <c r="Q42" i="15" s="1"/>
  <c r="J24" i="15" a="1"/>
  <c r="J24" i="15" s="1"/>
  <c r="G25" i="15" a="1"/>
  <c r="G25" i="15" s="1"/>
  <c r="I25" i="15" a="1"/>
  <c r="I25" i="15" s="1"/>
  <c r="H25" i="15" a="1"/>
  <c r="H25" i="15" s="1"/>
  <c r="S42" i="15" l="1" a="1"/>
  <c r="S42" i="15" s="1"/>
  <c r="Q43" i="15" a="1"/>
  <c r="Q43" i="15" s="1"/>
  <c r="O44" i="15" a="1"/>
  <c r="O44" i="15" s="1"/>
  <c r="N44" i="15" s="1" a="1"/>
  <c r="N44" i="15" s="1"/>
  <c r="R43" i="15" a="1"/>
  <c r="R43" i="15" s="1"/>
  <c r="J25" i="15" a="1"/>
  <c r="J25" i="15" s="1"/>
  <c r="E25" i="15" a="1"/>
  <c r="E25" i="15" s="1"/>
  <c r="D26" i="15" s="1" a="1"/>
  <c r="D26" i="15" s="1"/>
  <c r="F26" i="15" s="1" a="1"/>
  <c r="F26" i="15" s="1"/>
  <c r="Q44" i="15" l="1" a="1"/>
  <c r="Q44" i="15" s="1"/>
  <c r="R44" i="15" a="1"/>
  <c r="R44" i="15" s="1"/>
  <c r="O45" i="15" a="1"/>
  <c r="O45" i="15" s="1"/>
  <c r="N45" i="15" s="1" a="1"/>
  <c r="N45" i="15" s="1"/>
  <c r="S43" i="15" a="1"/>
  <c r="S43" i="15" s="1"/>
  <c r="I26" i="15" a="1"/>
  <c r="I26" i="15" s="1"/>
  <c r="G26" i="15" a="1"/>
  <c r="G26" i="15" s="1"/>
  <c r="H26" i="15" a="1"/>
  <c r="H26" i="15" s="1"/>
  <c r="O46" i="15" l="1" a="1"/>
  <c r="O46" i="15" s="1"/>
  <c r="N46" i="15" s="1" a="1"/>
  <c r="N46" i="15" s="1"/>
  <c r="Q45" i="15" a="1"/>
  <c r="Q45" i="15" s="1"/>
  <c r="R45" i="15" a="1"/>
  <c r="R45" i="15" s="1"/>
  <c r="S44" i="15" a="1"/>
  <c r="S44" i="15" s="1"/>
  <c r="J26" i="15" a="1"/>
  <c r="J26" i="15" s="1"/>
  <c r="E26" i="15" a="1"/>
  <c r="E26" i="15" s="1"/>
  <c r="D27" i="15" s="1" a="1"/>
  <c r="D27" i="15" s="1"/>
  <c r="F27" i="15" s="1" a="1"/>
  <c r="F27" i="15" s="1"/>
  <c r="S45" i="15" l="1" a="1"/>
  <c r="S45" i="15" s="1"/>
  <c r="O47" i="15" a="1"/>
  <c r="O47" i="15" s="1"/>
  <c r="N47" i="15" s="1" a="1"/>
  <c r="N47" i="15" s="1"/>
  <c r="Q46" i="15" a="1"/>
  <c r="Q46" i="15" s="1"/>
  <c r="R46" i="15" a="1"/>
  <c r="R46" i="15" s="1"/>
  <c r="H27" i="15" a="1"/>
  <c r="H27" i="15" s="1"/>
  <c r="I27" i="15" a="1"/>
  <c r="I27" i="15" s="1"/>
  <c r="G27" i="15" a="1"/>
  <c r="G27" i="15" s="1"/>
  <c r="S46" i="15" l="1" a="1"/>
  <c r="S46" i="15" s="1"/>
  <c r="Q47" i="15" a="1"/>
  <c r="Q47" i="15" s="1"/>
  <c r="R47" i="15" a="1"/>
  <c r="R47" i="15" s="1"/>
  <c r="O48" i="15" a="1"/>
  <c r="O48" i="15" s="1"/>
  <c r="N48" i="15" s="1" a="1"/>
  <c r="N48" i="15" s="1"/>
  <c r="E27" i="15" a="1"/>
  <c r="E27" i="15" s="1"/>
  <c r="D28" i="15" s="1" a="1"/>
  <c r="D28" i="15" s="1"/>
  <c r="F28" i="15" s="1" a="1"/>
  <c r="F28" i="15" s="1"/>
  <c r="J27" i="15" a="1"/>
  <c r="J27" i="15" s="1"/>
  <c r="R48" i="15" l="1" a="1"/>
  <c r="R48" i="15" s="1"/>
  <c r="Q48" i="15" a="1"/>
  <c r="Q48" i="15" s="1"/>
  <c r="S48" i="15" s="1" a="1"/>
  <c r="S48" i="15" s="1"/>
  <c r="O49" i="15" a="1"/>
  <c r="O49" i="15" s="1"/>
  <c r="N49" i="15" s="1" a="1"/>
  <c r="N49" i="15" s="1"/>
  <c r="S47" i="15" a="1"/>
  <c r="S47" i="15" s="1"/>
  <c r="G28" i="15" a="1"/>
  <c r="G28" i="15" s="1"/>
  <c r="H28" i="15" a="1"/>
  <c r="H28" i="15" s="1"/>
  <c r="I28" i="15" a="1"/>
  <c r="I28" i="15" s="1"/>
  <c r="O50" i="15" l="1" a="1"/>
  <c r="O50" i="15" s="1"/>
  <c r="N50" i="15" s="1" a="1"/>
  <c r="N50" i="15" s="1"/>
  <c r="Q49" i="15" a="1"/>
  <c r="Q49" i="15" s="1"/>
  <c r="R49" i="15" a="1"/>
  <c r="R49" i="15" s="1"/>
  <c r="E28" i="15" a="1"/>
  <c r="E28" i="15" s="1"/>
  <c r="D29" i="15" s="1" a="1"/>
  <c r="D29" i="15" s="1"/>
  <c r="F29" i="15" s="1" a="1"/>
  <c r="F29" i="15" s="1"/>
  <c r="J28" i="15" a="1"/>
  <c r="J28" i="15" s="1"/>
  <c r="S49" i="15" l="1" a="1"/>
  <c r="S49" i="15" s="1"/>
  <c r="Q50" i="15" a="1"/>
  <c r="Q50" i="15" s="1"/>
  <c r="R50" i="15" a="1"/>
  <c r="R50" i="15" s="1"/>
  <c r="O51" i="15" a="1"/>
  <c r="O51" i="15" s="1"/>
  <c r="N51" i="15" s="1" a="1"/>
  <c r="N51" i="15" s="1"/>
  <c r="G29" i="15" a="1"/>
  <c r="G29" i="15" s="1"/>
  <c r="H29" i="15" a="1"/>
  <c r="H29" i="15" s="1"/>
  <c r="I29" i="15" a="1"/>
  <c r="I29" i="15" s="1"/>
  <c r="S50" i="15" l="1" a="1"/>
  <c r="S50" i="15" s="1"/>
  <c r="Q51" i="15" a="1"/>
  <c r="Q51" i="15" s="1"/>
  <c r="O52" i="15" a="1"/>
  <c r="O52" i="15" s="1"/>
  <c r="N52" i="15" s="1" a="1"/>
  <c r="N52" i="15" s="1"/>
  <c r="R51" i="15" a="1"/>
  <c r="R51" i="15" s="1"/>
  <c r="E29" i="15" a="1"/>
  <c r="E29" i="15" s="1"/>
  <c r="D30" i="15" s="1" a="1"/>
  <c r="D30" i="15" s="1"/>
  <c r="F30" i="15" s="1" a="1"/>
  <c r="F30" i="15" s="1"/>
  <c r="J29" i="15" a="1"/>
  <c r="J29" i="15" s="1"/>
  <c r="Q52" i="15" l="1" a="1"/>
  <c r="Q52" i="15" s="1"/>
  <c r="R52" i="15" a="1"/>
  <c r="R52" i="15" s="1"/>
  <c r="O53" i="15" a="1"/>
  <c r="O53" i="15" s="1"/>
  <c r="N53" i="15" s="1" a="1"/>
  <c r="N53" i="15" s="1"/>
  <c r="S51" i="15" a="1"/>
  <c r="S51" i="15" s="1"/>
  <c r="G30" i="15" a="1"/>
  <c r="G30" i="15" s="1"/>
  <c r="I30" i="15" a="1"/>
  <c r="I30" i="15" s="1"/>
  <c r="H30" i="15" a="1"/>
  <c r="H30" i="15" s="1"/>
  <c r="E30" i="15" l="1" a="1"/>
  <c r="E30" i="15" s="1"/>
  <c r="D31" i="15" s="1" a="1"/>
  <c r="D31" i="15" s="1"/>
  <c r="R53" i="15" a="1"/>
  <c r="R53" i="15" s="1"/>
  <c r="O54" i="15" a="1"/>
  <c r="O54" i="15" s="1"/>
  <c r="N54" i="15" s="1" a="1"/>
  <c r="N54" i="15" s="1"/>
  <c r="Q53" i="15" a="1"/>
  <c r="Q53" i="15" s="1"/>
  <c r="S53" i="15" s="1" a="1"/>
  <c r="S53" i="15" s="1"/>
  <c r="S52" i="15" a="1"/>
  <c r="S52" i="15" s="1"/>
  <c r="J30" i="15" a="1"/>
  <c r="J30" i="15" s="1"/>
  <c r="F31" i="15" l="1" a="1"/>
  <c r="F31" i="15" s="1"/>
  <c r="G31" i="15" s="1" a="1"/>
  <c r="G31" i="15" s="1"/>
  <c r="H31" i="15" a="1"/>
  <c r="H31" i="15" s="1"/>
  <c r="I31" i="15" a="1"/>
  <c r="I31" i="15" s="1"/>
  <c r="O55" i="15" a="1"/>
  <c r="O55" i="15" s="1"/>
  <c r="N55" i="15" s="1" a="1"/>
  <c r="N55" i="15" s="1"/>
  <c r="R54" i="15" a="1"/>
  <c r="R54" i="15" s="1"/>
  <c r="Q54" i="15" a="1"/>
  <c r="Q54" i="15" s="1"/>
  <c r="S54" i="15" s="1" a="1"/>
  <c r="S54" i="15" s="1"/>
  <c r="E31" i="15" a="1"/>
  <c r="E31" i="15" s="1"/>
  <c r="D32" i="15" s="1" a="1"/>
  <c r="D32" i="15" s="1"/>
  <c r="F32" i="15" s="1" a="1"/>
  <c r="F32" i="15" s="1"/>
  <c r="J31" i="15" l="1" a="1"/>
  <c r="J31" i="15" s="1"/>
  <c r="R55" i="15" a="1"/>
  <c r="R55" i="15" s="1"/>
  <c r="O56" i="15" a="1"/>
  <c r="O56" i="15" s="1"/>
  <c r="N56" i="15" s="1" a="1"/>
  <c r="N56" i="15" s="1"/>
  <c r="Q55" i="15" a="1"/>
  <c r="Q55" i="15" s="1"/>
  <c r="S55" i="15" s="1" a="1"/>
  <c r="S55" i="15" s="1"/>
  <c r="H32" i="15" a="1"/>
  <c r="H32" i="15" s="1"/>
  <c r="I32" i="15" a="1"/>
  <c r="I32" i="15" s="1"/>
  <c r="G32" i="15" a="1"/>
  <c r="G32" i="15" s="1"/>
  <c r="Q56" i="15" l="1" a="1"/>
  <c r="Q56" i="15" s="1"/>
  <c r="O57" i="15" a="1"/>
  <c r="O57" i="15" s="1"/>
  <c r="N57" i="15" s="1" a="1"/>
  <c r="N57" i="15" s="1"/>
  <c r="R56" i="15" a="1"/>
  <c r="R56" i="15" s="1"/>
  <c r="E32" i="15" a="1"/>
  <c r="E32" i="15" s="1"/>
  <c r="D33" i="15" s="1" a="1"/>
  <c r="D33" i="15" s="1"/>
  <c r="F33" i="15" s="1" a="1"/>
  <c r="F33" i="15" s="1"/>
  <c r="J32" i="15" a="1"/>
  <c r="J32" i="15" s="1"/>
  <c r="O58" i="15" l="1" a="1"/>
  <c r="O58" i="15" s="1"/>
  <c r="N58" i="15" s="1" a="1"/>
  <c r="N58" i="15" s="1"/>
  <c r="Q57" i="15" a="1"/>
  <c r="Q57" i="15" s="1"/>
  <c r="R57" i="15" a="1"/>
  <c r="R57" i="15" s="1"/>
  <c r="S56" i="15" a="1"/>
  <c r="S56" i="15" s="1"/>
  <c r="H33" i="15" a="1"/>
  <c r="H33" i="15" s="1"/>
  <c r="I33" i="15" a="1"/>
  <c r="I33" i="15" s="1"/>
  <c r="G33" i="15" a="1"/>
  <c r="G33" i="15" s="1"/>
  <c r="S57" i="15" l="1" a="1"/>
  <c r="S57" i="15" s="1"/>
  <c r="O59" i="15" a="1"/>
  <c r="O59" i="15" s="1"/>
  <c r="N59" i="15" s="1" a="1"/>
  <c r="N59" i="15" s="1"/>
  <c r="R58" i="15" a="1"/>
  <c r="R58" i="15" s="1"/>
  <c r="Q58" i="15" a="1"/>
  <c r="Q58" i="15" s="1"/>
  <c r="E33" i="15" a="1"/>
  <c r="E33" i="15" s="1"/>
  <c r="D34" i="15" s="1" a="1"/>
  <c r="D34" i="15" s="1"/>
  <c r="F34" i="15" s="1" a="1"/>
  <c r="F34" i="15" s="1"/>
  <c r="J33" i="15" a="1"/>
  <c r="J33" i="15" s="1"/>
  <c r="S58" i="15" l="1" a="1"/>
  <c r="S58" i="15" s="1"/>
  <c r="R59" i="15" a="1"/>
  <c r="R59" i="15" s="1"/>
  <c r="Q59" i="15" a="1"/>
  <c r="Q59" i="15" s="1"/>
  <c r="O60" i="15" a="1"/>
  <c r="O60" i="15" s="1"/>
  <c r="N60" i="15" s="1" a="1"/>
  <c r="N60" i="15" s="1"/>
  <c r="H34" i="15" a="1"/>
  <c r="H34" i="15" s="1"/>
  <c r="I34" i="15" a="1"/>
  <c r="I34" i="15" s="1"/>
  <c r="G34" i="15" a="1"/>
  <c r="G34" i="15" s="1"/>
  <c r="S59" i="15" l="1" a="1"/>
  <c r="S59" i="15" s="1"/>
  <c r="Q60" i="15" a="1"/>
  <c r="Q60" i="15" s="1"/>
  <c r="O61" i="15" a="1"/>
  <c r="O61" i="15" s="1"/>
  <c r="N61" i="15" s="1" a="1"/>
  <c r="N61" i="15" s="1"/>
  <c r="R60" i="15" a="1"/>
  <c r="R60" i="15" s="1"/>
  <c r="E34" i="15" a="1"/>
  <c r="E34" i="15" s="1"/>
  <c r="D35" i="15" s="1" a="1"/>
  <c r="D35" i="15" s="1"/>
  <c r="F35" i="15" s="1" a="1"/>
  <c r="F35" i="15" s="1"/>
  <c r="J34" i="15" a="1"/>
  <c r="J34" i="15" s="1"/>
  <c r="Q61" i="15" l="1" a="1"/>
  <c r="Q61" i="15" s="1"/>
  <c r="O62" i="15" a="1"/>
  <c r="O62" i="15" s="1"/>
  <c r="N62" i="15" s="1" a="1"/>
  <c r="N62" i="15" s="1"/>
  <c r="R61" i="15" a="1"/>
  <c r="R61" i="15" s="1"/>
  <c r="S60" i="15" a="1"/>
  <c r="S60" i="15" s="1"/>
  <c r="G35" i="15" a="1"/>
  <c r="G35" i="15" s="1"/>
  <c r="H35" i="15" a="1"/>
  <c r="H35" i="15" s="1"/>
  <c r="I35" i="15" a="1"/>
  <c r="I35" i="15" s="1"/>
  <c r="O63" i="15" l="1" a="1"/>
  <c r="O63" i="15" s="1"/>
  <c r="N63" i="15" s="1" a="1"/>
  <c r="N63" i="15" s="1"/>
  <c r="Q62" i="15" a="1"/>
  <c r="Q62" i="15" s="1"/>
  <c r="R62" i="15" a="1"/>
  <c r="R62" i="15" s="1"/>
  <c r="S61" i="15" a="1"/>
  <c r="S61" i="15" s="1"/>
  <c r="J35" i="15" a="1"/>
  <c r="J35" i="15" s="1"/>
  <c r="E35" i="15" a="1"/>
  <c r="E35" i="15" s="1"/>
  <c r="D36" i="15" s="1" a="1"/>
  <c r="D36" i="15" s="1"/>
  <c r="F36" i="15" s="1" a="1"/>
  <c r="F36" i="15" s="1"/>
  <c r="R63" i="15" l="1" a="1"/>
  <c r="R63" i="15" s="1"/>
  <c r="Q63" i="15" a="1"/>
  <c r="Q63" i="15" s="1"/>
  <c r="S63" i="15" s="1" a="1"/>
  <c r="S63" i="15" s="1"/>
  <c r="O64" i="15" a="1"/>
  <c r="O64" i="15" s="1"/>
  <c r="N64" i="15" s="1" a="1"/>
  <c r="N64" i="15" s="1"/>
  <c r="S62" i="15" a="1"/>
  <c r="S62" i="15" s="1"/>
  <c r="H36" i="15" a="1"/>
  <c r="H36" i="15" s="1"/>
  <c r="G36" i="15" a="1"/>
  <c r="G36" i="15" s="1"/>
  <c r="I36" i="15" a="1"/>
  <c r="I36" i="15" s="1"/>
  <c r="O65" i="15" l="1" a="1"/>
  <c r="O65" i="15" s="1"/>
  <c r="N65" i="15" s="1" a="1"/>
  <c r="N65" i="15" s="1"/>
  <c r="Q64" i="15" a="1"/>
  <c r="Q64" i="15" s="1"/>
  <c r="R64" i="15" a="1"/>
  <c r="R64" i="15" s="1"/>
  <c r="E36" i="15" a="1"/>
  <c r="E36" i="15" s="1"/>
  <c r="D37" i="15" s="1" a="1"/>
  <c r="D37" i="15" s="1"/>
  <c r="F37" i="15" s="1" a="1"/>
  <c r="F37" i="15" s="1"/>
  <c r="J36" i="15" a="1"/>
  <c r="J36" i="15" s="1"/>
  <c r="S64" i="15" l="1" a="1"/>
  <c r="S64" i="15" s="1"/>
  <c r="O66" i="15" a="1"/>
  <c r="O66" i="15" s="1"/>
  <c r="N66" i="15" s="1" a="1"/>
  <c r="N66" i="15" s="1"/>
  <c r="R65" i="15" a="1"/>
  <c r="R65" i="15" s="1"/>
  <c r="Q65" i="15" a="1"/>
  <c r="Q65" i="15" s="1"/>
  <c r="H37" i="15" a="1"/>
  <c r="H37" i="15" s="1"/>
  <c r="I37" i="15" a="1"/>
  <c r="I37" i="15" s="1"/>
  <c r="G37" i="15" a="1"/>
  <c r="G37" i="15" s="1"/>
  <c r="S65" i="15" l="1" a="1"/>
  <c r="S65" i="15" s="1"/>
  <c r="Q66" i="15" a="1"/>
  <c r="Q66" i="15" s="1"/>
  <c r="R66" i="15" a="1"/>
  <c r="R66" i="15" s="1"/>
  <c r="O67" i="15" a="1"/>
  <c r="O67" i="15" s="1"/>
  <c r="N67" i="15" s="1" a="1"/>
  <c r="N67" i="15" s="1"/>
  <c r="J37" i="15" a="1"/>
  <c r="J37" i="15" s="1"/>
  <c r="E37" i="15" a="1"/>
  <c r="E37" i="15" s="1"/>
  <c r="D38" i="15" s="1" a="1"/>
  <c r="D38" i="15" s="1"/>
  <c r="F38" i="15" s="1" a="1"/>
  <c r="F38" i="15" s="1"/>
  <c r="S66" i="15" l="1" a="1"/>
  <c r="S66" i="15" s="1"/>
  <c r="O68" i="15" a="1"/>
  <c r="O68" i="15" s="1"/>
  <c r="N68" i="15" s="1" a="1"/>
  <c r="N68" i="15" s="1"/>
  <c r="R67" i="15" a="1"/>
  <c r="R67" i="15" s="1"/>
  <c r="Q67" i="15" a="1"/>
  <c r="Q67" i="15" s="1"/>
  <c r="S67" i="15" s="1" a="1"/>
  <c r="S67" i="15" s="1"/>
  <c r="H38" i="15" a="1"/>
  <c r="H38" i="15" s="1"/>
  <c r="G38" i="15" a="1"/>
  <c r="G38" i="15" s="1"/>
  <c r="I38" i="15" a="1"/>
  <c r="I38" i="15" s="1"/>
  <c r="R68" i="15" l="1" a="1"/>
  <c r="R68" i="15" s="1"/>
  <c r="O69" i="15" a="1"/>
  <c r="O69" i="15" s="1"/>
  <c r="N69" i="15" s="1" a="1"/>
  <c r="N69" i="15" s="1"/>
  <c r="Q68" i="15" a="1"/>
  <c r="Q68" i="15" s="1"/>
  <c r="E38" i="15" a="1"/>
  <c r="E38" i="15" s="1"/>
  <c r="D39" i="15" s="1" a="1"/>
  <c r="D39" i="15" s="1"/>
  <c r="F39" i="15" s="1" a="1"/>
  <c r="F39" i="15" s="1"/>
  <c r="J38" i="15" a="1"/>
  <c r="J38" i="15" s="1"/>
  <c r="S68" i="15" l="1" a="1"/>
  <c r="S68" i="15" s="1"/>
  <c r="Q69" i="15" a="1"/>
  <c r="Q69" i="15" s="1"/>
  <c r="O70" i="15" a="1"/>
  <c r="O70" i="15" s="1"/>
  <c r="N70" i="15" s="1" a="1"/>
  <c r="N70" i="15" s="1"/>
  <c r="R69" i="15" a="1"/>
  <c r="R69" i="15" s="1"/>
  <c r="G39" i="15" a="1"/>
  <c r="G39" i="15" s="1"/>
  <c r="H39" i="15" a="1"/>
  <c r="H39" i="15" s="1"/>
  <c r="I39" i="15" a="1"/>
  <c r="I39" i="15" s="1"/>
  <c r="E39" i="15" a="1"/>
  <c r="E39" i="15" s="1"/>
  <c r="D40" i="15" s="1" a="1"/>
  <c r="D40" i="15" s="1"/>
  <c r="F40" i="15" s="1" a="1"/>
  <c r="F40" i="15" s="1"/>
  <c r="R70" i="15" l="1" a="1"/>
  <c r="R70" i="15" s="1"/>
  <c r="Q70" i="15" a="1"/>
  <c r="Q70" i="15" s="1"/>
  <c r="S70" i="15" s="1" a="1"/>
  <c r="S70" i="15" s="1"/>
  <c r="O71" i="15" a="1"/>
  <c r="O71" i="15" s="1"/>
  <c r="N71" i="15" s="1" a="1"/>
  <c r="N71" i="15" s="1"/>
  <c r="S69" i="15" a="1"/>
  <c r="S69" i="15" s="1"/>
  <c r="J39" i="15" a="1"/>
  <c r="J39" i="15" s="1"/>
  <c r="G40" i="15" a="1"/>
  <c r="G40" i="15" s="1"/>
  <c r="I40" i="15" a="1"/>
  <c r="I40" i="15" s="1"/>
  <c r="H40" i="15" a="1"/>
  <c r="H40" i="15" s="1"/>
  <c r="Q71" i="15" l="1" a="1"/>
  <c r="Q71" i="15" s="1"/>
  <c r="O72" i="15" a="1"/>
  <c r="O72" i="15" s="1"/>
  <c r="N72" i="15" s="1" a="1"/>
  <c r="N72" i="15" s="1"/>
  <c r="R71" i="15" a="1"/>
  <c r="R71" i="15" s="1"/>
  <c r="J40" i="15" a="1"/>
  <c r="J40" i="15" s="1"/>
  <c r="E40" i="15" a="1"/>
  <c r="E40" i="15" s="1"/>
  <c r="D41" i="15" s="1" a="1"/>
  <c r="D41" i="15" s="1"/>
  <c r="F41" i="15" s="1" a="1"/>
  <c r="F41" i="15" s="1"/>
  <c r="R72" i="15" l="1" a="1"/>
  <c r="R72" i="15" s="1"/>
  <c r="Q72" i="15" a="1"/>
  <c r="Q72" i="15" s="1"/>
  <c r="O73" i="15" a="1"/>
  <c r="O73" i="15" s="1"/>
  <c r="N73" i="15" s="1" a="1"/>
  <c r="N73" i="15" s="1"/>
  <c r="S71" i="15" a="1"/>
  <c r="S71" i="15" s="1"/>
  <c r="I41" i="15" a="1"/>
  <c r="I41" i="15" s="1"/>
  <c r="G41" i="15" a="1"/>
  <c r="G41" i="15" s="1"/>
  <c r="H41" i="15" a="1"/>
  <c r="H41" i="15" s="1"/>
  <c r="S72" i="15" l="1" a="1"/>
  <c r="S72" i="15" s="1"/>
  <c r="O74" i="15" a="1"/>
  <c r="O74" i="15" s="1"/>
  <c r="N74" i="15" s="1" a="1"/>
  <c r="N74" i="15" s="1"/>
  <c r="Q73" i="15" a="1"/>
  <c r="Q73" i="15" s="1"/>
  <c r="R73" i="15" a="1"/>
  <c r="R73" i="15" s="1"/>
  <c r="J41" i="15" a="1"/>
  <c r="J41" i="15" s="1"/>
  <c r="E41" i="15" a="1"/>
  <c r="E41" i="15" s="1"/>
  <c r="D42" i="15" s="1" a="1"/>
  <c r="D42" i="15" s="1"/>
  <c r="F42" i="15" s="1" a="1"/>
  <c r="F42" i="15" s="1"/>
  <c r="S73" i="15" l="1" a="1"/>
  <c r="S73" i="15" s="1"/>
  <c r="R74" i="15" a="1"/>
  <c r="R74" i="15" s="1"/>
  <c r="Q74" i="15" a="1"/>
  <c r="Q74" i="15" s="1"/>
  <c r="S74" i="15" s="1" a="1"/>
  <c r="S74" i="15" s="1"/>
  <c r="O75" i="15" a="1"/>
  <c r="O75" i="15" s="1"/>
  <c r="N75" i="15" s="1" a="1"/>
  <c r="N75" i="15" s="1"/>
  <c r="G42" i="15" a="1"/>
  <c r="G42" i="15" s="1"/>
  <c r="I42" i="15" a="1"/>
  <c r="I42" i="15" s="1"/>
  <c r="H42" i="15" a="1"/>
  <c r="H42" i="15" s="1"/>
  <c r="R75" i="15" l="1" a="1"/>
  <c r="R75" i="15" s="1"/>
  <c r="Q75" i="15" a="1"/>
  <c r="Q75" i="15" s="1"/>
  <c r="S75" i="15" s="1" a="1"/>
  <c r="S75" i="15" s="1"/>
  <c r="O76" i="15" a="1"/>
  <c r="O76" i="15" s="1"/>
  <c r="N76" i="15" s="1" a="1"/>
  <c r="N76" i="15" s="1"/>
  <c r="E42" i="15" a="1"/>
  <c r="E42" i="15" s="1"/>
  <c r="D43" i="15" s="1" a="1"/>
  <c r="D43" i="15" s="1"/>
  <c r="F43" i="15" s="1" a="1"/>
  <c r="F43" i="15" s="1"/>
  <c r="J42" i="15" a="1"/>
  <c r="J42" i="15" s="1"/>
  <c r="R76" i="15" l="1" a="1"/>
  <c r="R76" i="15" s="1"/>
  <c r="Q76" i="15" a="1"/>
  <c r="Q76" i="15" s="1"/>
  <c r="O77" i="15" a="1"/>
  <c r="O77" i="15" s="1"/>
  <c r="N77" i="15" s="1" a="1"/>
  <c r="N77" i="15" s="1"/>
  <c r="H43" i="15" a="1"/>
  <c r="H43" i="15" s="1"/>
  <c r="I43" i="15" a="1"/>
  <c r="I43" i="15" s="1"/>
  <c r="G43" i="15" a="1"/>
  <c r="G43" i="15" s="1"/>
  <c r="S76" i="15" l="1" a="1"/>
  <c r="S76" i="15" s="1"/>
  <c r="O78" i="15" a="1"/>
  <c r="O78" i="15" s="1"/>
  <c r="N78" i="15" s="1" a="1"/>
  <c r="N78" i="15" s="1"/>
  <c r="Q77" i="15" a="1"/>
  <c r="Q77" i="15" s="1"/>
  <c r="R77" i="15" a="1"/>
  <c r="R77" i="15" s="1"/>
  <c r="E43" i="15" a="1"/>
  <c r="E43" i="15" s="1"/>
  <c r="D44" i="15" s="1" a="1"/>
  <c r="D44" i="15" s="1"/>
  <c r="F44" i="15" s="1" a="1"/>
  <c r="F44" i="15" s="1"/>
  <c r="J43" i="15" a="1"/>
  <c r="J43" i="15" s="1"/>
  <c r="S77" i="15" l="1" a="1"/>
  <c r="S77" i="15" s="1"/>
  <c r="O79" i="15" a="1"/>
  <c r="O79" i="15" s="1"/>
  <c r="N79" i="15" s="1" a="1"/>
  <c r="N79" i="15" s="1"/>
  <c r="Q78" i="15" a="1"/>
  <c r="Q78" i="15" s="1"/>
  <c r="R78" i="15" a="1"/>
  <c r="R78" i="15" s="1"/>
  <c r="G44" i="15" a="1"/>
  <c r="G44" i="15" s="1"/>
  <c r="I44" i="15" a="1"/>
  <c r="I44" i="15" s="1"/>
  <c r="H44" i="15" a="1"/>
  <c r="H44" i="15" s="1"/>
  <c r="E44" i="15" a="1"/>
  <c r="E44" i="15" s="1"/>
  <c r="D45" i="15" s="1" a="1"/>
  <c r="D45" i="15" s="1"/>
  <c r="F45" i="15" s="1" a="1"/>
  <c r="F45" i="15" s="1"/>
  <c r="R79" i="15" l="1" a="1"/>
  <c r="R79" i="15" s="1"/>
  <c r="Q79" i="15" a="1"/>
  <c r="Q79" i="15" s="1"/>
  <c r="S79" i="15" s="1" a="1"/>
  <c r="S79" i="15" s="1"/>
  <c r="O80" i="15" a="1"/>
  <c r="O80" i="15" s="1"/>
  <c r="N80" i="15" s="1" a="1"/>
  <c r="N80" i="15" s="1"/>
  <c r="S78" i="15" a="1"/>
  <c r="S78" i="15" s="1"/>
  <c r="J44" i="15" a="1"/>
  <c r="J44" i="15" s="1"/>
  <c r="G45" i="15" a="1"/>
  <c r="G45" i="15" s="1"/>
  <c r="I45" i="15" a="1"/>
  <c r="I45" i="15" s="1"/>
  <c r="H45" i="15" a="1"/>
  <c r="H45" i="15" s="1"/>
  <c r="O81" i="15" l="1" a="1"/>
  <c r="O81" i="15" s="1"/>
  <c r="N81" i="15" s="1" a="1"/>
  <c r="N81" i="15" s="1"/>
  <c r="R80" i="15" a="1"/>
  <c r="R80" i="15" s="1"/>
  <c r="Q80" i="15" a="1"/>
  <c r="Q80" i="15" s="1"/>
  <c r="S80" i="15" s="1" a="1"/>
  <c r="S80" i="15" s="1"/>
  <c r="J45" i="15" a="1"/>
  <c r="J45" i="15" s="1"/>
  <c r="E45" i="15" a="1"/>
  <c r="E45" i="15" s="1"/>
  <c r="D46" i="15" s="1" a="1"/>
  <c r="D46" i="15" s="1"/>
  <c r="F46" i="15" s="1" a="1"/>
  <c r="F46" i="15" s="1"/>
  <c r="Q81" i="15" l="1" a="1"/>
  <c r="Q81" i="15" s="1"/>
  <c r="R81" i="15" a="1"/>
  <c r="R81" i="15" s="1"/>
  <c r="O82" i="15" a="1"/>
  <c r="O82" i="15" s="1"/>
  <c r="N82" i="15" s="1" a="1"/>
  <c r="N82" i="15" s="1"/>
  <c r="I46" i="15" a="1"/>
  <c r="I46" i="15" s="1"/>
  <c r="G46" i="15" a="1"/>
  <c r="G46" i="15" s="1"/>
  <c r="H46" i="15" a="1"/>
  <c r="H46" i="15" s="1"/>
  <c r="R82" i="15" l="1" a="1"/>
  <c r="R82" i="15" s="1"/>
  <c r="Q82" i="15" a="1"/>
  <c r="Q82" i="15" s="1"/>
  <c r="S82" i="15" s="1" a="1"/>
  <c r="S82" i="15" s="1"/>
  <c r="O83" i="15" a="1"/>
  <c r="O83" i="15" s="1"/>
  <c r="N83" i="15" s="1" a="1"/>
  <c r="N83" i="15" s="1"/>
  <c r="S81" i="15" a="1"/>
  <c r="S81" i="15" s="1"/>
  <c r="J46" i="15" a="1"/>
  <c r="J46" i="15" s="1"/>
  <c r="E46" i="15" a="1"/>
  <c r="E46" i="15" s="1"/>
  <c r="D47" i="15" s="1" a="1"/>
  <c r="D47" i="15" s="1"/>
  <c r="F47" i="15" s="1" a="1"/>
  <c r="F47" i="15" s="1"/>
  <c r="R83" i="15" l="1" a="1"/>
  <c r="R83" i="15" s="1"/>
  <c r="Q83" i="15" a="1"/>
  <c r="Q83" i="15" s="1"/>
  <c r="O84" i="15" a="1"/>
  <c r="O84" i="15" s="1"/>
  <c r="N84" i="15" s="1" a="1"/>
  <c r="N84" i="15" s="1"/>
  <c r="H47" i="15" a="1"/>
  <c r="H47" i="15" s="1"/>
  <c r="I47" i="15" a="1"/>
  <c r="I47" i="15" s="1"/>
  <c r="G47" i="15" a="1"/>
  <c r="G47" i="15" s="1"/>
  <c r="S83" i="15" l="1" a="1"/>
  <c r="S83" i="15" s="1"/>
  <c r="Q84" i="15" a="1"/>
  <c r="Q84" i="15" s="1"/>
  <c r="O85" i="15" a="1"/>
  <c r="O85" i="15" s="1"/>
  <c r="N85" i="15" s="1" a="1"/>
  <c r="N85" i="15" s="1"/>
  <c r="R84" i="15" a="1"/>
  <c r="R84" i="15" s="1"/>
  <c r="E47" i="15" a="1"/>
  <c r="E47" i="15" s="1"/>
  <c r="D48" i="15" s="1" a="1"/>
  <c r="D48" i="15" s="1"/>
  <c r="F48" i="15" s="1" a="1"/>
  <c r="F48" i="15" s="1"/>
  <c r="J47" i="15" a="1"/>
  <c r="J47" i="15" s="1"/>
  <c r="R85" i="15" l="1" a="1"/>
  <c r="R85" i="15" s="1"/>
  <c r="Q85" i="15" a="1"/>
  <c r="Q85" i="15" s="1"/>
  <c r="O86" i="15" a="1"/>
  <c r="O86" i="15" s="1"/>
  <c r="N86" i="15" s="1" a="1"/>
  <c r="N86" i="15" s="1"/>
  <c r="S84" i="15" a="1"/>
  <c r="S84" i="15" s="1"/>
  <c r="G48" i="15" a="1"/>
  <c r="G48" i="15" s="1"/>
  <c r="H48" i="15" a="1"/>
  <c r="H48" i="15" s="1"/>
  <c r="I48" i="15" a="1"/>
  <c r="I48" i="15" s="1"/>
  <c r="S85" i="15" l="1" a="1"/>
  <c r="S85" i="15" s="1"/>
  <c r="O87" i="15" a="1"/>
  <c r="O87" i="15" s="1"/>
  <c r="N87" i="15" s="1" a="1"/>
  <c r="N87" i="15" s="1"/>
  <c r="R86" i="15" a="1"/>
  <c r="R86" i="15" s="1"/>
  <c r="Q86" i="15" a="1"/>
  <c r="Q86" i="15" s="1"/>
  <c r="S86" i="15" s="1" a="1"/>
  <c r="S86" i="15" s="1"/>
  <c r="J48" i="15" a="1"/>
  <c r="J48" i="15" s="1"/>
  <c r="E48" i="15" a="1"/>
  <c r="E48" i="15" s="1"/>
  <c r="D49" i="15" s="1" a="1"/>
  <c r="D49" i="15" s="1"/>
  <c r="F49" i="15" s="1" a="1"/>
  <c r="F49" i="15" s="1"/>
  <c r="Q87" i="15" l="1" a="1"/>
  <c r="Q87" i="15" s="1"/>
  <c r="O88" i="15" a="1"/>
  <c r="O88" i="15" s="1"/>
  <c r="N88" i="15" s="1" a="1"/>
  <c r="N88" i="15" s="1"/>
  <c r="R87" i="15" a="1"/>
  <c r="R87" i="15" s="1"/>
  <c r="G49" i="15" a="1"/>
  <c r="G49" i="15" s="1"/>
  <c r="H49" i="15" a="1"/>
  <c r="H49" i="15" s="1"/>
  <c r="I49" i="15" a="1"/>
  <c r="I49" i="15" s="1"/>
  <c r="E49" i="15" a="1"/>
  <c r="E49" i="15" s="1"/>
  <c r="D50" i="15" s="1" a="1"/>
  <c r="D50" i="15" s="1"/>
  <c r="F50" i="15" s="1" a="1"/>
  <c r="F50" i="15" s="1"/>
  <c r="O89" i="15" l="1" a="1"/>
  <c r="O89" i="15" s="1"/>
  <c r="N89" i="15" s="1" a="1"/>
  <c r="N89" i="15" s="1"/>
  <c r="Q88" i="15" a="1"/>
  <c r="Q88" i="15" s="1"/>
  <c r="R88" i="15" a="1"/>
  <c r="R88" i="15" s="1"/>
  <c r="S87" i="15" a="1"/>
  <c r="S87" i="15" s="1"/>
  <c r="J49" i="15" a="1"/>
  <c r="J49" i="15" s="1"/>
  <c r="G50" i="15" a="1"/>
  <c r="G50" i="15" s="1"/>
  <c r="H50" i="15" a="1"/>
  <c r="H50" i="15" s="1"/>
  <c r="I50" i="15" a="1"/>
  <c r="I50" i="15" s="1"/>
  <c r="S88" i="15" l="1" a="1"/>
  <c r="S88" i="15" s="1"/>
  <c r="Q89" i="15" a="1"/>
  <c r="Q89" i="15" s="1"/>
  <c r="O90" i="15" a="1"/>
  <c r="O90" i="15" s="1"/>
  <c r="N90" i="15" s="1" a="1"/>
  <c r="N90" i="15" s="1"/>
  <c r="R89" i="15" a="1"/>
  <c r="R89" i="15" s="1"/>
  <c r="E50" i="15" a="1"/>
  <c r="E50" i="15" s="1"/>
  <c r="D51" i="15" s="1" a="1"/>
  <c r="D51" i="15" s="1"/>
  <c r="F51" i="15" s="1" a="1"/>
  <c r="F51" i="15" s="1"/>
  <c r="J50" i="15" a="1"/>
  <c r="J50" i="15" s="1"/>
  <c r="R90" i="15" l="1" a="1"/>
  <c r="R90" i="15" s="1"/>
  <c r="Q90" i="15" a="1"/>
  <c r="Q90" i="15" s="1"/>
  <c r="O91" i="15" a="1"/>
  <c r="O91" i="15" s="1"/>
  <c r="N91" i="15" s="1" a="1"/>
  <c r="N91" i="15" s="1"/>
  <c r="S89" i="15" a="1"/>
  <c r="S89" i="15" s="1"/>
  <c r="G51" i="15" a="1"/>
  <c r="G51" i="15" s="1"/>
  <c r="I51" i="15" a="1"/>
  <c r="I51" i="15" s="1"/>
  <c r="H51" i="15" a="1"/>
  <c r="H51" i="15" s="1"/>
  <c r="S90" i="15" l="1" a="1"/>
  <c r="S90" i="15" s="1"/>
  <c r="O92" i="15" a="1"/>
  <c r="O92" i="15" s="1"/>
  <c r="N92" i="15" s="1" a="1"/>
  <c r="N92" i="15" s="1"/>
  <c r="Q91" i="15" a="1"/>
  <c r="Q91" i="15" s="1"/>
  <c r="R91" i="15" a="1"/>
  <c r="R91" i="15" s="1"/>
  <c r="J51" i="15" a="1"/>
  <c r="J51" i="15" s="1"/>
  <c r="E51" i="15" a="1"/>
  <c r="E51" i="15" s="1"/>
  <c r="D52" i="15" s="1" a="1"/>
  <c r="D52" i="15" s="1"/>
  <c r="F52" i="15" s="1" a="1"/>
  <c r="F52" i="15" s="1"/>
  <c r="S91" i="15" l="1" a="1"/>
  <c r="S91" i="15" s="1"/>
  <c r="O93" i="15" a="1"/>
  <c r="O93" i="15" s="1"/>
  <c r="N93" i="15" s="1" a="1"/>
  <c r="N93" i="15" s="1"/>
  <c r="R92" i="15" a="1"/>
  <c r="R92" i="15" s="1"/>
  <c r="Q92" i="15" a="1"/>
  <c r="Q92" i="15" s="1"/>
  <c r="S92" i="15" s="1" a="1"/>
  <c r="S92" i="15" s="1"/>
  <c r="H52" i="15" a="1"/>
  <c r="H52" i="15" s="1"/>
  <c r="I52" i="15" a="1"/>
  <c r="I52" i="15" s="1"/>
  <c r="G52" i="15" a="1"/>
  <c r="G52" i="15" s="1"/>
  <c r="O94" i="15" l="1" a="1"/>
  <c r="O94" i="15" s="1"/>
  <c r="N94" i="15" s="1" a="1"/>
  <c r="N94" i="15" s="1"/>
  <c r="R93" i="15" a="1"/>
  <c r="R93" i="15" s="1"/>
  <c r="Q93" i="15" a="1"/>
  <c r="Q93" i="15" s="1"/>
  <c r="S93" i="15" s="1" a="1"/>
  <c r="S93" i="15" s="1"/>
  <c r="E52" i="15" a="1"/>
  <c r="E52" i="15" s="1"/>
  <c r="D53" i="15" s="1" a="1"/>
  <c r="D53" i="15" s="1"/>
  <c r="F53" i="15" s="1" a="1"/>
  <c r="F53" i="15" s="1"/>
  <c r="J52" i="15" a="1"/>
  <c r="J52" i="15" s="1"/>
  <c r="R94" i="15" l="1" a="1"/>
  <c r="R94" i="15" s="1"/>
  <c r="Q94" i="15" a="1"/>
  <c r="Q94" i="15" s="1"/>
  <c r="O95" i="15" a="1"/>
  <c r="O95" i="15" s="1"/>
  <c r="N95" i="15" s="1" a="1"/>
  <c r="N95" i="15" s="1"/>
  <c r="H53" i="15" a="1"/>
  <c r="H53" i="15" s="1"/>
  <c r="I53" i="15" a="1"/>
  <c r="I53" i="15" s="1"/>
  <c r="G53" i="15" a="1"/>
  <c r="G53" i="15" s="1"/>
  <c r="S94" i="15" l="1" a="1"/>
  <c r="S94" i="15" s="1"/>
  <c r="O96" i="15" a="1"/>
  <c r="O96" i="15" s="1"/>
  <c r="N96" i="15" s="1" a="1"/>
  <c r="N96" i="15" s="1"/>
  <c r="R95" i="15" a="1"/>
  <c r="R95" i="15" s="1"/>
  <c r="Q95" i="15" a="1"/>
  <c r="Q95" i="15" s="1"/>
  <c r="S95" i="15" s="1" a="1"/>
  <c r="S95" i="15" s="1"/>
  <c r="E53" i="15" a="1"/>
  <c r="E53" i="15" s="1"/>
  <c r="D54" i="15" s="1" a="1"/>
  <c r="D54" i="15" s="1"/>
  <c r="F54" i="15" s="1" a="1"/>
  <c r="F54" i="15" s="1"/>
  <c r="J53" i="15" a="1"/>
  <c r="J53" i="15" s="1"/>
  <c r="O97" i="15" l="1" a="1"/>
  <c r="O97" i="15" s="1"/>
  <c r="N97" i="15" s="1" a="1"/>
  <c r="N97" i="15" s="1"/>
  <c r="Q96" i="15" a="1"/>
  <c r="Q96" i="15" s="1"/>
  <c r="R96" i="15" a="1"/>
  <c r="R96" i="15" s="1"/>
  <c r="G54" i="15" a="1"/>
  <c r="G54" i="15" s="1"/>
  <c r="I54" i="15" a="1"/>
  <c r="I54" i="15" s="1"/>
  <c r="H54" i="15" a="1"/>
  <c r="H54" i="15" s="1"/>
  <c r="S96" i="15" l="1" a="1"/>
  <c r="S96" i="15" s="1"/>
  <c r="Q97" i="15" a="1"/>
  <c r="Q97" i="15" s="1"/>
  <c r="R97" i="15" a="1"/>
  <c r="R97" i="15" s="1"/>
  <c r="O98" i="15" a="1"/>
  <c r="O98" i="15" s="1"/>
  <c r="N98" i="15" s="1" a="1"/>
  <c r="N98" i="15" s="1"/>
  <c r="J54" i="15" a="1"/>
  <c r="J54" i="15" s="1"/>
  <c r="E54" i="15" a="1"/>
  <c r="E54" i="15" s="1"/>
  <c r="D55" i="15" s="1" a="1"/>
  <c r="D55" i="15" s="1"/>
  <c r="F55" i="15" s="1" a="1"/>
  <c r="F55" i="15" s="1"/>
  <c r="S97" i="15" l="1" a="1"/>
  <c r="S97" i="15" s="1"/>
  <c r="O99" i="15" a="1"/>
  <c r="O99" i="15" s="1"/>
  <c r="N99" i="15" s="1" a="1"/>
  <c r="N99" i="15" s="1"/>
  <c r="R98" i="15" a="1"/>
  <c r="R98" i="15" s="1"/>
  <c r="Q98" i="15" a="1"/>
  <c r="Q98" i="15" s="1"/>
  <c r="S98" i="15" s="1" a="1"/>
  <c r="S98" i="15" s="1"/>
  <c r="G55" i="15" a="1"/>
  <c r="G55" i="15" s="1"/>
  <c r="H55" i="15" a="1"/>
  <c r="H55" i="15" s="1"/>
  <c r="I55" i="15" a="1"/>
  <c r="I55" i="15" s="1"/>
  <c r="O100" i="15" l="1" a="1"/>
  <c r="O100" i="15" s="1"/>
  <c r="N100" i="15" s="1" a="1"/>
  <c r="N100" i="15" s="1"/>
  <c r="Q99" i="15" a="1"/>
  <c r="Q99" i="15" s="1"/>
  <c r="R99" i="15" a="1"/>
  <c r="R99" i="15" s="1"/>
  <c r="J55" i="15" a="1"/>
  <c r="J55" i="15" s="1"/>
  <c r="E55" i="15" a="1"/>
  <c r="E55" i="15" s="1"/>
  <c r="D56" i="15" s="1" a="1"/>
  <c r="D56" i="15" s="1"/>
  <c r="F56" i="15" s="1" a="1"/>
  <c r="F56" i="15" s="1"/>
  <c r="S99" i="15" l="1" a="1"/>
  <c r="S99" i="15" s="1"/>
  <c r="O101" i="15" a="1"/>
  <c r="O101" i="15" s="1"/>
  <c r="N101" i="15" s="1" a="1"/>
  <c r="N101" i="15" s="1"/>
  <c r="Q100" i="15" a="1"/>
  <c r="Q100" i="15" s="1"/>
  <c r="R100" i="15" a="1"/>
  <c r="R100" i="15" s="1"/>
  <c r="H56" i="15" a="1"/>
  <c r="H56" i="15" s="1"/>
  <c r="G56" i="15" a="1"/>
  <c r="G56" i="15" s="1"/>
  <c r="I56" i="15" a="1"/>
  <c r="I56" i="15" s="1"/>
  <c r="Q101" i="15" l="1" a="1"/>
  <c r="Q101" i="15" s="1"/>
  <c r="O102" i="15" a="1"/>
  <c r="O102" i="15" s="1"/>
  <c r="N102" i="15" s="1" a="1"/>
  <c r="N102" i="15" s="1"/>
  <c r="R101" i="15" a="1"/>
  <c r="R101" i="15" s="1"/>
  <c r="S100" i="15" a="1"/>
  <c r="S100" i="15" s="1"/>
  <c r="E56" i="15" a="1"/>
  <c r="E56" i="15" s="1"/>
  <c r="D57" i="15" s="1" a="1"/>
  <c r="D57" i="15" s="1"/>
  <c r="F57" i="15" s="1" a="1"/>
  <c r="F57" i="15" s="1"/>
  <c r="J56" i="15" a="1"/>
  <c r="J56" i="15" s="1"/>
  <c r="O103" i="15" l="1" a="1"/>
  <c r="O103" i="15" s="1"/>
  <c r="N103" i="15" s="1" a="1"/>
  <c r="N103" i="15" s="1"/>
  <c r="R102" i="15" a="1"/>
  <c r="R102" i="15" s="1"/>
  <c r="Q102" i="15" a="1"/>
  <c r="Q102" i="15" s="1"/>
  <c r="S102" i="15" s="1" a="1"/>
  <c r="S102" i="15" s="1"/>
  <c r="S101" i="15" a="1"/>
  <c r="S101" i="15" s="1"/>
  <c r="H57" i="15" a="1"/>
  <c r="H57" i="15" s="1"/>
  <c r="I57" i="15" a="1"/>
  <c r="I57" i="15" s="1"/>
  <c r="G57" i="15" a="1"/>
  <c r="G57" i="15" s="1"/>
  <c r="R103" i="15" l="1" a="1"/>
  <c r="R103" i="15" s="1"/>
  <c r="O104" i="15" a="1"/>
  <c r="O104" i="15" s="1"/>
  <c r="N104" i="15" s="1" a="1"/>
  <c r="N104" i="15" s="1"/>
  <c r="Q103" i="15" a="1"/>
  <c r="Q103" i="15" s="1"/>
  <c r="S103" i="15" s="1" a="1"/>
  <c r="S103" i="15" s="1"/>
  <c r="E57" i="15" a="1"/>
  <c r="E57" i="15" s="1"/>
  <c r="D58" i="15" s="1" a="1"/>
  <c r="D58" i="15" s="1"/>
  <c r="F58" i="15" s="1" a="1"/>
  <c r="F58" i="15" s="1"/>
  <c r="J57" i="15" a="1"/>
  <c r="J57" i="15" s="1"/>
  <c r="O105" i="15" l="1" a="1"/>
  <c r="O105" i="15" s="1"/>
  <c r="N105" i="15" s="1" a="1"/>
  <c r="N105" i="15" s="1"/>
  <c r="R104" i="15" a="1"/>
  <c r="R104" i="15" s="1"/>
  <c r="Q104" i="15" a="1"/>
  <c r="Q104" i="15" s="1"/>
  <c r="H58" i="15" a="1"/>
  <c r="H58" i="15" s="1"/>
  <c r="I58" i="15" a="1"/>
  <c r="I58" i="15" s="1"/>
  <c r="G58" i="15" a="1"/>
  <c r="G58" i="15" s="1"/>
  <c r="S104" i="15" l="1" a="1"/>
  <c r="S104" i="15" s="1"/>
  <c r="Q105" i="15" a="1"/>
  <c r="Q105" i="15" s="1"/>
  <c r="O106" i="15" a="1"/>
  <c r="O106" i="15" s="1"/>
  <c r="N106" i="15" s="1" a="1"/>
  <c r="N106" i="15" s="1"/>
  <c r="R105" i="15" a="1"/>
  <c r="R105" i="15" s="1"/>
  <c r="E58" i="15" a="1"/>
  <c r="E58" i="15" s="1"/>
  <c r="D59" i="15" s="1" a="1"/>
  <c r="D59" i="15" s="1"/>
  <c r="F59" i="15" s="1" a="1"/>
  <c r="F59" i="15" s="1"/>
  <c r="J58" i="15" a="1"/>
  <c r="J58" i="15" s="1"/>
  <c r="S105" i="15" l="1" a="1"/>
  <c r="S105" i="15" s="1"/>
  <c r="R106" i="15" a="1"/>
  <c r="R106" i="15" s="1"/>
  <c r="O107" i="15" a="1"/>
  <c r="O107" i="15" s="1"/>
  <c r="N107" i="15" s="1" a="1"/>
  <c r="N107" i="15" s="1"/>
  <c r="Q106" i="15" a="1"/>
  <c r="Q106" i="15" s="1"/>
  <c r="S106" i="15" s="1" a="1"/>
  <c r="S106" i="15" s="1"/>
  <c r="G59" i="15" a="1"/>
  <c r="G59" i="15" s="1"/>
  <c r="H59" i="15" a="1"/>
  <c r="H59" i="15" s="1"/>
  <c r="E59" i="15" a="1"/>
  <c r="E59" i="15" s="1"/>
  <c r="D60" i="15" s="1" a="1"/>
  <c r="D60" i="15" s="1"/>
  <c r="F60" i="15" s="1" a="1"/>
  <c r="F60" i="15" s="1"/>
  <c r="I59" i="15" a="1"/>
  <c r="I59" i="15" s="1"/>
  <c r="Q107" i="15" l="1" a="1"/>
  <c r="Q107" i="15" s="1"/>
  <c r="R107" i="15" a="1"/>
  <c r="R107" i="15" s="1"/>
  <c r="O108" i="15" a="1"/>
  <c r="O108" i="15" s="1"/>
  <c r="N108" i="15" s="1" a="1"/>
  <c r="N108" i="15" s="1"/>
  <c r="G60" i="15" a="1"/>
  <c r="G60" i="15" s="1"/>
  <c r="H60" i="15" a="1"/>
  <c r="H60" i="15" s="1"/>
  <c r="E60" i="15" a="1"/>
  <c r="E60" i="15" s="1"/>
  <c r="I60" i="15" a="1"/>
  <c r="I60" i="15" s="1"/>
  <c r="J59" i="15" a="1"/>
  <c r="J59" i="15" s="1"/>
  <c r="Q108" i="15" l="1" a="1"/>
  <c r="Q108" i="15" s="1"/>
  <c r="R108" i="15" a="1"/>
  <c r="R108" i="15" s="1"/>
  <c r="O109" i="15" a="1"/>
  <c r="O109" i="15" s="1"/>
  <c r="N109" i="15" s="1" a="1"/>
  <c r="N109" i="15" s="1"/>
  <c r="S107" i="15" a="1"/>
  <c r="S107" i="15" s="1"/>
  <c r="J60" i="15" a="1"/>
  <c r="J60" i="15" s="1"/>
  <c r="D61" i="15" a="1"/>
  <c r="D61" i="15" s="1"/>
  <c r="F61" i="15" s="1" a="1"/>
  <c r="F61" i="15" s="1"/>
  <c r="Q109" i="15" l="1" a="1"/>
  <c r="Q109" i="15" s="1"/>
  <c r="O110" i="15" a="1"/>
  <c r="O110" i="15" s="1"/>
  <c r="N110" i="15" s="1" a="1"/>
  <c r="N110" i="15" s="1"/>
  <c r="R109" i="15" a="1"/>
  <c r="R109" i="15" s="1"/>
  <c r="S108" i="15" a="1"/>
  <c r="S108" i="15" s="1"/>
  <c r="I61" i="15" a="1"/>
  <c r="I61" i="15" s="1"/>
  <c r="G61" i="15" a="1"/>
  <c r="G61" i="15" s="1"/>
  <c r="H61" i="15" a="1"/>
  <c r="H61" i="15" s="1"/>
  <c r="O111" i="15" l="1" a="1"/>
  <c r="O111" i="15" s="1"/>
  <c r="N111" i="15" s="1" a="1"/>
  <c r="N111" i="15" s="1"/>
  <c r="R110" i="15" a="1"/>
  <c r="R110" i="15" s="1"/>
  <c r="Q110" i="15" a="1"/>
  <c r="Q110" i="15" s="1"/>
  <c r="S109" i="15" a="1"/>
  <c r="S109" i="15" s="1"/>
  <c r="J61" i="15" a="1"/>
  <c r="J61" i="15" s="1"/>
  <c r="E61" i="15" a="1"/>
  <c r="E61" i="15" s="1"/>
  <c r="D62" i="15" s="1" a="1"/>
  <c r="D62" i="15" s="1"/>
  <c r="F62" i="15" s="1" a="1"/>
  <c r="F62" i="15" s="1"/>
  <c r="S110" i="15" l="1" a="1"/>
  <c r="S110" i="15" s="1"/>
  <c r="R111" i="15" a="1"/>
  <c r="R111" i="15" s="1"/>
  <c r="O112" i="15" a="1"/>
  <c r="O112" i="15" s="1"/>
  <c r="N112" i="15" s="1" a="1"/>
  <c r="N112" i="15" s="1"/>
  <c r="Q111" i="15" a="1"/>
  <c r="Q111" i="15" s="1"/>
  <c r="G62" i="15" a="1"/>
  <c r="G62" i="15" s="1"/>
  <c r="I62" i="15" a="1"/>
  <c r="I62" i="15" s="1"/>
  <c r="H62" i="15" a="1"/>
  <c r="H62" i="15" s="1"/>
  <c r="S111" i="15" l="1" a="1"/>
  <c r="S111" i="15" s="1"/>
  <c r="R112" i="15" a="1"/>
  <c r="R112" i="15" s="1"/>
  <c r="O113" i="15" a="1"/>
  <c r="O113" i="15" s="1"/>
  <c r="N113" i="15" s="1" a="1"/>
  <c r="N113" i="15" s="1"/>
  <c r="Q112" i="15" a="1"/>
  <c r="Q112" i="15" s="1"/>
  <c r="S112" i="15" s="1" a="1"/>
  <c r="S112" i="15" s="1"/>
  <c r="J62" i="15" a="1"/>
  <c r="J62" i="15" s="1"/>
  <c r="E62" i="15" a="1"/>
  <c r="E62" i="15" s="1"/>
  <c r="D63" i="15" s="1" a="1"/>
  <c r="D63" i="15" s="1"/>
  <c r="F63" i="15" s="1" a="1"/>
  <c r="F63" i="15" s="1"/>
  <c r="O114" i="15" l="1" a="1"/>
  <c r="O114" i="15" s="1"/>
  <c r="N114" i="15" s="1" a="1"/>
  <c r="N114" i="15" s="1"/>
  <c r="R113" i="15" a="1"/>
  <c r="R113" i="15" s="1"/>
  <c r="Q113" i="15" a="1"/>
  <c r="Q113" i="15" s="1"/>
  <c r="S113" i="15" s="1" a="1"/>
  <c r="S113" i="15" s="1"/>
  <c r="H63" i="15" a="1"/>
  <c r="H63" i="15" s="1"/>
  <c r="I63" i="15" a="1"/>
  <c r="I63" i="15" s="1"/>
  <c r="G63" i="15" a="1"/>
  <c r="G63" i="15" s="1"/>
  <c r="R114" i="15" l="1" a="1"/>
  <c r="R114" i="15" s="1"/>
  <c r="O115" i="15" a="1"/>
  <c r="O115" i="15" s="1"/>
  <c r="N115" i="15" s="1" a="1"/>
  <c r="N115" i="15" s="1"/>
  <c r="Q114" i="15" a="1"/>
  <c r="Q114" i="15" s="1"/>
  <c r="S114" i="15" s="1" a="1"/>
  <c r="S114" i="15" s="1"/>
  <c r="E63" i="15" a="1"/>
  <c r="E63" i="15" s="1"/>
  <c r="D64" i="15" s="1" a="1"/>
  <c r="D64" i="15" s="1"/>
  <c r="F64" i="15" s="1" a="1"/>
  <c r="F64" i="15" s="1"/>
  <c r="J63" i="15" a="1"/>
  <c r="J63" i="15" s="1"/>
  <c r="R115" i="15" l="1" a="1"/>
  <c r="R115" i="15" s="1"/>
  <c r="O116" i="15" a="1"/>
  <c r="O116" i="15" s="1"/>
  <c r="N116" i="15" s="1" a="1"/>
  <c r="N116" i="15" s="1"/>
  <c r="Q115" i="15" a="1"/>
  <c r="Q115" i="15" s="1"/>
  <c r="S115" i="15" s="1" a="1"/>
  <c r="S115" i="15" s="1"/>
  <c r="G64" i="15" a="1"/>
  <c r="G64" i="15" s="1"/>
  <c r="I64" i="15" a="1"/>
  <c r="I64" i="15" s="1"/>
  <c r="E64" i="15" a="1"/>
  <c r="E64" i="15" s="1"/>
  <c r="D65" i="15" s="1" a="1"/>
  <c r="D65" i="15" s="1"/>
  <c r="F65" i="15" s="1" a="1"/>
  <c r="F65" i="15" s="1"/>
  <c r="H64" i="15" a="1"/>
  <c r="H64" i="15" s="1"/>
  <c r="J64" i="15" l="1" a="1"/>
  <c r="J64" i="15" s="1"/>
  <c r="O117" i="15" a="1"/>
  <c r="O117" i="15" s="1"/>
  <c r="N117" i="15" s="1" a="1"/>
  <c r="N117" i="15" s="1"/>
  <c r="R116" i="15" a="1"/>
  <c r="R116" i="15" s="1"/>
  <c r="Q116" i="15" a="1"/>
  <c r="Q116" i="15" s="1"/>
  <c r="S116" i="15" s="1" a="1"/>
  <c r="S116" i="15" s="1"/>
  <c r="G65" i="15" a="1"/>
  <c r="G65" i="15" s="1"/>
  <c r="H65" i="15" a="1"/>
  <c r="H65" i="15" s="1"/>
  <c r="I65" i="15" a="1"/>
  <c r="I65" i="15" s="1"/>
  <c r="Q117" i="15" l="1" a="1"/>
  <c r="Q117" i="15" s="1"/>
  <c r="O118" i="15" a="1"/>
  <c r="O118" i="15" s="1"/>
  <c r="N118" i="15" s="1" a="1"/>
  <c r="N118" i="15" s="1"/>
  <c r="R117" i="15" a="1"/>
  <c r="R117" i="15" s="1"/>
  <c r="J65" i="15" a="1"/>
  <c r="J65" i="15" s="1"/>
  <c r="E65" i="15" a="1"/>
  <c r="E65" i="15" s="1"/>
  <c r="D66" i="15" s="1" a="1"/>
  <c r="D66" i="15" s="1"/>
  <c r="F66" i="15" s="1" a="1"/>
  <c r="F66" i="15" s="1"/>
  <c r="Q118" i="15" l="1" a="1"/>
  <c r="Q118" i="15" s="1"/>
  <c r="R118" i="15" a="1"/>
  <c r="R118" i="15" s="1"/>
  <c r="O119" i="15" a="1"/>
  <c r="O119" i="15" s="1"/>
  <c r="N119" i="15" s="1" a="1"/>
  <c r="N119" i="15" s="1"/>
  <c r="S117" i="15" a="1"/>
  <c r="S117" i="15" s="1"/>
  <c r="I66" i="15" a="1"/>
  <c r="I66" i="15" s="1"/>
  <c r="G66" i="15" a="1"/>
  <c r="G66" i="15" s="1"/>
  <c r="H66" i="15" a="1"/>
  <c r="H66" i="15" s="1"/>
  <c r="R119" i="15" l="1" a="1"/>
  <c r="R119" i="15" s="1"/>
  <c r="Q119" i="15" a="1"/>
  <c r="Q119" i="15" s="1"/>
  <c r="S119" i="15" s="1" a="1"/>
  <c r="S119" i="15" s="1"/>
  <c r="O120" i="15" a="1"/>
  <c r="O120" i="15" s="1"/>
  <c r="N120" i="15" s="1" a="1"/>
  <c r="N120" i="15" s="1"/>
  <c r="S118" i="15" a="1"/>
  <c r="S118" i="15" s="1"/>
  <c r="E66" i="15" a="1"/>
  <c r="E66" i="15" s="1"/>
  <c r="D67" i="15" s="1" a="1"/>
  <c r="D67" i="15" s="1"/>
  <c r="F67" i="15" s="1" a="1"/>
  <c r="F67" i="15" s="1"/>
  <c r="J66" i="15" a="1"/>
  <c r="J66" i="15" s="1"/>
  <c r="R120" i="15" l="1" a="1"/>
  <c r="R120" i="15" s="1"/>
  <c r="O121" i="15" a="1"/>
  <c r="O121" i="15" s="1"/>
  <c r="N121" i="15" s="1" a="1"/>
  <c r="N121" i="15" s="1"/>
  <c r="Q120" i="15" a="1"/>
  <c r="Q120" i="15" s="1"/>
  <c r="S120" i="15" s="1" a="1"/>
  <c r="S120" i="15" s="1"/>
  <c r="H67" i="15" a="1"/>
  <c r="H67" i="15" s="1"/>
  <c r="I67" i="15" a="1"/>
  <c r="I67" i="15" s="1"/>
  <c r="G67" i="15" a="1"/>
  <c r="G67" i="15" s="1"/>
  <c r="Q121" i="15" l="1" a="1"/>
  <c r="Q121" i="15" s="1"/>
  <c r="O122" i="15" a="1"/>
  <c r="O122" i="15" s="1"/>
  <c r="N122" i="15" s="1" a="1"/>
  <c r="N122" i="15" s="1"/>
  <c r="R121" i="15" a="1"/>
  <c r="R121" i="15" s="1"/>
  <c r="E67" i="15" a="1"/>
  <c r="E67" i="15" s="1"/>
  <c r="D68" i="15" s="1" a="1"/>
  <c r="D68" i="15" s="1"/>
  <c r="F68" i="15" s="1" a="1"/>
  <c r="F68" i="15" s="1"/>
  <c r="J67" i="15" a="1"/>
  <c r="J67" i="15" s="1"/>
  <c r="Q122" i="15" l="1" a="1"/>
  <c r="Q122" i="15" s="1"/>
  <c r="R122" i="15" a="1"/>
  <c r="R122" i="15" s="1"/>
  <c r="O123" i="15" a="1"/>
  <c r="O123" i="15" s="1"/>
  <c r="N123" i="15" s="1" a="1"/>
  <c r="N123" i="15" s="1"/>
  <c r="S121" i="15" a="1"/>
  <c r="S121" i="15" s="1"/>
  <c r="G68" i="15" a="1"/>
  <c r="G68" i="15" s="1"/>
  <c r="H68" i="15" a="1"/>
  <c r="H68" i="15" s="1"/>
  <c r="I68" i="15" a="1"/>
  <c r="I68" i="15" s="1"/>
  <c r="O124" i="15" l="1" a="1"/>
  <c r="O124" i="15" s="1"/>
  <c r="N124" i="15" s="1" a="1"/>
  <c r="N124" i="15" s="1"/>
  <c r="Q123" i="15" a="1"/>
  <c r="Q123" i="15" s="1"/>
  <c r="R123" i="15" a="1"/>
  <c r="R123" i="15" s="1"/>
  <c r="S122" i="15" a="1"/>
  <c r="S122" i="15" s="1"/>
  <c r="J68" i="15" a="1"/>
  <c r="J68" i="15" s="1"/>
  <c r="E68" i="15" a="1"/>
  <c r="E68" i="15" s="1"/>
  <c r="D69" i="15" s="1" a="1"/>
  <c r="D69" i="15" s="1"/>
  <c r="F69" i="15" s="1" a="1"/>
  <c r="F69" i="15" s="1"/>
  <c r="S123" i="15" l="1" a="1"/>
  <c r="S123" i="15" s="1"/>
  <c r="R124" i="15" a="1"/>
  <c r="R124" i="15" s="1"/>
  <c r="Q124" i="15" a="1"/>
  <c r="Q124" i="15" s="1"/>
  <c r="O125" i="15" a="1"/>
  <c r="O125" i="15" s="1"/>
  <c r="N125" i="15" s="1" a="1"/>
  <c r="N125" i="15" s="1"/>
  <c r="G69" i="15" a="1"/>
  <c r="G69" i="15" s="1"/>
  <c r="H69" i="15" a="1"/>
  <c r="H69" i="15" s="1"/>
  <c r="I69" i="15" a="1"/>
  <c r="I69" i="15" s="1"/>
  <c r="Q125" i="15" l="1" a="1"/>
  <c r="Q125" i="15" s="1"/>
  <c r="R125" i="15" a="1"/>
  <c r="R125" i="15" s="1"/>
  <c r="O126" i="15" a="1"/>
  <c r="O126" i="15" s="1"/>
  <c r="N126" i="15" s="1" a="1"/>
  <c r="N126" i="15" s="1"/>
  <c r="S124" i="15" a="1"/>
  <c r="S124" i="15" s="1"/>
  <c r="E69" i="15" a="1"/>
  <c r="E69" i="15" s="1"/>
  <c r="D70" i="15" s="1" a="1"/>
  <c r="D70" i="15" s="1"/>
  <c r="F70" i="15" s="1" a="1"/>
  <c r="F70" i="15" s="1"/>
  <c r="J69" i="15" a="1"/>
  <c r="J69" i="15" s="1"/>
  <c r="Q126" i="15" l="1" a="1"/>
  <c r="Q126" i="15" s="1"/>
  <c r="R126" i="15" a="1"/>
  <c r="R126" i="15" s="1"/>
  <c r="O127" i="15" a="1"/>
  <c r="O127" i="15" s="1"/>
  <c r="N127" i="15" s="1" a="1"/>
  <c r="N127" i="15" s="1"/>
  <c r="S125" i="15" a="1"/>
  <c r="S125" i="15" s="1"/>
  <c r="G70" i="15" a="1"/>
  <c r="G70" i="15" s="1"/>
  <c r="I70" i="15" a="1"/>
  <c r="I70" i="15" s="1"/>
  <c r="H70" i="15" a="1"/>
  <c r="H70" i="15" s="1"/>
  <c r="S126" i="15" l="1" a="1"/>
  <c r="S126" i="15" s="1"/>
  <c r="E70" i="15" a="1"/>
  <c r="E70" i="15" s="1"/>
  <c r="D71" i="15" s="1" a="1"/>
  <c r="D71" i="15" s="1"/>
  <c r="Q127" i="15" a="1"/>
  <c r="Q127" i="15" s="1"/>
  <c r="O128" i="15" a="1"/>
  <c r="O128" i="15" s="1"/>
  <c r="N128" i="15" s="1" a="1"/>
  <c r="N128" i="15" s="1"/>
  <c r="R127" i="15" a="1"/>
  <c r="R127" i="15" s="1"/>
  <c r="J70" i="15" a="1"/>
  <c r="J70" i="15" s="1"/>
  <c r="F71" i="15" l="1" a="1"/>
  <c r="F71" i="15" s="1"/>
  <c r="G71" i="15" s="1" a="1"/>
  <c r="G71" i="15" s="1"/>
  <c r="H71" i="15" a="1"/>
  <c r="H71" i="15" s="1"/>
  <c r="I71" i="15" a="1"/>
  <c r="I71" i="15" s="1"/>
  <c r="O129" i="15" a="1"/>
  <c r="O129" i="15" s="1"/>
  <c r="N129" i="15" s="1" a="1"/>
  <c r="N129" i="15" s="1"/>
  <c r="R128" i="15" a="1"/>
  <c r="R128" i="15" s="1"/>
  <c r="Q128" i="15" a="1"/>
  <c r="Q128" i="15" s="1"/>
  <c r="S128" i="15" s="1" a="1"/>
  <c r="S128" i="15" s="1"/>
  <c r="S127" i="15" a="1"/>
  <c r="S127" i="15" s="1"/>
  <c r="E71" i="15" a="1"/>
  <c r="E71" i="15" s="1"/>
  <c r="D72" i="15" s="1" a="1"/>
  <c r="D72" i="15" s="1"/>
  <c r="F72" i="15" s="1" a="1"/>
  <c r="F72" i="15" s="1"/>
  <c r="J71" i="15" l="1" a="1"/>
  <c r="J71" i="15" s="1"/>
  <c r="O130" i="15" a="1"/>
  <c r="O130" i="15" s="1"/>
  <c r="N130" i="15" s="1" a="1"/>
  <c r="N130" i="15" s="1"/>
  <c r="R129" i="15" a="1"/>
  <c r="R129" i="15" s="1"/>
  <c r="Q129" i="15" a="1"/>
  <c r="Q129" i="15" s="1"/>
  <c r="S129" i="15" s="1" a="1"/>
  <c r="S129" i="15" s="1"/>
  <c r="H72" i="15" a="1"/>
  <c r="H72" i="15" s="1"/>
  <c r="I72" i="15" a="1"/>
  <c r="I72" i="15" s="1"/>
  <c r="G72" i="15" a="1"/>
  <c r="G72" i="15" s="1"/>
  <c r="Q130" i="15" l="1" a="1"/>
  <c r="Q130" i="15" s="1"/>
  <c r="O131" i="15" a="1"/>
  <c r="O131" i="15" s="1"/>
  <c r="N131" i="15" s="1" a="1"/>
  <c r="N131" i="15" s="1"/>
  <c r="R130" i="15" a="1"/>
  <c r="R130" i="15" s="1"/>
  <c r="E72" i="15" a="1"/>
  <c r="E72" i="15" s="1"/>
  <c r="D73" i="15" s="1" a="1"/>
  <c r="D73" i="15" s="1"/>
  <c r="F73" i="15" s="1" a="1"/>
  <c r="F73" i="15" s="1"/>
  <c r="J72" i="15" a="1"/>
  <c r="J72" i="15" s="1"/>
  <c r="O132" i="15" l="1" a="1"/>
  <c r="O132" i="15" s="1"/>
  <c r="N132" i="15" s="1" a="1"/>
  <c r="N132" i="15" s="1"/>
  <c r="Q131" i="15" a="1"/>
  <c r="Q131" i="15" s="1"/>
  <c r="R131" i="15" a="1"/>
  <c r="R131" i="15" s="1"/>
  <c r="S130" i="15" a="1"/>
  <c r="S130" i="15" s="1"/>
  <c r="H73" i="15" a="1"/>
  <c r="H73" i="15" s="1"/>
  <c r="I73" i="15" a="1"/>
  <c r="I73" i="15" s="1"/>
  <c r="G73" i="15" a="1"/>
  <c r="G73" i="15" s="1"/>
  <c r="Q132" i="15" l="1" a="1"/>
  <c r="Q132" i="15" s="1"/>
  <c r="O133" i="15" a="1"/>
  <c r="O133" i="15" s="1"/>
  <c r="N133" i="15" s="1" a="1"/>
  <c r="N133" i="15" s="1"/>
  <c r="R132" i="15" a="1"/>
  <c r="R132" i="15" s="1"/>
  <c r="S131" i="15" a="1"/>
  <c r="S131" i="15" s="1"/>
  <c r="E73" i="15" a="1"/>
  <c r="E73" i="15" s="1"/>
  <c r="D74" i="15" s="1" a="1"/>
  <c r="D74" i="15" s="1"/>
  <c r="F74" i="15" s="1" a="1"/>
  <c r="F74" i="15" s="1"/>
  <c r="J73" i="15" a="1"/>
  <c r="J73" i="15" s="1"/>
  <c r="R133" i="15" l="1" a="1"/>
  <c r="R133" i="15" s="1"/>
  <c r="O134" i="15" a="1"/>
  <c r="O134" i="15" s="1"/>
  <c r="N134" i="15" s="1" a="1"/>
  <c r="N134" i="15" s="1"/>
  <c r="Q133" i="15" a="1"/>
  <c r="Q133" i="15" s="1"/>
  <c r="S133" i="15" s="1" a="1"/>
  <c r="S133" i="15" s="1"/>
  <c r="S132" i="15" a="1"/>
  <c r="S132" i="15" s="1"/>
  <c r="I74" i="15" a="1"/>
  <c r="I74" i="15" s="1"/>
  <c r="G74" i="15" a="1"/>
  <c r="G74" i="15" s="1"/>
  <c r="H74" i="15" a="1"/>
  <c r="H74" i="15" s="1"/>
  <c r="Q134" i="15" l="1" a="1"/>
  <c r="Q134" i="15" s="1"/>
  <c r="R134" i="15" a="1"/>
  <c r="R134" i="15" s="1"/>
  <c r="O135" i="15" a="1"/>
  <c r="O135" i="15" s="1"/>
  <c r="N135" i="15" s="1" a="1"/>
  <c r="N135" i="15" s="1"/>
  <c r="J74" i="15" a="1"/>
  <c r="J74" i="15" s="1"/>
  <c r="E74" i="15" a="1"/>
  <c r="E74" i="15" s="1"/>
  <c r="D75" i="15" s="1" a="1"/>
  <c r="D75" i="15" s="1"/>
  <c r="F75" i="15" s="1" a="1"/>
  <c r="F75" i="15" s="1"/>
  <c r="Q135" i="15" l="1" a="1"/>
  <c r="Q135" i="15" s="1"/>
  <c r="O136" i="15" a="1"/>
  <c r="O136" i="15" s="1"/>
  <c r="N136" i="15" s="1" a="1"/>
  <c r="N136" i="15" s="1"/>
  <c r="R135" i="15" a="1"/>
  <c r="R135" i="15" s="1"/>
  <c r="S134" i="15" a="1"/>
  <c r="S134" i="15" s="1"/>
  <c r="G75" i="15" a="1"/>
  <c r="G75" i="15" s="1"/>
  <c r="H75" i="15" a="1"/>
  <c r="H75" i="15" s="1"/>
  <c r="I75" i="15" a="1"/>
  <c r="I75" i="15" s="1"/>
  <c r="O137" i="15" l="1" a="1"/>
  <c r="O137" i="15" s="1"/>
  <c r="N137" i="15" s="1" a="1"/>
  <c r="N137" i="15" s="1"/>
  <c r="R136" i="15" a="1"/>
  <c r="R136" i="15" s="1"/>
  <c r="Q136" i="15" a="1"/>
  <c r="Q136" i="15" s="1"/>
  <c r="S136" i="15" s="1" a="1"/>
  <c r="S136" i="15" s="1"/>
  <c r="S135" i="15" a="1"/>
  <c r="S135" i="15" s="1"/>
  <c r="J75" i="15" a="1"/>
  <c r="J75" i="15" s="1"/>
  <c r="E75" i="15" a="1"/>
  <c r="E75" i="15" s="1"/>
  <c r="D76" i="15" s="1" a="1"/>
  <c r="D76" i="15" s="1"/>
  <c r="F76" i="15" s="1" a="1"/>
  <c r="F76" i="15" s="1"/>
  <c r="O138" i="15" l="1" a="1"/>
  <c r="O138" i="15" s="1"/>
  <c r="N138" i="15" s="1" a="1"/>
  <c r="N138" i="15" s="1"/>
  <c r="R137" i="15" a="1"/>
  <c r="R137" i="15" s="1"/>
  <c r="Q137" i="15" a="1"/>
  <c r="Q137" i="15" s="1"/>
  <c r="S137" i="15" s="1" a="1"/>
  <c r="S137" i="15" s="1"/>
  <c r="H76" i="15" a="1"/>
  <c r="H76" i="15" s="1"/>
  <c r="G76" i="15" a="1"/>
  <c r="G76" i="15" s="1"/>
  <c r="I76" i="15" a="1"/>
  <c r="I76" i="15" s="1"/>
  <c r="O139" i="15" l="1" a="1"/>
  <c r="O139" i="15" s="1"/>
  <c r="N139" i="15" s="1" a="1"/>
  <c r="N139" i="15" s="1"/>
  <c r="Q138" i="15" a="1"/>
  <c r="Q138" i="15" s="1"/>
  <c r="R138" i="15" a="1"/>
  <c r="R138" i="15" s="1"/>
  <c r="E76" i="15" a="1"/>
  <c r="E76" i="15" s="1"/>
  <c r="D77" i="15" s="1" a="1"/>
  <c r="D77" i="15" s="1"/>
  <c r="F77" i="15" s="1" a="1"/>
  <c r="F77" i="15" s="1"/>
  <c r="J76" i="15" a="1"/>
  <c r="J76" i="15" s="1"/>
  <c r="S138" i="15" l="1" a="1"/>
  <c r="S138" i="15" s="1"/>
  <c r="Q139" i="15" a="1"/>
  <c r="Q139" i="15" s="1"/>
  <c r="R139" i="15" a="1"/>
  <c r="R139" i="15" s="1"/>
  <c r="O140" i="15" a="1"/>
  <c r="O140" i="15" s="1"/>
  <c r="N140" i="15" s="1" a="1"/>
  <c r="N140" i="15" s="1"/>
  <c r="H77" i="15" a="1"/>
  <c r="H77" i="15" s="1"/>
  <c r="I77" i="15" a="1"/>
  <c r="I77" i="15" s="1"/>
  <c r="G77" i="15" a="1"/>
  <c r="G77" i="15" s="1"/>
  <c r="S139" i="15" l="1" a="1"/>
  <c r="S139" i="15" s="1"/>
  <c r="R140" i="15" a="1"/>
  <c r="R140" i="15" s="1"/>
  <c r="Q140" i="15" a="1"/>
  <c r="Q140" i="15" s="1"/>
  <c r="S140" i="15" s="1" a="1"/>
  <c r="S140" i="15" s="1"/>
  <c r="O141" i="15" a="1"/>
  <c r="O141" i="15" s="1"/>
  <c r="N141" i="15" s="1" a="1"/>
  <c r="N141" i="15" s="1"/>
  <c r="J77" i="15" a="1"/>
  <c r="J77" i="15" s="1"/>
  <c r="E77" i="15" a="1"/>
  <c r="E77" i="15" s="1"/>
  <c r="D78" i="15" s="1" a="1"/>
  <c r="D78" i="15" s="1"/>
  <c r="F78" i="15" s="1" a="1"/>
  <c r="F78" i="15" s="1"/>
  <c r="R141" i="15" l="1" a="1"/>
  <c r="R141" i="15" s="1"/>
  <c r="O142" i="15" a="1"/>
  <c r="O142" i="15" s="1"/>
  <c r="N142" i="15" s="1" a="1"/>
  <c r="N142" i="15" s="1"/>
  <c r="Q141" i="15" a="1"/>
  <c r="Q141" i="15" s="1"/>
  <c r="S141" i="15" s="1" a="1"/>
  <c r="S141" i="15" s="1"/>
  <c r="H78" i="15" a="1"/>
  <c r="H78" i="15" s="1"/>
  <c r="G78" i="15" a="1"/>
  <c r="G78" i="15" s="1"/>
  <c r="I78" i="15" a="1"/>
  <c r="I78" i="15" s="1"/>
  <c r="O143" i="15" l="1" a="1"/>
  <c r="O143" i="15" s="1"/>
  <c r="N143" i="15" s="1" a="1"/>
  <c r="N143" i="15" s="1"/>
  <c r="Q142" i="15" a="1"/>
  <c r="Q142" i="15" s="1"/>
  <c r="R142" i="15" a="1"/>
  <c r="R142" i="15" s="1"/>
  <c r="E78" i="15" a="1"/>
  <c r="E78" i="15" s="1"/>
  <c r="D79" i="15" s="1" a="1"/>
  <c r="D79" i="15" s="1"/>
  <c r="F79" i="15" s="1" a="1"/>
  <c r="F79" i="15" s="1"/>
  <c r="J78" i="15" a="1"/>
  <c r="J78" i="15" s="1"/>
  <c r="S142" i="15" l="1" a="1"/>
  <c r="S142" i="15" s="1"/>
  <c r="R143" i="15" a="1"/>
  <c r="R143" i="15" s="1"/>
  <c r="Q143" i="15" a="1"/>
  <c r="Q143" i="15" s="1"/>
  <c r="S143" i="15" s="1" a="1"/>
  <c r="S143" i="15" s="1"/>
  <c r="O144" i="15" a="1"/>
  <c r="O144" i="15" s="1"/>
  <c r="N144" i="15" s="1" a="1"/>
  <c r="N144" i="15" s="1"/>
  <c r="G79" i="15" a="1"/>
  <c r="G79" i="15" s="1"/>
  <c r="H79" i="15" a="1"/>
  <c r="H79" i="15" s="1"/>
  <c r="E79" i="15" a="1"/>
  <c r="E79" i="15" s="1"/>
  <c r="I79" i="15" a="1"/>
  <c r="I79" i="15" s="1"/>
  <c r="O145" i="15" l="1" a="1"/>
  <c r="O145" i="15" s="1"/>
  <c r="N145" i="15" s="1" a="1"/>
  <c r="N145" i="15" s="1"/>
  <c r="R144" i="15" a="1"/>
  <c r="R144" i="15" s="1"/>
  <c r="Q144" i="15" a="1"/>
  <c r="Q144" i="15" s="1"/>
  <c r="J79" i="15" a="1"/>
  <c r="J79" i="15" s="1"/>
  <c r="D80" i="15" a="1"/>
  <c r="D80" i="15" s="1"/>
  <c r="F80" i="15" s="1" a="1"/>
  <c r="F80" i="15" s="1"/>
  <c r="S144" i="15" l="1" a="1"/>
  <c r="S144" i="15" s="1"/>
  <c r="Q145" i="15" a="1"/>
  <c r="Q145" i="15" s="1"/>
  <c r="R145" i="15" a="1"/>
  <c r="R145" i="15" s="1"/>
  <c r="O146" i="15" a="1"/>
  <c r="O146" i="15" s="1"/>
  <c r="N146" i="15" s="1" a="1"/>
  <c r="N146" i="15" s="1"/>
  <c r="G80" i="15" a="1"/>
  <c r="G80" i="15" s="1"/>
  <c r="H80" i="15" a="1"/>
  <c r="H80" i="15" s="1"/>
  <c r="I80" i="15" a="1"/>
  <c r="I80" i="15" s="1"/>
  <c r="E80" i="15" a="1"/>
  <c r="E80" i="15" s="1"/>
  <c r="S145" i="15" l="1" a="1"/>
  <c r="S145" i="15" s="1"/>
  <c r="R146" i="15" a="1"/>
  <c r="R146" i="15" s="1"/>
  <c r="Q146" i="15" a="1"/>
  <c r="Q146" i="15" s="1"/>
  <c r="S146" i="15" s="1" a="1"/>
  <c r="S146" i="15" s="1"/>
  <c r="O147" i="15" a="1"/>
  <c r="O147" i="15" s="1"/>
  <c r="N147" i="15" s="1" a="1"/>
  <c r="N147" i="15" s="1"/>
  <c r="J80" i="15" a="1"/>
  <c r="J80" i="15" s="1"/>
  <c r="D81" i="15" a="1"/>
  <c r="D81" i="15" s="1"/>
  <c r="F81" i="15" s="1" a="1"/>
  <c r="F81" i="15" s="1"/>
  <c r="Q147" i="15" l="1" a="1"/>
  <c r="Q147" i="15" s="1"/>
  <c r="O148" i="15" a="1"/>
  <c r="O148" i="15" s="1"/>
  <c r="N148" i="15" s="1" a="1"/>
  <c r="N148" i="15" s="1"/>
  <c r="R147" i="15" a="1"/>
  <c r="R147" i="15" s="1"/>
  <c r="I81" i="15" a="1"/>
  <c r="I81" i="15" s="1"/>
  <c r="G81" i="15" a="1"/>
  <c r="G81" i="15" s="1"/>
  <c r="H81" i="15" a="1"/>
  <c r="H81" i="15" s="1"/>
  <c r="O149" i="15" l="1" a="1"/>
  <c r="O149" i="15" s="1"/>
  <c r="N149" i="15" s="1" a="1"/>
  <c r="N149" i="15" s="1"/>
  <c r="Q148" i="15" a="1"/>
  <c r="Q148" i="15" s="1"/>
  <c r="R148" i="15" a="1"/>
  <c r="R148" i="15" s="1"/>
  <c r="S147" i="15" a="1"/>
  <c r="S147" i="15" s="1"/>
  <c r="J81" i="15" a="1"/>
  <c r="J81" i="15" s="1"/>
  <c r="E81" i="15" a="1"/>
  <c r="E81" i="15" s="1"/>
  <c r="D82" i="15" s="1" a="1"/>
  <c r="D82" i="15" s="1"/>
  <c r="F82" i="15" s="1" a="1"/>
  <c r="F82" i="15" s="1"/>
  <c r="S148" i="15" l="1" a="1"/>
  <c r="S148" i="15" s="1"/>
  <c r="Q149" i="15" a="1"/>
  <c r="Q149" i="15" s="1"/>
  <c r="O150" i="15" a="1"/>
  <c r="O150" i="15" s="1"/>
  <c r="N150" i="15" s="1" a="1"/>
  <c r="N150" i="15" s="1"/>
  <c r="R149" i="15" a="1"/>
  <c r="R149" i="15" s="1"/>
  <c r="G82" i="15" a="1"/>
  <c r="G82" i="15" s="1"/>
  <c r="I82" i="15" a="1"/>
  <c r="I82" i="15" s="1"/>
  <c r="H82" i="15" a="1"/>
  <c r="H82" i="15" s="1"/>
  <c r="S149" i="15" l="1" a="1"/>
  <c r="S149" i="15" s="1"/>
  <c r="O151" i="15" a="1"/>
  <c r="O151" i="15" s="1"/>
  <c r="N151" i="15" s="1" a="1"/>
  <c r="N151" i="15" s="1"/>
  <c r="R150" i="15" a="1"/>
  <c r="R150" i="15" s="1"/>
  <c r="Q150" i="15" a="1"/>
  <c r="Q150" i="15" s="1"/>
  <c r="S150" i="15" s="1" a="1"/>
  <c r="S150" i="15" s="1"/>
  <c r="J82" i="15" a="1"/>
  <c r="J82" i="15" s="1"/>
  <c r="E82" i="15" a="1"/>
  <c r="E82" i="15" s="1"/>
  <c r="D83" i="15" s="1" a="1"/>
  <c r="D83" i="15" s="1"/>
  <c r="F83" i="15" s="1" a="1"/>
  <c r="F83" i="15" s="1"/>
  <c r="O152" i="15" l="1" a="1"/>
  <c r="O152" i="15" s="1"/>
  <c r="N152" i="15" s="1" a="1"/>
  <c r="N152" i="15" s="1"/>
  <c r="R151" i="15" a="1"/>
  <c r="R151" i="15" s="1"/>
  <c r="Q151" i="15" a="1"/>
  <c r="Q151" i="15" s="1"/>
  <c r="S151" i="15" s="1" a="1"/>
  <c r="S151" i="15" s="1"/>
  <c r="H83" i="15" a="1"/>
  <c r="H83" i="15" s="1"/>
  <c r="I83" i="15" a="1"/>
  <c r="I83" i="15" s="1"/>
  <c r="G83" i="15" a="1"/>
  <c r="G83" i="15" s="1"/>
  <c r="O153" i="15" l="1" a="1"/>
  <c r="O153" i="15" s="1"/>
  <c r="N153" i="15" s="1" a="1"/>
  <c r="N153" i="15" s="1"/>
  <c r="R152" i="15" a="1"/>
  <c r="R152" i="15" s="1"/>
  <c r="Q152" i="15" a="1"/>
  <c r="Q152" i="15" s="1"/>
  <c r="S152" i="15" s="1" a="1"/>
  <c r="S152" i="15" s="1"/>
  <c r="E83" i="15" a="1"/>
  <c r="E83" i="15" s="1"/>
  <c r="D84" i="15" s="1" a="1"/>
  <c r="D84" i="15" s="1"/>
  <c r="F84" i="15" s="1" a="1"/>
  <c r="F84" i="15" s="1"/>
  <c r="J83" i="15" a="1"/>
  <c r="J83" i="15" s="1"/>
  <c r="R153" i="15" l="1" a="1"/>
  <c r="R153" i="15" s="1"/>
  <c r="Q153" i="15" a="1"/>
  <c r="Q153" i="15" s="1"/>
  <c r="S153" i="15" s="1" a="1"/>
  <c r="S153" i="15" s="1"/>
  <c r="O154" i="15" a="1"/>
  <c r="O154" i="15" s="1"/>
  <c r="N154" i="15" s="1" a="1"/>
  <c r="N154" i="15" s="1"/>
  <c r="G84" i="15" a="1"/>
  <c r="G84" i="15" s="1"/>
  <c r="I84" i="15" a="1"/>
  <c r="I84" i="15" s="1"/>
  <c r="H84" i="15" a="1"/>
  <c r="H84" i="15" s="1"/>
  <c r="J84" i="15" l="1" a="1"/>
  <c r="J84" i="15" s="1"/>
  <c r="R154" i="15" a="1"/>
  <c r="R154" i="15" s="1"/>
  <c r="Q154" i="15" a="1"/>
  <c r="Q154" i="15" s="1"/>
  <c r="S154" i="15" s="1" a="1"/>
  <c r="S154" i="15" s="1"/>
  <c r="O155" i="15" a="1"/>
  <c r="O155" i="15" s="1"/>
  <c r="N155" i="15" s="1" a="1"/>
  <c r="N155" i="15" s="1"/>
  <c r="E84" i="15" a="1"/>
  <c r="E84" i="15" s="1"/>
  <c r="D85" i="15" s="1" a="1"/>
  <c r="D85" i="15" s="1"/>
  <c r="F85" i="15" s="1" a="1"/>
  <c r="F85" i="15" s="1"/>
  <c r="R155" i="15" l="1" a="1"/>
  <c r="R155" i="15" s="1"/>
  <c r="O156" i="15" a="1"/>
  <c r="O156" i="15" s="1"/>
  <c r="N156" i="15" s="1" a="1"/>
  <c r="N156" i="15" s="1"/>
  <c r="Q155" i="15" a="1"/>
  <c r="Q155" i="15" s="1"/>
  <c r="S155" i="15" s="1" a="1"/>
  <c r="S155" i="15" s="1"/>
  <c r="G85" i="15" a="1"/>
  <c r="G85" i="15" s="1"/>
  <c r="H85" i="15" a="1"/>
  <c r="H85" i="15" s="1"/>
  <c r="I85" i="15" a="1"/>
  <c r="I85" i="15" s="1"/>
  <c r="O157" i="15" l="1" a="1"/>
  <c r="O157" i="15" s="1"/>
  <c r="N157" i="15" s="1" a="1"/>
  <c r="N157" i="15" s="1"/>
  <c r="R156" i="15" a="1"/>
  <c r="R156" i="15" s="1"/>
  <c r="Q156" i="15" a="1"/>
  <c r="Q156" i="15" s="1"/>
  <c r="S156" i="15" s="1" a="1"/>
  <c r="S156" i="15" s="1"/>
  <c r="J85" i="15" a="1"/>
  <c r="J85" i="15" s="1"/>
  <c r="E85" i="15" a="1"/>
  <c r="E85" i="15" s="1"/>
  <c r="D86" i="15" s="1" a="1"/>
  <c r="D86" i="15" s="1"/>
  <c r="F86" i="15" s="1" a="1"/>
  <c r="F86" i="15" s="1"/>
  <c r="O158" i="15" l="1" a="1"/>
  <c r="O158" i="15" s="1"/>
  <c r="N158" i="15" s="1" a="1"/>
  <c r="N158" i="15" s="1"/>
  <c r="R157" i="15" a="1"/>
  <c r="R157" i="15" s="1"/>
  <c r="Q157" i="15" a="1"/>
  <c r="Q157" i="15" s="1"/>
  <c r="S157" i="15" s="1" a="1"/>
  <c r="S157" i="15" s="1"/>
  <c r="I86" i="15" a="1"/>
  <c r="I86" i="15" s="1"/>
  <c r="H86" i="15" a="1"/>
  <c r="H86" i="15" s="1"/>
  <c r="G86" i="15" a="1"/>
  <c r="G86" i="15" s="1"/>
  <c r="Q158" i="15" l="1" a="1"/>
  <c r="Q158" i="15" s="1"/>
  <c r="O159" i="15" a="1"/>
  <c r="O159" i="15" s="1"/>
  <c r="N159" i="15" s="1" a="1"/>
  <c r="N159" i="15" s="1"/>
  <c r="R158" i="15" a="1"/>
  <c r="R158" i="15" s="1"/>
  <c r="E86" i="15" a="1"/>
  <c r="E86" i="15" s="1"/>
  <c r="D87" i="15" s="1" a="1"/>
  <c r="D87" i="15" s="1"/>
  <c r="F87" i="15" s="1" a="1"/>
  <c r="F87" i="15" s="1"/>
  <c r="J86" i="15" a="1"/>
  <c r="J86" i="15" s="1"/>
  <c r="O160" i="15" l="1" a="1"/>
  <c r="O160" i="15" s="1"/>
  <c r="N160" i="15" s="1" a="1"/>
  <c r="N160" i="15" s="1"/>
  <c r="Q159" i="15" a="1"/>
  <c r="Q159" i="15" s="1"/>
  <c r="R159" i="15" a="1"/>
  <c r="R159" i="15" s="1"/>
  <c r="S158" i="15" a="1"/>
  <c r="S158" i="15" s="1"/>
  <c r="H87" i="15" a="1"/>
  <c r="H87" i="15" s="1"/>
  <c r="I87" i="15" a="1"/>
  <c r="I87" i="15" s="1"/>
  <c r="G87" i="15" a="1"/>
  <c r="G87" i="15" s="1"/>
  <c r="S159" i="15" l="1" a="1"/>
  <c r="S159" i="15" s="1"/>
  <c r="O161" i="15" a="1"/>
  <c r="O161" i="15" s="1"/>
  <c r="N161" i="15" s="1" a="1"/>
  <c r="N161" i="15" s="1"/>
  <c r="R160" i="15" a="1"/>
  <c r="R160" i="15" s="1"/>
  <c r="Q160" i="15" a="1"/>
  <c r="Q160" i="15" s="1"/>
  <c r="S160" i="15" s="1" a="1"/>
  <c r="S160" i="15" s="1"/>
  <c r="E87" i="15" a="1"/>
  <c r="E87" i="15" s="1"/>
  <c r="D88" i="15" s="1" a="1"/>
  <c r="D88" i="15" s="1"/>
  <c r="F88" i="15" s="1" a="1"/>
  <c r="F88" i="15" s="1"/>
  <c r="J87" i="15" a="1"/>
  <c r="J87" i="15" s="1"/>
  <c r="Q161" i="15" l="1" a="1"/>
  <c r="Q161" i="15" s="1"/>
  <c r="O162" i="15" a="1"/>
  <c r="O162" i="15" s="1"/>
  <c r="N162" i="15" s="1" a="1"/>
  <c r="N162" i="15" s="1"/>
  <c r="R161" i="15" a="1"/>
  <c r="R161" i="15" s="1"/>
  <c r="G88" i="15" a="1"/>
  <c r="G88" i="15" s="1"/>
  <c r="H88" i="15" a="1"/>
  <c r="H88" i="15" s="1"/>
  <c r="I88" i="15" a="1"/>
  <c r="I88" i="15" s="1"/>
  <c r="O163" i="15" l="1" a="1"/>
  <c r="O163" i="15" s="1"/>
  <c r="N163" i="15" s="1" a="1"/>
  <c r="N163" i="15" s="1"/>
  <c r="Q162" i="15" a="1"/>
  <c r="Q162" i="15" s="1"/>
  <c r="R162" i="15" a="1"/>
  <c r="R162" i="15" s="1"/>
  <c r="S161" i="15" a="1"/>
  <c r="S161" i="15" s="1"/>
  <c r="J88" i="15" a="1"/>
  <c r="J88" i="15" s="1"/>
  <c r="E88" i="15" a="1"/>
  <c r="E88" i="15" s="1"/>
  <c r="D89" i="15" s="1" a="1"/>
  <c r="D89" i="15" s="1"/>
  <c r="F89" i="15" s="1" a="1"/>
  <c r="F89" i="15" s="1"/>
  <c r="S162" i="15" l="1" a="1"/>
  <c r="S162" i="15" s="1"/>
  <c r="Q163" i="15" a="1"/>
  <c r="Q163" i="15" s="1"/>
  <c r="R163" i="15" a="1"/>
  <c r="R163" i="15" s="1"/>
  <c r="O164" i="15" a="1"/>
  <c r="O164" i="15" s="1"/>
  <c r="N164" i="15" s="1" a="1"/>
  <c r="N164" i="15" s="1"/>
  <c r="G89" i="15" a="1"/>
  <c r="G89" i="15" s="1"/>
  <c r="H89" i="15" a="1"/>
  <c r="H89" i="15" s="1"/>
  <c r="I89" i="15" a="1"/>
  <c r="I89" i="15" s="1"/>
  <c r="E89" i="15" a="1"/>
  <c r="E89" i="15" s="1"/>
  <c r="D90" i="15" s="1" a="1"/>
  <c r="D90" i="15" s="1"/>
  <c r="F90" i="15" s="1" a="1"/>
  <c r="F90" i="15" s="1"/>
  <c r="Q164" i="15" l="1" a="1"/>
  <c r="Q164" i="15" s="1"/>
  <c r="R164" i="15" a="1"/>
  <c r="R164" i="15" s="1"/>
  <c r="O165" i="15" a="1"/>
  <c r="O165" i="15" s="1"/>
  <c r="N165" i="15" s="1" a="1"/>
  <c r="N165" i="15" s="1"/>
  <c r="S163" i="15" a="1"/>
  <c r="S163" i="15" s="1"/>
  <c r="J89" i="15" a="1"/>
  <c r="J89" i="15" s="1"/>
  <c r="G90" i="15" a="1"/>
  <c r="G90" i="15" s="1"/>
  <c r="H90" i="15" a="1"/>
  <c r="H90" i="15" s="1"/>
  <c r="I90" i="15" a="1"/>
  <c r="I90" i="15" s="1"/>
  <c r="Q165" i="15" l="1" a="1"/>
  <c r="Q165" i="15" s="1"/>
  <c r="R165" i="15" a="1"/>
  <c r="R165" i="15" s="1"/>
  <c r="O166" i="15" a="1"/>
  <c r="O166" i="15" s="1"/>
  <c r="N166" i="15" s="1" a="1"/>
  <c r="N166" i="15" s="1"/>
  <c r="S164" i="15" a="1"/>
  <c r="S164" i="15" s="1"/>
  <c r="E90" i="15" a="1"/>
  <c r="E90" i="15" s="1"/>
  <c r="D91" i="15" s="1" a="1"/>
  <c r="D91" i="15" s="1"/>
  <c r="F91" i="15" s="1" a="1"/>
  <c r="F91" i="15" s="1"/>
  <c r="J90" i="15" a="1"/>
  <c r="J90" i="15" s="1"/>
  <c r="O167" i="15" l="1" a="1"/>
  <c r="O167" i="15" s="1"/>
  <c r="N167" i="15" s="1" a="1"/>
  <c r="N167" i="15" s="1"/>
  <c r="R166" i="15" a="1"/>
  <c r="R166" i="15" s="1"/>
  <c r="Q166" i="15" a="1"/>
  <c r="Q166" i="15" s="1"/>
  <c r="S166" i="15" s="1" a="1"/>
  <c r="S166" i="15" s="1"/>
  <c r="S165" i="15" a="1"/>
  <c r="S165" i="15" s="1"/>
  <c r="G91" i="15" a="1"/>
  <c r="G91" i="15" s="1"/>
  <c r="I91" i="15" a="1"/>
  <c r="I91" i="15" s="1"/>
  <c r="H91" i="15" a="1"/>
  <c r="H91" i="15" s="1"/>
  <c r="R167" i="15" l="1" a="1"/>
  <c r="R167" i="15" s="1"/>
  <c r="Q167" i="15" a="1"/>
  <c r="Q167" i="15" s="1"/>
  <c r="S167" i="15" s="1" a="1"/>
  <c r="S167" i="15" s="1"/>
  <c r="O168" i="15" a="1"/>
  <c r="O168" i="15" s="1"/>
  <c r="N168" i="15" s="1" a="1"/>
  <c r="N168" i="15" s="1"/>
  <c r="J91" i="15" a="1"/>
  <c r="J91" i="15" s="1"/>
  <c r="E91" i="15" a="1"/>
  <c r="E91" i="15" s="1"/>
  <c r="D92" i="15" s="1" a="1"/>
  <c r="D92" i="15" s="1"/>
  <c r="F92" i="15" s="1" a="1"/>
  <c r="F92" i="15" s="1"/>
  <c r="R168" i="15" l="1" a="1"/>
  <c r="R168" i="15" s="1"/>
  <c r="Q168" i="15" a="1"/>
  <c r="Q168" i="15" s="1"/>
  <c r="S168" i="15" s="1" a="1"/>
  <c r="S168" i="15" s="1"/>
  <c r="O169" i="15" a="1"/>
  <c r="O169" i="15" s="1"/>
  <c r="N169" i="15" s="1" a="1"/>
  <c r="N169" i="15" s="1"/>
  <c r="H92" i="15" a="1"/>
  <c r="H92" i="15" s="1"/>
  <c r="I92" i="15" a="1"/>
  <c r="I92" i="15" s="1"/>
  <c r="G92" i="15" a="1"/>
  <c r="G92" i="15" s="1"/>
  <c r="O170" i="15" l="1" a="1"/>
  <c r="O170" i="15" s="1"/>
  <c r="N170" i="15" s="1" a="1"/>
  <c r="N170" i="15" s="1"/>
  <c r="Q169" i="15" a="1"/>
  <c r="Q169" i="15" s="1"/>
  <c r="R169" i="15" a="1"/>
  <c r="R169" i="15" s="1"/>
  <c r="E92" i="15" a="1"/>
  <c r="E92" i="15" s="1"/>
  <c r="D93" i="15" s="1" a="1"/>
  <c r="D93" i="15" s="1"/>
  <c r="F93" i="15" s="1" a="1"/>
  <c r="F93" i="15" s="1"/>
  <c r="J92" i="15" a="1"/>
  <c r="J92" i="15" s="1"/>
  <c r="S169" i="15" l="1" a="1"/>
  <c r="S169" i="15" s="1"/>
  <c r="Q170" i="15" a="1"/>
  <c r="Q170" i="15" s="1"/>
  <c r="O171" i="15" a="1"/>
  <c r="O171" i="15" s="1"/>
  <c r="N171" i="15" s="1" a="1"/>
  <c r="N171" i="15" s="1"/>
  <c r="R170" i="15" a="1"/>
  <c r="R170" i="15" s="1"/>
  <c r="H93" i="15" a="1"/>
  <c r="H93" i="15" s="1"/>
  <c r="I93" i="15" a="1"/>
  <c r="I93" i="15" s="1"/>
  <c r="G93" i="15" a="1"/>
  <c r="G93" i="15" s="1"/>
  <c r="S170" i="15" l="1" a="1"/>
  <c r="S170" i="15" s="1"/>
  <c r="R171" i="15" a="1"/>
  <c r="R171" i="15" s="1"/>
  <c r="O172" i="15" a="1"/>
  <c r="O172" i="15" s="1"/>
  <c r="N172" i="15" s="1" a="1"/>
  <c r="N172" i="15" s="1"/>
  <c r="Q171" i="15" a="1"/>
  <c r="Q171" i="15" s="1"/>
  <c r="S171" i="15" s="1" a="1"/>
  <c r="S171" i="15" s="1"/>
  <c r="E93" i="15" a="1"/>
  <c r="E93" i="15" s="1"/>
  <c r="D94" i="15" s="1" a="1"/>
  <c r="D94" i="15" s="1"/>
  <c r="F94" i="15" s="1" a="1"/>
  <c r="F94" i="15" s="1"/>
  <c r="J93" i="15" a="1"/>
  <c r="J93" i="15" s="1"/>
  <c r="O173" i="15" l="1" a="1"/>
  <c r="O173" i="15" s="1"/>
  <c r="N173" i="15" s="1" a="1"/>
  <c r="N173" i="15" s="1"/>
  <c r="R172" i="15" a="1"/>
  <c r="R172" i="15" s="1"/>
  <c r="Q172" i="15" a="1"/>
  <c r="Q172" i="15" s="1"/>
  <c r="S172" i="15" s="1" a="1"/>
  <c r="S172" i="15" s="1"/>
  <c r="H94" i="15" a="1"/>
  <c r="H94" i="15" s="1"/>
  <c r="G94" i="15" a="1"/>
  <c r="G94" i="15" s="1"/>
  <c r="I94" i="15" a="1"/>
  <c r="I94" i="15" s="1"/>
  <c r="R173" i="15" l="1" a="1"/>
  <c r="R173" i="15" s="1"/>
  <c r="Q173" i="15" a="1"/>
  <c r="Q173" i="15" s="1"/>
  <c r="S173" i="15" s="1" a="1"/>
  <c r="S173" i="15" s="1"/>
  <c r="O174" i="15" a="1"/>
  <c r="O174" i="15" s="1"/>
  <c r="N174" i="15" s="1" a="1"/>
  <c r="N174" i="15" s="1"/>
  <c r="J94" i="15" a="1"/>
  <c r="J94" i="15" s="1"/>
  <c r="E94" i="15" a="1"/>
  <c r="E94" i="15" s="1"/>
  <c r="D95" i="15" s="1" a="1"/>
  <c r="D95" i="15" s="1"/>
  <c r="F95" i="15" s="1" a="1"/>
  <c r="F95" i="15" s="1"/>
  <c r="O175" i="15" l="1" a="1"/>
  <c r="O175" i="15" s="1"/>
  <c r="N175" i="15" s="1" a="1"/>
  <c r="N175" i="15" s="1"/>
  <c r="Q174" i="15" a="1"/>
  <c r="Q174" i="15" s="1"/>
  <c r="R174" i="15" a="1"/>
  <c r="R174" i="15" s="1"/>
  <c r="G95" i="15" a="1"/>
  <c r="G95" i="15" s="1"/>
  <c r="I95" i="15" a="1"/>
  <c r="I95" i="15" s="1"/>
  <c r="H95" i="15" a="1"/>
  <c r="H95" i="15" s="1"/>
  <c r="S174" i="15" l="1" a="1"/>
  <c r="S174" i="15" s="1"/>
  <c r="O176" i="15" a="1"/>
  <c r="O176" i="15" s="1"/>
  <c r="N176" i="15" s="1" a="1"/>
  <c r="N176" i="15" s="1"/>
  <c r="Q175" i="15" a="1"/>
  <c r="Q175" i="15" s="1"/>
  <c r="R175" i="15" a="1"/>
  <c r="R175" i="15" s="1"/>
  <c r="J95" i="15" a="1"/>
  <c r="J95" i="15" s="1"/>
  <c r="E95" i="15" a="1"/>
  <c r="E95" i="15" s="1"/>
  <c r="D96" i="15" s="1" a="1"/>
  <c r="D96" i="15" s="1"/>
  <c r="F96" i="15" s="1" a="1"/>
  <c r="F96" i="15" s="1"/>
  <c r="S175" i="15" l="1" a="1"/>
  <c r="S175" i="15" s="1"/>
  <c r="Q176" i="15" a="1"/>
  <c r="Q176" i="15" s="1"/>
  <c r="O177" i="15" a="1"/>
  <c r="O177" i="15" s="1"/>
  <c r="N177" i="15" s="1" a="1"/>
  <c r="N177" i="15" s="1"/>
  <c r="R176" i="15" a="1"/>
  <c r="R176" i="15" s="1"/>
  <c r="H96" i="15" a="1"/>
  <c r="H96" i="15" s="1"/>
  <c r="G96" i="15" a="1"/>
  <c r="G96" i="15" s="1"/>
  <c r="I96" i="15" a="1"/>
  <c r="I96" i="15" s="1"/>
  <c r="S176" i="15" l="1" a="1"/>
  <c r="S176" i="15" s="1"/>
  <c r="Q177" i="15" a="1"/>
  <c r="Q177" i="15" s="1"/>
  <c r="R177" i="15" a="1"/>
  <c r="R177" i="15" s="1"/>
  <c r="O178" i="15" a="1"/>
  <c r="O178" i="15" s="1"/>
  <c r="N178" i="15" s="1" a="1"/>
  <c r="N178" i="15" s="1"/>
  <c r="E96" i="15" a="1"/>
  <c r="E96" i="15" s="1"/>
  <c r="D97" i="15" s="1" a="1"/>
  <c r="D97" i="15" s="1"/>
  <c r="F97" i="15" s="1" a="1"/>
  <c r="F97" i="15" s="1"/>
  <c r="J96" i="15" a="1"/>
  <c r="J96" i="15" s="1"/>
  <c r="S177" i="15" l="1" a="1"/>
  <c r="S177" i="15" s="1"/>
  <c r="R178" i="15" a="1"/>
  <c r="R178" i="15" s="1"/>
  <c r="Q178" i="15" a="1"/>
  <c r="Q178" i="15" s="1"/>
  <c r="O179" i="15" a="1"/>
  <c r="O179" i="15" s="1"/>
  <c r="N179" i="15" s="1" a="1"/>
  <c r="N179" i="15" s="1"/>
  <c r="H97" i="15" a="1"/>
  <c r="H97" i="15" s="1"/>
  <c r="I97" i="15" a="1"/>
  <c r="I97" i="15" s="1"/>
  <c r="G97" i="15" a="1"/>
  <c r="G97" i="15" s="1"/>
  <c r="R179" i="15" l="1" a="1"/>
  <c r="R179" i="15" s="1"/>
  <c r="Q179" i="15" a="1"/>
  <c r="Q179" i="15" s="1"/>
  <c r="S179" i="15" s="1" a="1"/>
  <c r="S179" i="15" s="1"/>
  <c r="O180" i="15" a="1"/>
  <c r="O180" i="15" s="1"/>
  <c r="N180" i="15" s="1" a="1"/>
  <c r="N180" i="15" s="1"/>
  <c r="S178" i="15" a="1"/>
  <c r="S178" i="15" s="1"/>
  <c r="J97" i="15" a="1"/>
  <c r="J97" i="15" s="1"/>
  <c r="E97" i="15" a="1"/>
  <c r="E97" i="15" s="1"/>
  <c r="D98" i="15" s="1" a="1"/>
  <c r="D98" i="15" s="1"/>
  <c r="F98" i="15" s="1" a="1"/>
  <c r="F98" i="15" s="1"/>
  <c r="O181" i="15" l="1" a="1"/>
  <c r="O181" i="15" s="1"/>
  <c r="N181" i="15" s="1" a="1"/>
  <c r="N181" i="15" s="1"/>
  <c r="Q180" i="15" a="1"/>
  <c r="Q180" i="15" s="1"/>
  <c r="R180" i="15" a="1"/>
  <c r="R180" i="15" s="1"/>
  <c r="H98" i="15" a="1"/>
  <c r="H98" i="15" s="1"/>
  <c r="G98" i="15" a="1"/>
  <c r="G98" i="15" s="1"/>
  <c r="I98" i="15" a="1"/>
  <c r="I98" i="15" s="1"/>
  <c r="S180" i="15" l="1" a="1"/>
  <c r="S180" i="15" s="1"/>
  <c r="Q181" i="15" a="1"/>
  <c r="Q181" i="15" s="1"/>
  <c r="R181" i="15" a="1"/>
  <c r="R181" i="15" s="1"/>
  <c r="O182" i="15" a="1"/>
  <c r="O182" i="15" s="1"/>
  <c r="N182" i="15" s="1" a="1"/>
  <c r="N182" i="15" s="1"/>
  <c r="E98" i="15" a="1"/>
  <c r="E98" i="15" s="1"/>
  <c r="D99" i="15" s="1" a="1"/>
  <c r="D99" i="15" s="1"/>
  <c r="F99" i="15" s="1" a="1"/>
  <c r="F99" i="15" s="1"/>
  <c r="J98" i="15" a="1"/>
  <c r="J98" i="15" s="1"/>
  <c r="S181" i="15" l="1" a="1"/>
  <c r="S181" i="15" s="1"/>
  <c r="O183" i="15" a="1"/>
  <c r="O183" i="15" s="1"/>
  <c r="N183" i="15" s="1" a="1"/>
  <c r="N183" i="15" s="1"/>
  <c r="R182" i="15" a="1"/>
  <c r="R182" i="15" s="1"/>
  <c r="Q182" i="15" a="1"/>
  <c r="Q182" i="15" s="1"/>
  <c r="S182" i="15" s="1" a="1"/>
  <c r="S182" i="15" s="1"/>
  <c r="G99" i="15" a="1"/>
  <c r="G99" i="15" s="1"/>
  <c r="H99" i="15" a="1"/>
  <c r="H99" i="15" s="1"/>
  <c r="I99" i="15" a="1"/>
  <c r="I99" i="15" s="1"/>
  <c r="E99" i="15" a="1"/>
  <c r="E99" i="15" s="1"/>
  <c r="D100" i="15" s="1" a="1"/>
  <c r="D100" i="15" s="1"/>
  <c r="F100" i="15" s="1" a="1"/>
  <c r="F100" i="15" s="1"/>
  <c r="Q183" i="15" l="1" a="1"/>
  <c r="Q183" i="15" s="1"/>
  <c r="R183" i="15" a="1"/>
  <c r="R183" i="15" s="1"/>
  <c r="O184" i="15" a="1"/>
  <c r="O184" i="15" s="1"/>
  <c r="N184" i="15" s="1" a="1"/>
  <c r="N184" i="15" s="1"/>
  <c r="G100" i="15" a="1"/>
  <c r="G100" i="15" s="1"/>
  <c r="H100" i="15" a="1"/>
  <c r="H100" i="15" s="1"/>
  <c r="I100" i="15" a="1"/>
  <c r="I100" i="15" s="1"/>
  <c r="J99" i="15" a="1"/>
  <c r="J99" i="15" s="1"/>
  <c r="Q184" i="15" l="1" a="1"/>
  <c r="Q184" i="15" s="1"/>
  <c r="R184" i="15" a="1"/>
  <c r="R184" i="15" s="1"/>
  <c r="O185" i="15" a="1"/>
  <c r="O185" i="15" s="1"/>
  <c r="N185" i="15" s="1" a="1"/>
  <c r="N185" i="15" s="1"/>
  <c r="S183" i="15" a="1"/>
  <c r="S183" i="15" s="1"/>
  <c r="E100" i="15" a="1"/>
  <c r="E100" i="15" s="1"/>
  <c r="D101" i="15" s="1" a="1"/>
  <c r="D101" i="15" s="1"/>
  <c r="F101" i="15" s="1" a="1"/>
  <c r="F101" i="15" s="1"/>
  <c r="J100" i="15" a="1"/>
  <c r="J100" i="15" s="1"/>
  <c r="Q185" i="15" l="1" a="1"/>
  <c r="Q185" i="15" s="1"/>
  <c r="R185" i="15" a="1"/>
  <c r="R185" i="15" s="1"/>
  <c r="O186" i="15" a="1"/>
  <c r="O186" i="15" s="1"/>
  <c r="N186" i="15" s="1" a="1"/>
  <c r="N186" i="15" s="1"/>
  <c r="S184" i="15" a="1"/>
  <c r="S184" i="15" s="1"/>
  <c r="I101" i="15" a="1"/>
  <c r="I101" i="15" s="1"/>
  <c r="G101" i="15" a="1"/>
  <c r="G101" i="15" s="1"/>
  <c r="H101" i="15" a="1"/>
  <c r="H101" i="15" s="1"/>
  <c r="Q186" i="15" l="1" a="1"/>
  <c r="Q186" i="15" s="1"/>
  <c r="O187" i="15" a="1"/>
  <c r="O187" i="15" s="1"/>
  <c r="N187" i="15" s="1" a="1"/>
  <c r="N187" i="15" s="1"/>
  <c r="R186" i="15" a="1"/>
  <c r="R186" i="15" s="1"/>
  <c r="S185" i="15" a="1"/>
  <c r="S185" i="15" s="1"/>
  <c r="E101" i="15" a="1"/>
  <c r="E101" i="15" s="1"/>
  <c r="D102" i="15" s="1" a="1"/>
  <c r="D102" i="15" s="1"/>
  <c r="F102" i="15" s="1" a="1"/>
  <c r="F102" i="15" s="1"/>
  <c r="J101" i="15" a="1"/>
  <c r="J101" i="15" s="1"/>
  <c r="R187" i="15" l="1" a="1"/>
  <c r="R187" i="15" s="1"/>
  <c r="Q187" i="15" a="1"/>
  <c r="Q187" i="15" s="1"/>
  <c r="S187" i="15" s="1" a="1"/>
  <c r="S187" i="15" s="1"/>
  <c r="O188" i="15" a="1"/>
  <c r="O188" i="15" s="1"/>
  <c r="N188" i="15" s="1" a="1"/>
  <c r="N188" i="15" s="1"/>
  <c r="S186" i="15" a="1"/>
  <c r="S186" i="15" s="1"/>
  <c r="G102" i="15" a="1"/>
  <c r="G102" i="15" s="1"/>
  <c r="I102" i="15" a="1"/>
  <c r="I102" i="15" s="1"/>
  <c r="H102" i="15" a="1"/>
  <c r="H102" i="15" s="1"/>
  <c r="Q188" i="15" l="1" a="1"/>
  <c r="Q188" i="15" s="1"/>
  <c r="R188" i="15" a="1"/>
  <c r="R188" i="15" s="1"/>
  <c r="O189" i="15" a="1"/>
  <c r="O189" i="15" s="1"/>
  <c r="N189" i="15" s="1" a="1"/>
  <c r="N189" i="15" s="1"/>
  <c r="J102" i="15" a="1"/>
  <c r="J102" i="15" s="1"/>
  <c r="E102" i="15" a="1"/>
  <c r="E102" i="15" s="1"/>
  <c r="D103" i="15" s="1" a="1"/>
  <c r="D103" i="15" s="1"/>
  <c r="F103" i="15" s="1" a="1"/>
  <c r="F103" i="15" s="1"/>
  <c r="O190" i="15" l="1" a="1"/>
  <c r="O190" i="15" s="1"/>
  <c r="N190" i="15" s="1" a="1"/>
  <c r="N190" i="15" s="1"/>
  <c r="Q189" i="15" a="1"/>
  <c r="Q189" i="15" s="1"/>
  <c r="R189" i="15" a="1"/>
  <c r="R189" i="15" s="1"/>
  <c r="S188" i="15" a="1"/>
  <c r="S188" i="15" s="1"/>
  <c r="H103" i="15" a="1"/>
  <c r="H103" i="15" s="1"/>
  <c r="I103" i="15" a="1"/>
  <c r="I103" i="15" s="1"/>
  <c r="G103" i="15" a="1"/>
  <c r="G103" i="15" s="1"/>
  <c r="S189" i="15" l="1" a="1"/>
  <c r="S189" i="15" s="1"/>
  <c r="O191" i="15" a="1"/>
  <c r="O191" i="15" s="1"/>
  <c r="N191" i="15" s="1" a="1"/>
  <c r="N191" i="15" s="1"/>
  <c r="Q190" i="15" a="1"/>
  <c r="Q190" i="15" s="1"/>
  <c r="R190" i="15" a="1"/>
  <c r="R190" i="15" s="1"/>
  <c r="E103" i="15" a="1"/>
  <c r="E103" i="15" s="1"/>
  <c r="D104" i="15" s="1" a="1"/>
  <c r="D104" i="15" s="1"/>
  <c r="F104" i="15" s="1" a="1"/>
  <c r="F104" i="15" s="1"/>
  <c r="J103" i="15" a="1"/>
  <c r="J103" i="15" s="1"/>
  <c r="S190" i="15" l="1" a="1"/>
  <c r="S190" i="15" s="1"/>
  <c r="R191" i="15" a="1"/>
  <c r="R191" i="15" s="1"/>
  <c r="Q191" i="15" a="1"/>
  <c r="Q191" i="15" s="1"/>
  <c r="S191" i="15" s="1" a="1"/>
  <c r="S191" i="15" s="1"/>
  <c r="O192" i="15" a="1"/>
  <c r="O192" i="15" s="1"/>
  <c r="N192" i="15" s="1" a="1"/>
  <c r="N192" i="15" s="1"/>
  <c r="G104" i="15" a="1"/>
  <c r="G104" i="15" s="1"/>
  <c r="I104" i="15" a="1"/>
  <c r="I104" i="15" s="1"/>
  <c r="H104" i="15" a="1"/>
  <c r="H104" i="15" s="1"/>
  <c r="E104" i="15" a="1"/>
  <c r="E104" i="15" s="1"/>
  <c r="D105" i="15" s="1" a="1"/>
  <c r="D105" i="15" s="1"/>
  <c r="F105" i="15" s="1" a="1"/>
  <c r="F105" i="15" s="1"/>
  <c r="J104" i="15" l="1" a="1"/>
  <c r="J104" i="15" s="1"/>
  <c r="R192" i="15" a="1"/>
  <c r="R192" i="15" s="1"/>
  <c r="Q192" i="15" a="1"/>
  <c r="Q192" i="15" s="1"/>
  <c r="S192" i="15" s="1" a="1"/>
  <c r="S192" i="15" s="1"/>
  <c r="O193" i="15" a="1"/>
  <c r="O193" i="15" s="1"/>
  <c r="N193" i="15" s="1" a="1"/>
  <c r="N193" i="15" s="1"/>
  <c r="G105" i="15" a="1"/>
  <c r="G105" i="15" s="1"/>
  <c r="H105" i="15" a="1"/>
  <c r="H105" i="15" s="1"/>
  <c r="I105" i="15" a="1"/>
  <c r="I105" i="15" s="1"/>
  <c r="O194" i="15" l="1" a="1"/>
  <c r="O194" i="15" s="1"/>
  <c r="N194" i="15" s="1" a="1"/>
  <c r="N194" i="15" s="1"/>
  <c r="Q193" i="15" a="1"/>
  <c r="Q193" i="15" s="1"/>
  <c r="R193" i="15" a="1"/>
  <c r="R193" i="15" s="1"/>
  <c r="J105" i="15" a="1"/>
  <c r="J105" i="15" s="1"/>
  <c r="E105" i="15" a="1"/>
  <c r="E105" i="15" s="1"/>
  <c r="D106" i="15" s="1" a="1"/>
  <c r="D106" i="15" s="1"/>
  <c r="F106" i="15" s="1" a="1"/>
  <c r="F106" i="15" s="1"/>
  <c r="S193" i="15" l="1" a="1"/>
  <c r="S193" i="15" s="1"/>
  <c r="Q194" i="15" a="1"/>
  <c r="Q194" i="15" s="1"/>
  <c r="O195" i="15" a="1"/>
  <c r="O195" i="15" s="1"/>
  <c r="N195" i="15" s="1" a="1"/>
  <c r="N195" i="15" s="1"/>
  <c r="R194" i="15" a="1"/>
  <c r="R194" i="15" s="1"/>
  <c r="I106" i="15" a="1"/>
  <c r="I106" i="15" s="1"/>
  <c r="G106" i="15" a="1"/>
  <c r="G106" i="15" s="1"/>
  <c r="H106" i="15" a="1"/>
  <c r="H106" i="15" s="1"/>
  <c r="S194" i="15" l="1" a="1"/>
  <c r="S194" i="15" s="1"/>
  <c r="O196" i="15" a="1"/>
  <c r="O196" i="15" s="1"/>
  <c r="N196" i="15" s="1" a="1"/>
  <c r="N196" i="15" s="1"/>
  <c r="R195" i="15" a="1"/>
  <c r="R195" i="15" s="1"/>
  <c r="Q195" i="15" a="1"/>
  <c r="Q195" i="15" s="1"/>
  <c r="S195" i="15" s="1" a="1"/>
  <c r="S195" i="15" s="1"/>
  <c r="E106" i="15" a="1"/>
  <c r="E106" i="15" s="1"/>
  <c r="D107" i="15" s="1" a="1"/>
  <c r="D107" i="15" s="1"/>
  <c r="F107" i="15" s="1" a="1"/>
  <c r="F107" i="15" s="1"/>
  <c r="J106" i="15" a="1"/>
  <c r="J106" i="15" s="1"/>
  <c r="Q196" i="15" l="1" a="1"/>
  <c r="Q196" i="15" s="1"/>
  <c r="R196" i="15" a="1"/>
  <c r="R196" i="15" s="1"/>
  <c r="O197" i="15" a="1"/>
  <c r="O197" i="15" s="1"/>
  <c r="N197" i="15" s="1" a="1"/>
  <c r="N197" i="15" s="1"/>
  <c r="H107" i="15" a="1"/>
  <c r="H107" i="15" s="1"/>
  <c r="I107" i="15" a="1"/>
  <c r="I107" i="15" s="1"/>
  <c r="G107" i="15" a="1"/>
  <c r="G107" i="15" s="1"/>
  <c r="R197" i="15" l="1" a="1"/>
  <c r="R197" i="15" s="1"/>
  <c r="O198" i="15" a="1"/>
  <c r="O198" i="15" s="1"/>
  <c r="N198" i="15" s="1" a="1"/>
  <c r="N198" i="15" s="1"/>
  <c r="Q197" i="15" a="1"/>
  <c r="Q197" i="15" s="1"/>
  <c r="S197" i="15" s="1" a="1"/>
  <c r="S197" i="15" s="1"/>
  <c r="S196" i="15" a="1"/>
  <c r="S196" i="15" s="1"/>
  <c r="E107" i="15" a="1"/>
  <c r="E107" i="15" s="1"/>
  <c r="D108" i="15" s="1" a="1"/>
  <c r="D108" i="15" s="1"/>
  <c r="F108" i="15" s="1" a="1"/>
  <c r="F108" i="15" s="1"/>
  <c r="J107" i="15" a="1"/>
  <c r="J107" i="15" s="1"/>
  <c r="Q198" i="15" l="1" a="1"/>
  <c r="Q198" i="15" s="1"/>
  <c r="O199" i="15" a="1"/>
  <c r="O199" i="15" s="1"/>
  <c r="N199" i="15" s="1" a="1"/>
  <c r="N199" i="15" s="1"/>
  <c r="R198" i="15" a="1"/>
  <c r="R198" i="15" s="1"/>
  <c r="G108" i="15" a="1"/>
  <c r="G108" i="15" s="1"/>
  <c r="H108" i="15" a="1"/>
  <c r="H108" i="15" s="1"/>
  <c r="I108" i="15" a="1"/>
  <c r="I108" i="15" s="1"/>
  <c r="E108" i="15" a="1"/>
  <c r="E108" i="15" s="1"/>
  <c r="D109" i="15" s="1" a="1"/>
  <c r="D109" i="15" s="1"/>
  <c r="F109" i="15" s="1" a="1"/>
  <c r="F109" i="15" s="1"/>
  <c r="Q199" i="15" l="1" a="1"/>
  <c r="Q199" i="15" s="1"/>
  <c r="R199" i="15" a="1"/>
  <c r="R199" i="15" s="1"/>
  <c r="O200" i="15" a="1"/>
  <c r="O200" i="15" s="1"/>
  <c r="N200" i="15" s="1" a="1"/>
  <c r="N200" i="15" s="1"/>
  <c r="S198" i="15" a="1"/>
  <c r="S198" i="15" s="1"/>
  <c r="G109" i="15" a="1"/>
  <c r="G109" i="15" s="1"/>
  <c r="I109" i="15" a="1"/>
  <c r="I109" i="15" s="1"/>
  <c r="H109" i="15" a="1"/>
  <c r="H109" i="15" s="1"/>
  <c r="J108" i="15" a="1"/>
  <c r="J108" i="15" s="1"/>
  <c r="R200" i="15" l="1" a="1"/>
  <c r="R200" i="15" s="1"/>
  <c r="O201" i="15" a="1"/>
  <c r="O201" i="15" s="1"/>
  <c r="N201" i="15" s="1" a="1"/>
  <c r="N201" i="15" s="1"/>
  <c r="Q200" i="15" a="1"/>
  <c r="Q200" i="15" s="1"/>
  <c r="S199" i="15" a="1"/>
  <c r="S199" i="15" s="1"/>
  <c r="J109" i="15" a="1"/>
  <c r="J109" i="15" s="1"/>
  <c r="E109" i="15" a="1"/>
  <c r="E109" i="15" s="1"/>
  <c r="D110" i="15" s="1" a="1"/>
  <c r="D110" i="15" s="1"/>
  <c r="F110" i="15" s="1" a="1"/>
  <c r="F110" i="15" s="1"/>
  <c r="S200" i="15" l="1" a="1"/>
  <c r="S200" i="15" s="1"/>
  <c r="O202" i="15" a="1"/>
  <c r="O202" i="15" s="1"/>
  <c r="N202" i="15" s="1" a="1"/>
  <c r="N202" i="15" s="1"/>
  <c r="Q201" i="15" a="1"/>
  <c r="Q201" i="15" s="1"/>
  <c r="R201" i="15" a="1"/>
  <c r="R201" i="15" s="1"/>
  <c r="H110" i="15" a="1"/>
  <c r="H110" i="15" s="1"/>
  <c r="G110" i="15" a="1"/>
  <c r="G110" i="15" s="1"/>
  <c r="I110" i="15" a="1"/>
  <c r="I110" i="15" s="1"/>
  <c r="S201" i="15" l="1" a="1"/>
  <c r="S201" i="15" s="1"/>
  <c r="R202" i="15" a="1"/>
  <c r="R202" i="15" s="1"/>
  <c r="O203" i="15" a="1"/>
  <c r="O203" i="15" s="1"/>
  <c r="N203" i="15" s="1" a="1"/>
  <c r="N203" i="15" s="1"/>
  <c r="Q202" i="15" a="1"/>
  <c r="Q202" i="15" s="1"/>
  <c r="S202" i="15" s="1" a="1"/>
  <c r="S202" i="15" s="1"/>
  <c r="E110" i="15" a="1"/>
  <c r="E110" i="15" s="1"/>
  <c r="D111" i="15" s="1" a="1"/>
  <c r="D111" i="15" s="1"/>
  <c r="F111" i="15" s="1" a="1"/>
  <c r="F111" i="15" s="1"/>
  <c r="J110" i="15" a="1"/>
  <c r="J110" i="15" s="1"/>
  <c r="O204" i="15" l="1" a="1"/>
  <c r="O204" i="15" s="1"/>
  <c r="N204" i="15" s="1" a="1"/>
  <c r="N204" i="15" s="1"/>
  <c r="Q203" i="15" a="1"/>
  <c r="Q203" i="15" s="1"/>
  <c r="R203" i="15" a="1"/>
  <c r="R203" i="15" s="1"/>
  <c r="H111" i="15" a="1"/>
  <c r="H111" i="15" s="1"/>
  <c r="G111" i="15" a="1"/>
  <c r="G111" i="15" s="1"/>
  <c r="I111" i="15" a="1"/>
  <c r="I111" i="15" s="1"/>
  <c r="S203" i="15" l="1" a="1"/>
  <c r="S203" i="15" s="1"/>
  <c r="R204" i="15" a="1"/>
  <c r="R204" i="15" s="1"/>
  <c r="O205" i="15" a="1"/>
  <c r="O205" i="15" s="1"/>
  <c r="N205" i="15" s="1" a="1"/>
  <c r="N205" i="15" s="1"/>
  <c r="Q204" i="15" a="1"/>
  <c r="Q204" i="15" s="1"/>
  <c r="S204" i="15" s="1" a="1"/>
  <c r="S204" i="15" s="1"/>
  <c r="J111" i="15" a="1"/>
  <c r="J111" i="15" s="1"/>
  <c r="E111" i="15" a="1"/>
  <c r="E111" i="15" s="1"/>
  <c r="D112" i="15" s="1" a="1"/>
  <c r="D112" i="15" s="1"/>
  <c r="F112" i="15" s="1" a="1"/>
  <c r="F112" i="15" s="1"/>
  <c r="R205" i="15" l="1" a="1"/>
  <c r="R205" i="15" s="1"/>
  <c r="Q205" i="15" a="1"/>
  <c r="Q205" i="15" s="1"/>
  <c r="S205" i="15" s="1" a="1"/>
  <c r="S205" i="15" s="1"/>
  <c r="O206" i="15" a="1"/>
  <c r="O206" i="15" s="1"/>
  <c r="N206" i="15" s="1" a="1"/>
  <c r="N206" i="15" s="1"/>
  <c r="G112" i="15" a="1"/>
  <c r="G112" i="15" s="1"/>
  <c r="H112" i="15" a="1"/>
  <c r="H112" i="15" s="1"/>
  <c r="I112" i="15" a="1"/>
  <c r="I112" i="15" s="1"/>
  <c r="O207" i="15" l="1" a="1"/>
  <c r="O207" i="15" s="1"/>
  <c r="N207" i="15" s="1" a="1"/>
  <c r="N207" i="15" s="1"/>
  <c r="Q206" i="15" a="1"/>
  <c r="Q206" i="15" s="1"/>
  <c r="R206" i="15" a="1"/>
  <c r="R206" i="15" s="1"/>
  <c r="E112" i="15" a="1"/>
  <c r="E112" i="15" s="1"/>
  <c r="D113" i="15" s="1" a="1"/>
  <c r="D113" i="15" s="1"/>
  <c r="J112" i="15" a="1"/>
  <c r="J112" i="15" s="1"/>
  <c r="F113" i="15" l="1" a="1"/>
  <c r="F113" i="15" s="1"/>
  <c r="G113" i="15" s="1" a="1"/>
  <c r="G113" i="15" s="1"/>
  <c r="H113" i="15" a="1"/>
  <c r="H113" i="15" s="1"/>
  <c r="S206" i="15" a="1"/>
  <c r="S206" i="15" s="1"/>
  <c r="I113" i="15" a="1"/>
  <c r="I113" i="15" s="1"/>
  <c r="Q207" i="15" a="1"/>
  <c r="Q207" i="15" s="1"/>
  <c r="R207" i="15" a="1"/>
  <c r="R207" i="15" s="1"/>
  <c r="O208" i="15" a="1"/>
  <c r="O208" i="15" s="1"/>
  <c r="N208" i="15" s="1" a="1"/>
  <c r="N208" i="15" s="1"/>
  <c r="E113" i="15" a="1"/>
  <c r="E113" i="15" s="1"/>
  <c r="D114" i="15" s="1" a="1"/>
  <c r="D114" i="15" s="1"/>
  <c r="F114" i="15" s="1" a="1"/>
  <c r="F114" i="15" s="1"/>
  <c r="J113" i="15" l="1" a="1"/>
  <c r="J113" i="15" s="1"/>
  <c r="S207" i="15" a="1"/>
  <c r="S207" i="15" s="1"/>
  <c r="O209" i="15" a="1"/>
  <c r="O209" i="15" s="1"/>
  <c r="N209" i="15" s="1" a="1"/>
  <c r="N209" i="15" s="1"/>
  <c r="Q208" i="15" a="1"/>
  <c r="Q208" i="15" s="1"/>
  <c r="R208" i="15" a="1"/>
  <c r="R208" i="15" s="1"/>
  <c r="I114" i="15" a="1"/>
  <c r="I114" i="15" s="1"/>
  <c r="G114" i="15" a="1"/>
  <c r="G114" i="15" s="1"/>
  <c r="H114" i="15" a="1"/>
  <c r="H114" i="15" s="1"/>
  <c r="S208" i="15" l="1" a="1"/>
  <c r="S208" i="15" s="1"/>
  <c r="R209" i="15" a="1"/>
  <c r="R209" i="15" s="1"/>
  <c r="O210" i="15" a="1"/>
  <c r="O210" i="15" s="1"/>
  <c r="N210" i="15" s="1" a="1"/>
  <c r="N210" i="15" s="1"/>
  <c r="Q209" i="15" a="1"/>
  <c r="Q209" i="15" s="1"/>
  <c r="S209" i="15" s="1" a="1"/>
  <c r="S209" i="15" s="1"/>
  <c r="J114" i="15" a="1"/>
  <c r="J114" i="15" s="1"/>
  <c r="E114" i="15" a="1"/>
  <c r="E114" i="15" s="1"/>
  <c r="D115" i="15" s="1" a="1"/>
  <c r="D115" i="15" s="1"/>
  <c r="F115" i="15" l="1" a="1"/>
  <c r="F115" i="15" s="1"/>
  <c r="G115" i="15" s="1" a="1"/>
  <c r="G115" i="15" s="1"/>
  <c r="R210" i="15" a="1"/>
  <c r="R210" i="15" s="1"/>
  <c r="Q210" i="15" a="1"/>
  <c r="Q210" i="15" s="1"/>
  <c r="S210" i="15" s="1" a="1"/>
  <c r="S210" i="15" s="1"/>
  <c r="O211" i="15" a="1"/>
  <c r="O211" i="15" s="1"/>
  <c r="N211" i="15" s="1" a="1"/>
  <c r="N211" i="15" s="1"/>
  <c r="H115" i="15" a="1"/>
  <c r="H115" i="15" s="1"/>
  <c r="I115" i="15" a="1"/>
  <c r="I115" i="15" s="1"/>
  <c r="E115" i="15" a="1"/>
  <c r="E115" i="15" s="1"/>
  <c r="D116" i="15" s="1" a="1"/>
  <c r="D116" i="15" s="1"/>
  <c r="F116" i="15" s="1" a="1"/>
  <c r="F116" i="15" s="1"/>
  <c r="O212" i="15" l="1" a="1"/>
  <c r="O212" i="15" s="1"/>
  <c r="N212" i="15" s="1" a="1"/>
  <c r="N212" i="15" s="1"/>
  <c r="R211" i="15" a="1"/>
  <c r="R211" i="15" s="1"/>
  <c r="Q211" i="15" a="1"/>
  <c r="Q211" i="15" s="1"/>
  <c r="S211" i="15" s="1" a="1"/>
  <c r="S211" i="15" s="1"/>
  <c r="J115" i="15" a="1"/>
  <c r="J115" i="15" s="1"/>
  <c r="H116" i="15" a="1"/>
  <c r="H116" i="15" s="1"/>
  <c r="I116" i="15" a="1"/>
  <c r="I116" i="15" s="1"/>
  <c r="G116" i="15" a="1"/>
  <c r="G116" i="15" s="1"/>
  <c r="R212" i="15" l="1" a="1"/>
  <c r="R212" i="15" s="1"/>
  <c r="Q212" i="15" a="1"/>
  <c r="Q212" i="15" s="1"/>
  <c r="S212" i="15" s="1" a="1"/>
  <c r="S212" i="15" s="1"/>
  <c r="O213" i="15" a="1"/>
  <c r="O213" i="15" s="1"/>
  <c r="N213" i="15" s="1" a="1"/>
  <c r="N213" i="15" s="1"/>
  <c r="J116" i="15" a="1"/>
  <c r="J116" i="15" s="1"/>
  <c r="E116" i="15" a="1"/>
  <c r="E116" i="15" s="1"/>
  <c r="D117" i="15" s="1" a="1"/>
  <c r="D117" i="15" s="1"/>
  <c r="F117" i="15" s="1" a="1"/>
  <c r="F117" i="15" s="1"/>
  <c r="R213" i="15" l="1" a="1"/>
  <c r="R213" i="15" s="1"/>
  <c r="Q213" i="15" a="1"/>
  <c r="Q213" i="15" s="1"/>
  <c r="O214" i="15" a="1"/>
  <c r="O214" i="15" s="1"/>
  <c r="N214" i="15" s="1" a="1"/>
  <c r="N214" i="15" s="1"/>
  <c r="G117" i="15" a="1"/>
  <c r="G117" i="15" s="1"/>
  <c r="I117" i="15" a="1"/>
  <c r="I117" i="15" s="1"/>
  <c r="H117" i="15" a="1"/>
  <c r="H117" i="15" s="1"/>
  <c r="E117" i="15" a="1"/>
  <c r="E117" i="15" s="1"/>
  <c r="D118" i="15" s="1" a="1"/>
  <c r="D118" i="15" s="1"/>
  <c r="F118" i="15" s="1" a="1"/>
  <c r="F118" i="15" s="1"/>
  <c r="S213" i="15" l="1" a="1"/>
  <c r="S213" i="15" s="1"/>
  <c r="Q214" i="15" a="1"/>
  <c r="Q214" i="15" s="1"/>
  <c r="R214" i="15" a="1"/>
  <c r="R214" i="15" s="1"/>
  <c r="O215" i="15" a="1"/>
  <c r="O215" i="15" s="1"/>
  <c r="N215" i="15" s="1" a="1"/>
  <c r="N215" i="15" s="1"/>
  <c r="J117" i="15" a="1"/>
  <c r="J117" i="15" s="1"/>
  <c r="H118" i="15" a="1"/>
  <c r="H118" i="15" s="1"/>
  <c r="I118" i="15" a="1"/>
  <c r="I118" i="15" s="1"/>
  <c r="G118" i="15" a="1"/>
  <c r="G118" i="15" s="1"/>
  <c r="R215" i="15" l="1" a="1"/>
  <c r="R215" i="15" s="1"/>
  <c r="Q215" i="15" a="1"/>
  <c r="Q215" i="15" s="1"/>
  <c r="S215" i="15" s="1" a="1"/>
  <c r="S215" i="15" s="1"/>
  <c r="O216" i="15" a="1"/>
  <c r="O216" i="15" s="1"/>
  <c r="N216" i="15" s="1" a="1"/>
  <c r="N216" i="15" s="1"/>
  <c r="S214" i="15" a="1"/>
  <c r="S214" i="15" s="1"/>
  <c r="J118" i="15" a="1"/>
  <c r="J118" i="15" s="1"/>
  <c r="E118" i="15" a="1"/>
  <c r="E118" i="15" s="1"/>
  <c r="D119" i="15" s="1" a="1"/>
  <c r="D119" i="15" s="1"/>
  <c r="F119" i="15" s="1" a="1"/>
  <c r="F119" i="15" s="1"/>
  <c r="R216" i="15" l="1" a="1"/>
  <c r="R216" i="15" s="1"/>
  <c r="O217" i="15" a="1"/>
  <c r="O217" i="15" s="1"/>
  <c r="Q216" i="15" a="1"/>
  <c r="Q216" i="15" s="1"/>
  <c r="S216" i="15" s="1" a="1"/>
  <c r="S216" i="15" s="1"/>
  <c r="I119" i="15" a="1"/>
  <c r="I119" i="15" s="1"/>
  <c r="H119" i="15" a="1"/>
  <c r="H119" i="15" s="1"/>
  <c r="G119" i="15" a="1"/>
  <c r="G119" i="15" s="1"/>
  <c r="R217" i="15" l="1" a="1"/>
  <c r="R217" i="15" s="1"/>
  <c r="N217" i="15" a="1"/>
  <c r="N217" i="15" s="1"/>
  <c r="O218" i="15" s="1" a="1"/>
  <c r="O218" i="15" s="1"/>
  <c r="Q217" i="15" a="1"/>
  <c r="Q217" i="15" s="1"/>
  <c r="S217" i="15" s="1" a="1"/>
  <c r="S217" i="15" s="1"/>
  <c r="J119" i="15" a="1"/>
  <c r="J119" i="15" s="1"/>
  <c r="E119" i="15" a="1"/>
  <c r="E119" i="15" s="1"/>
  <c r="D120" i="15" s="1" a="1"/>
  <c r="D120" i="15" s="1"/>
  <c r="F120" i="15" s="1" a="1"/>
  <c r="F120" i="15" s="1"/>
  <c r="R218" i="15" l="1" a="1"/>
  <c r="R218" i="15" s="1"/>
  <c r="N218" i="15" a="1"/>
  <c r="N218" i="15" s="1"/>
  <c r="O219" i="15" s="1" a="1"/>
  <c r="O219" i="15" s="1"/>
  <c r="Q218" i="15" a="1"/>
  <c r="Q218" i="15" s="1"/>
  <c r="S218" i="15" s="1" a="1"/>
  <c r="S218" i="15" s="1"/>
  <c r="H120" i="15" a="1"/>
  <c r="H120" i="15" s="1"/>
  <c r="G120" i="15" a="1"/>
  <c r="G120" i="15" s="1"/>
  <c r="I120" i="15" a="1"/>
  <c r="I120" i="15" s="1"/>
  <c r="Q219" i="15" l="1" a="1"/>
  <c r="Q219" i="15" s="1"/>
  <c r="N219" i="15" a="1"/>
  <c r="N219" i="15" s="1"/>
  <c r="R219" i="15" a="1"/>
  <c r="R219" i="15" s="1"/>
  <c r="S219" i="15" s="1" a="1"/>
  <c r="S219" i="15" s="1"/>
  <c r="O220" i="15" a="1"/>
  <c r="O220" i="15" s="1"/>
  <c r="E120" i="15" a="1"/>
  <c r="E120" i="15" s="1"/>
  <c r="D121" i="15" s="1" a="1"/>
  <c r="D121" i="15" s="1"/>
  <c r="F121" i="15" s="1" a="1"/>
  <c r="F121" i="15" s="1"/>
  <c r="J120" i="15" a="1"/>
  <c r="J120" i="15" s="1"/>
  <c r="R220" i="15" l="1" a="1"/>
  <c r="R220" i="15" s="1"/>
  <c r="N220" i="15" a="1"/>
  <c r="N220" i="15" s="1"/>
  <c r="O221" i="15" s="1" a="1"/>
  <c r="O221" i="15" s="1"/>
  <c r="Q220" i="15" a="1"/>
  <c r="Q220" i="15" s="1"/>
  <c r="S220" i="15" s="1" a="1"/>
  <c r="S220" i="15" s="1"/>
  <c r="I121" i="15" a="1"/>
  <c r="I121" i="15" s="1"/>
  <c r="H121" i="15" a="1"/>
  <c r="H121" i="15" s="1"/>
  <c r="G121" i="15" a="1"/>
  <c r="G121" i="15" s="1"/>
  <c r="R221" i="15" l="1" a="1"/>
  <c r="R221" i="15" s="1"/>
  <c r="N221" i="15" a="1"/>
  <c r="N221" i="15" s="1"/>
  <c r="Q221" i="15" a="1"/>
  <c r="Q221" i="15" s="1"/>
  <c r="S221" i="15" s="1" a="1"/>
  <c r="S221" i="15" s="1"/>
  <c r="O222" i="15" a="1"/>
  <c r="O222" i="15" s="1"/>
  <c r="E121" i="15" a="1"/>
  <c r="E121" i="15" s="1"/>
  <c r="D122" i="15" s="1" a="1"/>
  <c r="D122" i="15" s="1"/>
  <c r="F122" i="15" s="1" a="1"/>
  <c r="F122" i="15" s="1"/>
  <c r="J121" i="15" a="1"/>
  <c r="J121" i="15" s="1"/>
  <c r="R222" i="15" l="1" a="1"/>
  <c r="R222" i="15" s="1"/>
  <c r="N222" i="15" a="1"/>
  <c r="N222" i="15" s="1"/>
  <c r="O223" i="15" s="1" a="1"/>
  <c r="O223" i="15" s="1"/>
  <c r="Q222" i="15" a="1"/>
  <c r="Q222" i="15" s="1"/>
  <c r="S222" i="15" s="1" a="1"/>
  <c r="S222" i="15" s="1"/>
  <c r="G122" i="15" a="1"/>
  <c r="G122" i="15" s="1"/>
  <c r="I122" i="15" a="1"/>
  <c r="I122" i="15" s="1"/>
  <c r="H122" i="15" a="1"/>
  <c r="H122" i="15" s="1"/>
  <c r="N223" i="15" l="1" a="1"/>
  <c r="N223" i="15" s="1"/>
  <c r="O224" i="15" s="1" a="1"/>
  <c r="O224" i="15" s="1"/>
  <c r="Q223" i="15" a="1"/>
  <c r="Q223" i="15" s="1"/>
  <c r="S223" i="15" s="1" a="1"/>
  <c r="S223" i="15" s="1"/>
  <c r="R223" i="15" a="1"/>
  <c r="R223" i="15" s="1"/>
  <c r="E122" i="15" a="1"/>
  <c r="E122" i="15" s="1"/>
  <c r="D123" i="15" s="1" a="1"/>
  <c r="D123" i="15" s="1"/>
  <c r="F123" i="15" s="1" a="1"/>
  <c r="F123" i="15" s="1"/>
  <c r="J122" i="15" a="1"/>
  <c r="J122" i="15" s="1"/>
  <c r="N224" i="15" l="1" a="1"/>
  <c r="N224" i="15" s="1"/>
  <c r="Q224" i="15" a="1"/>
  <c r="Q224" i="15" s="1"/>
  <c r="O225" i="15" a="1"/>
  <c r="O225" i="15" s="1"/>
  <c r="N225" i="15" s="1" a="1"/>
  <c r="N225" i="15" s="1"/>
  <c r="O226" i="15" s="1" a="1"/>
  <c r="O226" i="15" s="1"/>
  <c r="N226" i="15" s="1" a="1"/>
  <c r="N226" i="15" s="1"/>
  <c r="R224" i="15" a="1"/>
  <c r="R224" i="15" s="1"/>
  <c r="S224" i="15" s="1" a="1"/>
  <c r="S224" i="15" s="1"/>
  <c r="G123" i="15" a="1"/>
  <c r="G123" i="15" s="1"/>
  <c r="H123" i="15" a="1"/>
  <c r="H123" i="15" s="1"/>
  <c r="I123" i="15" a="1"/>
  <c r="I123" i="15" s="1"/>
  <c r="Q225" i="15" l="1" a="1"/>
  <c r="Q225" i="15" s="1"/>
  <c r="R225" i="15" a="1"/>
  <c r="R225" i="15" s="1"/>
  <c r="E123" i="15" a="1"/>
  <c r="E123" i="15" s="1"/>
  <c r="D124" i="15" s="1" a="1"/>
  <c r="D124" i="15" s="1"/>
  <c r="R226" i="15" a="1"/>
  <c r="R226" i="15" s="1"/>
  <c r="O227" i="15" a="1"/>
  <c r="O227" i="15" s="1"/>
  <c r="N227" i="15" s="1" a="1"/>
  <c r="N227" i="15" s="1"/>
  <c r="Q226" i="15" a="1"/>
  <c r="Q226" i="15" s="1"/>
  <c r="S225" i="15" a="1"/>
  <c r="S225" i="15" s="1"/>
  <c r="J123" i="15" a="1"/>
  <c r="J123" i="15" s="1"/>
  <c r="F124" i="15" l="1" a="1"/>
  <c r="F124" i="15" s="1"/>
  <c r="G124" i="15" s="1" a="1"/>
  <c r="G124" i="15" s="1"/>
  <c r="H124" i="15" a="1"/>
  <c r="H124" i="15" s="1"/>
  <c r="I124" i="15" a="1"/>
  <c r="I124" i="15" s="1"/>
  <c r="R227" i="15" a="1"/>
  <c r="R227" i="15" s="1"/>
  <c r="O228" i="15" a="1"/>
  <c r="O228" i="15" s="1"/>
  <c r="N228" i="15" s="1" a="1"/>
  <c r="N228" i="15" s="1"/>
  <c r="Q227" i="15" a="1"/>
  <c r="Q227" i="15" s="1"/>
  <c r="S226" i="15" a="1"/>
  <c r="S226" i="15" s="1"/>
  <c r="E124" i="15" a="1"/>
  <c r="E124" i="15" s="1"/>
  <c r="D125" i="15" s="1" a="1"/>
  <c r="D125" i="15" s="1"/>
  <c r="F125" i="15" s="1" a="1"/>
  <c r="F125" i="15" s="1"/>
  <c r="J124" i="15" l="1" a="1"/>
  <c r="J124" i="15" s="1"/>
  <c r="R228" i="15" a="1"/>
  <c r="R228" i="15" s="1"/>
  <c r="O229" i="15" a="1"/>
  <c r="O229" i="15" s="1"/>
  <c r="N229" i="15" s="1" a="1"/>
  <c r="N229" i="15" s="1"/>
  <c r="Q228" i="15" a="1"/>
  <c r="Q228" i="15" s="1"/>
  <c r="S227" i="15" a="1"/>
  <c r="S227" i="15" s="1"/>
  <c r="G125" i="15" a="1"/>
  <c r="G125" i="15" s="1"/>
  <c r="H125" i="15" a="1"/>
  <c r="H125" i="15" s="1"/>
  <c r="I125" i="15" a="1"/>
  <c r="I125" i="15" s="1"/>
  <c r="Q229" i="15" l="1" a="1"/>
  <c r="Q229" i="15" s="1"/>
  <c r="R229" i="15" a="1"/>
  <c r="R229" i="15" s="1"/>
  <c r="O230" i="15" a="1"/>
  <c r="O230" i="15" s="1"/>
  <c r="N230" i="15" s="1" a="1"/>
  <c r="N230" i="15" s="1"/>
  <c r="S228" i="15" a="1"/>
  <c r="S228" i="15" s="1"/>
  <c r="E125" i="15" a="1"/>
  <c r="E125" i="15" s="1"/>
  <c r="D126" i="15" s="1" a="1"/>
  <c r="D126" i="15" s="1"/>
  <c r="F126" i="15" s="1" a="1"/>
  <c r="F126" i="15" s="1"/>
  <c r="J125" i="15" a="1"/>
  <c r="J125" i="15" s="1"/>
  <c r="R230" i="15" l="1" a="1"/>
  <c r="R230" i="15" s="1"/>
  <c r="Q230" i="15" a="1"/>
  <c r="Q230" i="15" s="1"/>
  <c r="O231" i="15" a="1"/>
  <c r="O231" i="15" s="1"/>
  <c r="N231" i="15" s="1" a="1"/>
  <c r="N231" i="15" s="1"/>
  <c r="S229" i="15" a="1"/>
  <c r="S229" i="15" s="1"/>
  <c r="G126" i="15" a="1"/>
  <c r="G126" i="15" s="1"/>
  <c r="I126" i="15" a="1"/>
  <c r="I126" i="15" s="1"/>
  <c r="H126" i="15" a="1"/>
  <c r="H126" i="15" s="1"/>
  <c r="E126" i="15" a="1"/>
  <c r="E126" i="15" s="1"/>
  <c r="D127" i="15" s="1" a="1"/>
  <c r="D127" i="15" s="1"/>
  <c r="F127" i="15" s="1" a="1"/>
  <c r="F127" i="15" s="1"/>
  <c r="J126" i="15" l="1" a="1"/>
  <c r="J126" i="15" s="1"/>
  <c r="R231" i="15" a="1"/>
  <c r="R231" i="15" s="1"/>
  <c r="O232" i="15" a="1"/>
  <c r="O232" i="15" s="1"/>
  <c r="N232" i="15" s="1" a="1"/>
  <c r="N232" i="15" s="1"/>
  <c r="Q231" i="15" a="1"/>
  <c r="Q231" i="15" s="1"/>
  <c r="S230" i="15" a="1"/>
  <c r="S230" i="15" s="1"/>
  <c r="I127" i="15" a="1"/>
  <c r="I127" i="15" s="1"/>
  <c r="H127" i="15" a="1"/>
  <c r="H127" i="15" s="1"/>
  <c r="G127" i="15" a="1"/>
  <c r="G127" i="15" s="1"/>
  <c r="Q232" i="15" l="1" a="1"/>
  <c r="Q232" i="15" s="1"/>
  <c r="O233" i="15" a="1"/>
  <c r="O233" i="15" s="1"/>
  <c r="N233" i="15" s="1" a="1"/>
  <c r="N233" i="15" s="1"/>
  <c r="R232" i="15" a="1"/>
  <c r="R232" i="15" s="1"/>
  <c r="S231" i="15" a="1"/>
  <c r="S231" i="15" s="1"/>
  <c r="E127" i="15" a="1"/>
  <c r="E127" i="15" s="1"/>
  <c r="D128" i="15" s="1" a="1"/>
  <c r="D128" i="15" s="1"/>
  <c r="F128" i="15" s="1" a="1"/>
  <c r="F128" i="15" s="1"/>
  <c r="J127" i="15" a="1"/>
  <c r="J127" i="15" s="1"/>
  <c r="Q233" i="15" l="1" a="1"/>
  <c r="Q233" i="15" s="1"/>
  <c r="O234" i="15" a="1"/>
  <c r="O234" i="15" s="1"/>
  <c r="N234" i="15" s="1" a="1"/>
  <c r="N234" i="15" s="1"/>
  <c r="R233" i="15" a="1"/>
  <c r="R233" i="15" s="1"/>
  <c r="S232" i="15" a="1"/>
  <c r="S232" i="15" s="1"/>
  <c r="I128" i="15" a="1"/>
  <c r="I128" i="15" s="1"/>
  <c r="G128" i="15" a="1"/>
  <c r="G128" i="15" s="1"/>
  <c r="H128" i="15" a="1"/>
  <c r="H128" i="15" s="1"/>
  <c r="R234" i="15" l="1" a="1"/>
  <c r="R234" i="15" s="1"/>
  <c r="Q234" i="15" a="1"/>
  <c r="Q234" i="15" s="1"/>
  <c r="S234" i="15" s="1" a="1"/>
  <c r="S234" i="15" s="1"/>
  <c r="O235" i="15" a="1"/>
  <c r="O235" i="15" s="1"/>
  <c r="N235" i="15" s="1" a="1"/>
  <c r="N235" i="15" s="1"/>
  <c r="S233" i="15" a="1"/>
  <c r="S233" i="15" s="1"/>
  <c r="E128" i="15" a="1"/>
  <c r="E128" i="15" s="1"/>
  <c r="D129" i="15" s="1" a="1"/>
  <c r="D129" i="15" s="1"/>
  <c r="J128" i="15" a="1"/>
  <c r="J128" i="15" s="1"/>
  <c r="F129" i="15" l="1" a="1"/>
  <c r="F129" i="15" s="1"/>
  <c r="G129" i="15" s="1" a="1"/>
  <c r="G129" i="15" s="1"/>
  <c r="H129" i="15" a="1"/>
  <c r="H129" i="15" s="1"/>
  <c r="I129" i="15" a="1"/>
  <c r="I129" i="15" s="1"/>
  <c r="R235" i="15" a="1"/>
  <c r="R235" i="15" s="1"/>
  <c r="Q235" i="15" a="1"/>
  <c r="Q235" i="15" s="1"/>
  <c r="O236" i="15" a="1"/>
  <c r="O236" i="15" s="1"/>
  <c r="N236" i="15" s="1" a="1"/>
  <c r="N236" i="15" s="1"/>
  <c r="E129" i="15" a="1"/>
  <c r="E129" i="15" s="1"/>
  <c r="D130" i="15" s="1" a="1"/>
  <c r="D130" i="15" s="1"/>
  <c r="F130" i="15" s="1" a="1"/>
  <c r="F130" i="15" s="1"/>
  <c r="J129" i="15" l="1" a="1"/>
  <c r="J129" i="15" s="1"/>
  <c r="R236" i="15" a="1"/>
  <c r="R236" i="15" s="1"/>
  <c r="O237" i="15" a="1"/>
  <c r="O237" i="15" s="1"/>
  <c r="N237" i="15" s="1" a="1"/>
  <c r="N237" i="15" s="1"/>
  <c r="Q236" i="15" a="1"/>
  <c r="Q236" i="15" s="1"/>
  <c r="S235" i="15" a="1"/>
  <c r="S235" i="15" s="1"/>
  <c r="H130" i="15" a="1"/>
  <c r="H130" i="15" s="1"/>
  <c r="G130" i="15" a="1"/>
  <c r="G130" i="15" s="1"/>
  <c r="I130" i="15" a="1"/>
  <c r="I130" i="15" s="1"/>
  <c r="Q237" i="15" l="1" a="1"/>
  <c r="Q237" i="15" s="1"/>
  <c r="O238" i="15" a="1"/>
  <c r="O238" i="15" s="1"/>
  <c r="N238" i="15" s="1" a="1"/>
  <c r="N238" i="15" s="1"/>
  <c r="R237" i="15" a="1"/>
  <c r="R237" i="15" s="1"/>
  <c r="S236" i="15" a="1"/>
  <c r="S236" i="15" s="1"/>
  <c r="E130" i="15" a="1"/>
  <c r="E130" i="15" s="1"/>
  <c r="D131" i="15" s="1" a="1"/>
  <c r="D131" i="15" s="1"/>
  <c r="F131" i="15" s="1" a="1"/>
  <c r="F131" i="15" s="1"/>
  <c r="J130" i="15" a="1"/>
  <c r="J130" i="15" s="1"/>
  <c r="R238" i="15" l="1" a="1"/>
  <c r="R238" i="15" s="1"/>
  <c r="Q238" i="15" a="1"/>
  <c r="Q238" i="15" s="1"/>
  <c r="O239" i="15" a="1"/>
  <c r="O239" i="15" s="1"/>
  <c r="N239" i="15" s="1" a="1"/>
  <c r="N239" i="15" s="1"/>
  <c r="S237" i="15" a="1"/>
  <c r="S237" i="15" s="1"/>
  <c r="H131" i="15" a="1"/>
  <c r="H131" i="15" s="1"/>
  <c r="G131" i="15" a="1"/>
  <c r="G131" i="15" s="1"/>
  <c r="I131" i="15" a="1"/>
  <c r="I131" i="15" s="1"/>
  <c r="J131" i="15" l="1" a="1"/>
  <c r="J131" i="15" s="1"/>
  <c r="R239" i="15" a="1"/>
  <c r="R239" i="15" s="1"/>
  <c r="O240" i="15" a="1"/>
  <c r="O240" i="15" s="1"/>
  <c r="N240" i="15" s="1" a="1"/>
  <c r="N240" i="15" s="1"/>
  <c r="Q239" i="15" a="1"/>
  <c r="Q239" i="15" s="1"/>
  <c r="S239" i="15" s="1" a="1"/>
  <c r="S239" i="15" s="1"/>
  <c r="S238" i="15" a="1"/>
  <c r="S238" i="15" s="1"/>
  <c r="E131" i="15" a="1"/>
  <c r="E131" i="15" s="1"/>
  <c r="D132" i="15" s="1" a="1"/>
  <c r="D132" i="15" s="1"/>
  <c r="F132" i="15" l="1" a="1"/>
  <c r="F132" i="15" s="1"/>
  <c r="G132" i="15" s="1" a="1"/>
  <c r="G132" i="15" s="1"/>
  <c r="Q240" i="15" a="1"/>
  <c r="Q240" i="15" s="1"/>
  <c r="R240" i="15" a="1"/>
  <c r="R240" i="15" s="1"/>
  <c r="O241" i="15" a="1"/>
  <c r="O241" i="15" s="1"/>
  <c r="N241" i="15" s="1" a="1"/>
  <c r="N241" i="15" s="1"/>
  <c r="I132" i="15" a="1"/>
  <c r="I132" i="15" s="1"/>
  <c r="H132" i="15" a="1"/>
  <c r="H132" i="15" s="1"/>
  <c r="E132" i="15" a="1"/>
  <c r="E132" i="15" s="1"/>
  <c r="D133" i="15" s="1" a="1"/>
  <c r="D133" i="15" s="1"/>
  <c r="F133" i="15" s="1" a="1"/>
  <c r="F133" i="15" s="1"/>
  <c r="J132" i="15" l="1" a="1"/>
  <c r="J132" i="15" s="1"/>
  <c r="Q241" i="15" a="1"/>
  <c r="Q241" i="15" s="1"/>
  <c r="O242" i="15" a="1"/>
  <c r="O242" i="15" s="1"/>
  <c r="N242" i="15" s="1" a="1"/>
  <c r="N242" i="15" s="1"/>
  <c r="R241" i="15" a="1"/>
  <c r="R241" i="15" s="1"/>
  <c r="S240" i="15" a="1"/>
  <c r="S240" i="15" s="1"/>
  <c r="H133" i="15" a="1"/>
  <c r="H133" i="15" s="1"/>
  <c r="G133" i="15" a="1"/>
  <c r="G133" i="15" s="1"/>
  <c r="I133" i="15" a="1"/>
  <c r="I133" i="15" s="1"/>
  <c r="J133" i="15" l="1" a="1"/>
  <c r="J133" i="15" s="1"/>
  <c r="R242" i="15" a="1"/>
  <c r="R242" i="15" s="1"/>
  <c r="O243" i="15" a="1"/>
  <c r="O243" i="15" s="1"/>
  <c r="N243" i="15" s="1" a="1"/>
  <c r="N243" i="15" s="1"/>
  <c r="Q242" i="15" a="1"/>
  <c r="Q242" i="15" s="1"/>
  <c r="S241" i="15" a="1"/>
  <c r="S241" i="15" s="1"/>
  <c r="E133" i="15" a="1"/>
  <c r="E133" i="15" s="1"/>
  <c r="D134" i="15" s="1" a="1"/>
  <c r="D134" i="15" s="1"/>
  <c r="F134" i="15" s="1" a="1"/>
  <c r="F134" i="15" s="1"/>
  <c r="R243" i="15" l="1" a="1"/>
  <c r="R243" i="15" s="1"/>
  <c r="O244" i="15" a="1"/>
  <c r="O244" i="15" s="1"/>
  <c r="N244" i="15" s="1" a="1"/>
  <c r="N244" i="15" s="1"/>
  <c r="Q243" i="15" a="1"/>
  <c r="Q243" i="15" s="1"/>
  <c r="S242" i="15" a="1"/>
  <c r="S242" i="15" s="1"/>
  <c r="I134" i="15" a="1"/>
  <c r="I134" i="15" s="1"/>
  <c r="G134" i="15" a="1"/>
  <c r="G134" i="15" s="1"/>
  <c r="H134" i="15" a="1"/>
  <c r="H134" i="15" s="1"/>
  <c r="J134" i="15" l="1" a="1"/>
  <c r="J134" i="15" s="1"/>
  <c r="Q244" i="15" a="1"/>
  <c r="Q244" i="15" s="1"/>
  <c r="O245" i="15" a="1"/>
  <c r="O245" i="15" s="1"/>
  <c r="N245" i="15" s="1" a="1"/>
  <c r="N245" i="15" s="1"/>
  <c r="R244" i="15" a="1"/>
  <c r="R244" i="15" s="1"/>
  <c r="S243" i="15" a="1"/>
  <c r="S243" i="15" s="1"/>
  <c r="E134" i="15" a="1"/>
  <c r="E134" i="15" s="1"/>
  <c r="D135" i="15" s="1" a="1"/>
  <c r="D135" i="15" s="1"/>
  <c r="F135" i="15" l="1" a="1"/>
  <c r="F135" i="15" s="1"/>
  <c r="G135" i="15" s="1" a="1"/>
  <c r="G135" i="15" s="1"/>
  <c r="I135" i="15" a="1"/>
  <c r="I135" i="15" s="1"/>
  <c r="H135" i="15" a="1"/>
  <c r="H135" i="15" s="1"/>
  <c r="O246" i="15" a="1"/>
  <c r="O246" i="15" s="1"/>
  <c r="N246" i="15" s="1" a="1"/>
  <c r="N246" i="15" s="1"/>
  <c r="Q245" i="15" a="1"/>
  <c r="Q245" i="15" s="1"/>
  <c r="R245" i="15" a="1"/>
  <c r="R245" i="15" s="1"/>
  <c r="S244" i="15" a="1"/>
  <c r="S244" i="15" s="1"/>
  <c r="E135" i="15" a="1"/>
  <c r="E135" i="15" s="1"/>
  <c r="D136" i="15" s="1" a="1"/>
  <c r="D136" i="15" s="1"/>
  <c r="J135" i="15" l="1" a="1"/>
  <c r="J135" i="15" s="1"/>
  <c r="H136" i="15" a="1"/>
  <c r="H136" i="15" s="1"/>
  <c r="F136" i="15" a="1"/>
  <c r="F136" i="15" s="1"/>
  <c r="G136" i="15" s="1" a="1"/>
  <c r="G136" i="15" s="1"/>
  <c r="R246" i="15" a="1"/>
  <c r="R246" i="15" s="1"/>
  <c r="O247" i="15" a="1"/>
  <c r="O247" i="15" s="1"/>
  <c r="N247" i="15" s="1" a="1"/>
  <c r="N247" i="15" s="1"/>
  <c r="Q246" i="15" a="1"/>
  <c r="Q246" i="15" s="1"/>
  <c r="S245" i="15" a="1"/>
  <c r="S245" i="15" s="1"/>
  <c r="I136" i="15" a="1"/>
  <c r="I136" i="15" s="1"/>
  <c r="J136" i="15" l="1" a="1"/>
  <c r="J136" i="15" s="1"/>
  <c r="E136" i="15" a="1"/>
  <c r="E136" i="15" s="1"/>
  <c r="D137" i="15" s="1" a="1"/>
  <c r="D137" i="15" s="1"/>
  <c r="Q247" i="15" a="1"/>
  <c r="Q247" i="15" s="1"/>
  <c r="O248" i="15" a="1"/>
  <c r="O248" i="15" s="1"/>
  <c r="N248" i="15" s="1" a="1"/>
  <c r="N248" i="15" s="1"/>
  <c r="R247" i="15" a="1"/>
  <c r="R247" i="15" s="1"/>
  <c r="S246" i="15" a="1"/>
  <c r="S246" i="15" s="1"/>
  <c r="F137" i="15" l="1" a="1"/>
  <c r="F137" i="15" s="1"/>
  <c r="G137" i="15" s="1" a="1"/>
  <c r="G137" i="15" s="1"/>
  <c r="H137" i="15" a="1"/>
  <c r="H137" i="15" s="1"/>
  <c r="I137" i="15" a="1"/>
  <c r="I137" i="15" s="1"/>
  <c r="R248" i="15" a="1"/>
  <c r="R248" i="15" s="1"/>
  <c r="O249" i="15" a="1"/>
  <c r="O249" i="15" s="1"/>
  <c r="N249" i="15" s="1" a="1"/>
  <c r="N249" i="15" s="1"/>
  <c r="Q248" i="15" a="1"/>
  <c r="Q248" i="15" s="1"/>
  <c r="S247" i="15" a="1"/>
  <c r="S247" i="15" s="1"/>
  <c r="E137" i="15" a="1"/>
  <c r="E137" i="15" s="1"/>
  <c r="D138" i="15" s="1" a="1"/>
  <c r="D138" i="15" s="1"/>
  <c r="F138" i="15" s="1" a="1"/>
  <c r="F138" i="15" s="1"/>
  <c r="J137" i="15" l="1" a="1"/>
  <c r="J137" i="15" s="1"/>
  <c r="Q249" i="15" a="1"/>
  <c r="Q249" i="15" s="1"/>
  <c r="O250" i="15" a="1"/>
  <c r="O250" i="15" s="1"/>
  <c r="N250" i="15" s="1" a="1"/>
  <c r="N250" i="15" s="1"/>
  <c r="R249" i="15" a="1"/>
  <c r="R249" i="15" s="1"/>
  <c r="S248" i="15" a="1"/>
  <c r="S248" i="15" s="1"/>
  <c r="H138" i="15" a="1"/>
  <c r="H138" i="15" s="1"/>
  <c r="G138" i="15" a="1"/>
  <c r="G138" i="15" s="1"/>
  <c r="I138" i="15" a="1"/>
  <c r="I138" i="15" s="1"/>
  <c r="R250" i="15" l="1" a="1"/>
  <c r="R250" i="15" s="1"/>
  <c r="O251" i="15" a="1"/>
  <c r="O251" i="15" s="1"/>
  <c r="N251" i="15" s="1" a="1"/>
  <c r="N251" i="15" s="1"/>
  <c r="Q250" i="15" a="1"/>
  <c r="Q250" i="15" s="1"/>
  <c r="S250" i="15" s="1" a="1"/>
  <c r="S250" i="15" s="1"/>
  <c r="S249" i="15" a="1"/>
  <c r="S249" i="15" s="1"/>
  <c r="J138" i="15" a="1"/>
  <c r="J138" i="15" s="1"/>
  <c r="E138" i="15" a="1"/>
  <c r="E138" i="15" s="1"/>
  <c r="D139" i="15" s="1" a="1"/>
  <c r="D139" i="15" s="1"/>
  <c r="F139" i="15" s="1" a="1"/>
  <c r="F139" i="15" s="1"/>
  <c r="R251" i="15" l="1" a="1"/>
  <c r="R251" i="15" s="1"/>
  <c r="O252" i="15" a="1"/>
  <c r="O252" i="15" s="1"/>
  <c r="N252" i="15" s="1" a="1"/>
  <c r="N252" i="15" s="1"/>
  <c r="Q251" i="15" a="1"/>
  <c r="Q251" i="15" s="1"/>
  <c r="S251" i="15" s="1" a="1"/>
  <c r="S251" i="15" s="1"/>
  <c r="H139" i="15" a="1"/>
  <c r="H139" i="15" s="1"/>
  <c r="G139" i="15" a="1"/>
  <c r="G139" i="15" s="1"/>
  <c r="I139" i="15" a="1"/>
  <c r="I139" i="15" s="1"/>
  <c r="R252" i="15" l="1" a="1"/>
  <c r="R252" i="15" s="1"/>
  <c r="O253" i="15" a="1"/>
  <c r="O253" i="15" s="1"/>
  <c r="N253" i="15" s="1" a="1"/>
  <c r="N253" i="15" s="1"/>
  <c r="Q252" i="15" a="1"/>
  <c r="Q252" i="15" s="1"/>
  <c r="E139" i="15" a="1"/>
  <c r="E139" i="15" s="1"/>
  <c r="D140" i="15" s="1" a="1"/>
  <c r="D140" i="15" s="1"/>
  <c r="F140" i="15" s="1" a="1"/>
  <c r="F140" i="15" s="1"/>
  <c r="J139" i="15" a="1"/>
  <c r="J139" i="15" s="1"/>
  <c r="R253" i="15" l="1" a="1"/>
  <c r="R253" i="15" s="1"/>
  <c r="O254" i="15" a="1"/>
  <c r="O254" i="15" s="1"/>
  <c r="N254" i="15" s="1" a="1"/>
  <c r="N254" i="15" s="1"/>
  <c r="Q253" i="15" a="1"/>
  <c r="Q253" i="15" s="1"/>
  <c r="S252" i="15" a="1"/>
  <c r="S252" i="15" s="1"/>
  <c r="H140" i="15" a="1"/>
  <c r="H140" i="15" s="1"/>
  <c r="I140" i="15" a="1"/>
  <c r="I140" i="15" s="1"/>
  <c r="G140" i="15" a="1"/>
  <c r="G140" i="15" s="1"/>
  <c r="R254" i="15" l="1" a="1"/>
  <c r="R254" i="15" s="1"/>
  <c r="Q254" i="15" a="1"/>
  <c r="Q254" i="15" s="1"/>
  <c r="S254" i="15" s="1" a="1"/>
  <c r="S254" i="15" s="1"/>
  <c r="O255" i="15" a="1"/>
  <c r="O255" i="15" s="1"/>
  <c r="N255" i="15" s="1" a="1"/>
  <c r="N255" i="15" s="1"/>
  <c r="S253" i="15" a="1"/>
  <c r="S253" i="15" s="1"/>
  <c r="E140" i="15" a="1"/>
  <c r="E140" i="15" s="1"/>
  <c r="D141" i="15" s="1" a="1"/>
  <c r="D141" i="15" s="1"/>
  <c r="F141" i="15" s="1" a="1"/>
  <c r="F141" i="15" s="1"/>
  <c r="J140" i="15" a="1"/>
  <c r="J140" i="15" s="1"/>
  <c r="Q255" i="15" l="1" a="1"/>
  <c r="Q255" i="15" s="1"/>
  <c r="O256" i="15" a="1"/>
  <c r="O256" i="15" s="1"/>
  <c r="N256" i="15" s="1" a="1"/>
  <c r="N256" i="15" s="1"/>
  <c r="R255" i="15" a="1"/>
  <c r="R255" i="15" s="1"/>
  <c r="H141" i="15" a="1"/>
  <c r="H141" i="15" s="1"/>
  <c r="G141" i="15" a="1"/>
  <c r="G141" i="15" s="1"/>
  <c r="I141" i="15" a="1"/>
  <c r="I141" i="15" s="1"/>
  <c r="R256" i="15" l="1" a="1"/>
  <c r="R256" i="15" s="1"/>
  <c r="O257" i="15" a="1"/>
  <c r="O257" i="15" s="1"/>
  <c r="N257" i="15" s="1" a="1"/>
  <c r="N257" i="15" s="1"/>
  <c r="Q256" i="15" a="1"/>
  <c r="Q256" i="15" s="1"/>
  <c r="S256" i="15" s="1" a="1"/>
  <c r="S256" i="15" s="1"/>
  <c r="S255" i="15" a="1"/>
  <c r="S255" i="15" s="1"/>
  <c r="E141" i="15" a="1"/>
  <c r="E141" i="15" s="1"/>
  <c r="D142" i="15" s="1" a="1"/>
  <c r="D142" i="15" s="1"/>
  <c r="F142" i="15" s="1" a="1"/>
  <c r="F142" i="15" s="1"/>
  <c r="J141" i="15" a="1"/>
  <c r="J141" i="15" s="1"/>
  <c r="Q257" i="15" l="1" a="1"/>
  <c r="Q257" i="15" s="1"/>
  <c r="O258" i="15" a="1"/>
  <c r="O258" i="15" s="1"/>
  <c r="N258" i="15" s="1" a="1"/>
  <c r="N258" i="15" s="1"/>
  <c r="R257" i="15" a="1"/>
  <c r="R257" i="15" s="1"/>
  <c r="G142" i="15" a="1"/>
  <c r="G142" i="15" s="1"/>
  <c r="I142" i="15" a="1"/>
  <c r="I142" i="15" s="1"/>
  <c r="E142" i="15" a="1"/>
  <c r="E142" i="15" s="1"/>
  <c r="D143" i="15" s="1" a="1"/>
  <c r="D143" i="15" s="1"/>
  <c r="F143" i="15" s="1" a="1"/>
  <c r="F143" i="15" s="1"/>
  <c r="H142" i="15" a="1"/>
  <c r="H142" i="15" s="1"/>
  <c r="J142" i="15" l="1" a="1"/>
  <c r="J142" i="15" s="1"/>
  <c r="R258" i="15" a="1"/>
  <c r="R258" i="15" s="1"/>
  <c r="Q258" i="15" a="1"/>
  <c r="Q258" i="15" s="1"/>
  <c r="O259" i="15" a="1"/>
  <c r="O259" i="15" s="1"/>
  <c r="N259" i="15" s="1" a="1"/>
  <c r="N259" i="15" s="1"/>
  <c r="S257" i="15" a="1"/>
  <c r="S257" i="15" s="1"/>
  <c r="I143" i="15" a="1"/>
  <c r="I143" i="15" s="1"/>
  <c r="H143" i="15" a="1"/>
  <c r="H143" i="15" s="1"/>
  <c r="G143" i="15" a="1"/>
  <c r="G143" i="15" s="1"/>
  <c r="Q259" i="15" l="1" a="1"/>
  <c r="Q259" i="15" s="1"/>
  <c r="R259" i="15" a="1"/>
  <c r="R259" i="15" s="1"/>
  <c r="O260" i="15" a="1"/>
  <c r="O260" i="15" s="1"/>
  <c r="N260" i="15" s="1" a="1"/>
  <c r="N260" i="15" s="1"/>
  <c r="S258" i="15" a="1"/>
  <c r="S258" i="15" s="1"/>
  <c r="J143" i="15" a="1"/>
  <c r="J143" i="15" s="1"/>
  <c r="E143" i="15" a="1"/>
  <c r="E143" i="15" s="1"/>
  <c r="D144" i="15" s="1" a="1"/>
  <c r="D144" i="15" s="1"/>
  <c r="F144" i="15" s="1" a="1"/>
  <c r="F144" i="15" s="1"/>
  <c r="R260" i="15" l="1" a="1"/>
  <c r="R260" i="15" s="1"/>
  <c r="O261" i="15" a="1"/>
  <c r="O261" i="15" s="1"/>
  <c r="N261" i="15" s="1" a="1"/>
  <c r="N261" i="15" s="1"/>
  <c r="Q260" i="15" a="1"/>
  <c r="Q260" i="15" s="1"/>
  <c r="S260" i="15" s="1" a="1"/>
  <c r="S260" i="15" s="1"/>
  <c r="S259" i="15" a="1"/>
  <c r="S259" i="15" s="1"/>
  <c r="G144" i="15" a="1"/>
  <c r="G144" i="15" s="1"/>
  <c r="H144" i="15" a="1"/>
  <c r="H144" i="15" s="1"/>
  <c r="I144" i="15" a="1"/>
  <c r="I144" i="15" s="1"/>
  <c r="Q261" i="15" l="1" a="1"/>
  <c r="Q261" i="15" s="1"/>
  <c r="O262" i="15" a="1"/>
  <c r="O262" i="15" s="1"/>
  <c r="N262" i="15" s="1" a="1"/>
  <c r="N262" i="15" s="1"/>
  <c r="R261" i="15" a="1"/>
  <c r="R261" i="15" s="1"/>
  <c r="E144" i="15" a="1"/>
  <c r="E144" i="15" s="1"/>
  <c r="D145" i="15" s="1" a="1"/>
  <c r="D145" i="15" s="1"/>
  <c r="F145" i="15" s="1" a="1"/>
  <c r="F145" i="15" s="1"/>
  <c r="J144" i="15" a="1"/>
  <c r="J144" i="15" s="1"/>
  <c r="R262" i="15" l="1" a="1"/>
  <c r="R262" i="15" s="1"/>
  <c r="O263" i="15" a="1"/>
  <c r="O263" i="15" s="1"/>
  <c r="N263" i="15" s="1" a="1"/>
  <c r="N263" i="15" s="1"/>
  <c r="Q262" i="15" a="1"/>
  <c r="Q262" i="15" s="1"/>
  <c r="S261" i="15" a="1"/>
  <c r="S261" i="15" s="1"/>
  <c r="G145" i="15" a="1"/>
  <c r="G145" i="15" s="1"/>
  <c r="I145" i="15" a="1"/>
  <c r="I145" i="15" s="1"/>
  <c r="H145" i="15" a="1"/>
  <c r="H145" i="15" s="1"/>
  <c r="J145" i="15" l="1" a="1"/>
  <c r="J145" i="15" s="1"/>
  <c r="R263" i="15" a="1"/>
  <c r="R263" i="15" s="1"/>
  <c r="Q263" i="15" a="1"/>
  <c r="Q263" i="15" s="1"/>
  <c r="O264" i="15" a="1"/>
  <c r="O264" i="15" s="1"/>
  <c r="N264" i="15" s="1" a="1"/>
  <c r="N264" i="15" s="1"/>
  <c r="S262" i="15" a="1"/>
  <c r="S262" i="15" s="1"/>
  <c r="E145" i="15" a="1"/>
  <c r="E145" i="15" s="1"/>
  <c r="D146" i="15" s="1" a="1"/>
  <c r="D146" i="15" s="1"/>
  <c r="F146" i="15" s="1" a="1"/>
  <c r="F146" i="15" s="1"/>
  <c r="R264" i="15" l="1" a="1"/>
  <c r="R264" i="15" s="1"/>
  <c r="O265" i="15" a="1"/>
  <c r="O265" i="15" s="1"/>
  <c r="N265" i="15" s="1" a="1"/>
  <c r="N265" i="15" s="1"/>
  <c r="Q264" i="15" a="1"/>
  <c r="Q264" i="15" s="1"/>
  <c r="S264" i="15" s="1" a="1"/>
  <c r="S264" i="15" s="1"/>
  <c r="S263" i="15" a="1"/>
  <c r="S263" i="15" s="1"/>
  <c r="H146" i="15" a="1"/>
  <c r="H146" i="15" s="1"/>
  <c r="I146" i="15" a="1"/>
  <c r="I146" i="15" s="1"/>
  <c r="G146" i="15" a="1"/>
  <c r="G146" i="15" s="1"/>
  <c r="Q265" i="15" l="1" a="1"/>
  <c r="Q265" i="15" s="1"/>
  <c r="O266" i="15" a="1"/>
  <c r="O266" i="15" s="1"/>
  <c r="N266" i="15" s="1" a="1"/>
  <c r="N266" i="15" s="1"/>
  <c r="R265" i="15" a="1"/>
  <c r="R265" i="15" s="1"/>
  <c r="E146" i="15" a="1"/>
  <c r="E146" i="15" s="1"/>
  <c r="D147" i="15" s="1" a="1"/>
  <c r="D147" i="15" s="1"/>
  <c r="F147" i="15" s="1" a="1"/>
  <c r="F147" i="15" s="1"/>
  <c r="J146" i="15" a="1"/>
  <c r="J146" i="15" s="1"/>
  <c r="R266" i="15" l="1" a="1"/>
  <c r="R266" i="15" s="1"/>
  <c r="Q266" i="15" a="1"/>
  <c r="Q266" i="15" s="1"/>
  <c r="S266" i="15" s="1" a="1"/>
  <c r="S266" i="15" s="1"/>
  <c r="O267" i="15" a="1"/>
  <c r="O267" i="15" s="1"/>
  <c r="N267" i="15" s="1" a="1"/>
  <c r="N267" i="15" s="1"/>
  <c r="S265" i="15" a="1"/>
  <c r="S265" i="15" s="1"/>
  <c r="I147" i="15" a="1"/>
  <c r="I147" i="15" s="1"/>
  <c r="G147" i="15" a="1"/>
  <c r="G147" i="15" s="1"/>
  <c r="H147" i="15" a="1"/>
  <c r="H147" i="15" s="1"/>
  <c r="O268" i="15" l="1" a="1"/>
  <c r="O268" i="15" s="1"/>
  <c r="N268" i="15" s="1" a="1"/>
  <c r="N268" i="15" s="1"/>
  <c r="Q267" i="15" a="1"/>
  <c r="Q267" i="15" s="1"/>
  <c r="R267" i="15" a="1"/>
  <c r="R267" i="15" s="1"/>
  <c r="J147" i="15" a="1"/>
  <c r="J147" i="15" s="1"/>
  <c r="E147" i="15" a="1"/>
  <c r="E147" i="15" s="1"/>
  <c r="D148" i="15" s="1" a="1"/>
  <c r="D148" i="15" s="1"/>
  <c r="F148" i="15" s="1" a="1"/>
  <c r="F148" i="15" s="1"/>
  <c r="R268" i="15" l="1" a="1"/>
  <c r="R268" i="15" s="1"/>
  <c r="O269" i="15" a="1"/>
  <c r="O269" i="15" s="1"/>
  <c r="N269" i="15" s="1" a="1"/>
  <c r="N269" i="15" s="1"/>
  <c r="Q268" i="15" a="1"/>
  <c r="Q268" i="15" s="1"/>
  <c r="S267" i="15" a="1"/>
  <c r="S267" i="15" s="1"/>
  <c r="I148" i="15" a="1"/>
  <c r="I148" i="15" s="1"/>
  <c r="H148" i="15" a="1"/>
  <c r="H148" i="15" s="1"/>
  <c r="G148" i="15" a="1"/>
  <c r="G148" i="15" s="1"/>
  <c r="Q269" i="15" l="1" a="1"/>
  <c r="Q269" i="15" s="1"/>
  <c r="R269" i="15" a="1"/>
  <c r="R269" i="15" s="1"/>
  <c r="S268" i="15" a="1"/>
  <c r="S268" i="15" s="1"/>
  <c r="J148" i="15" a="1"/>
  <c r="J148" i="15" s="1"/>
  <c r="E148" i="15" a="1"/>
  <c r="E148" i="15" s="1"/>
  <c r="D149" i="15" s="1" a="1"/>
  <c r="D149" i="15" s="1"/>
  <c r="F149" i="15" s="1" a="1"/>
  <c r="F149" i="15" s="1"/>
  <c r="O270" i="15" l="1" a="1"/>
  <c r="O270" i="15" s="1"/>
  <c r="N270" i="15" s="1" a="1"/>
  <c r="N270" i="15" s="1"/>
  <c r="S269" i="15" a="1"/>
  <c r="S269" i="15" s="1"/>
  <c r="G149" i="15" a="1"/>
  <c r="G149" i="15" s="1"/>
  <c r="H149" i="15" a="1"/>
  <c r="H149" i="15" s="1"/>
  <c r="I149" i="15" a="1"/>
  <c r="I149" i="15" s="1"/>
  <c r="R270" i="15" l="1" a="1"/>
  <c r="R270" i="15" s="1"/>
  <c r="Q270" i="15" a="1"/>
  <c r="Q270" i="15" s="1"/>
  <c r="S270" i="15" s="1" a="1"/>
  <c r="S270" i="15" s="1"/>
  <c r="O271" i="15" a="1"/>
  <c r="O271" i="15" s="1"/>
  <c r="N271" i="15" s="1" a="1"/>
  <c r="N271" i="15" s="1"/>
  <c r="J149" i="15" a="1"/>
  <c r="J149" i="15" s="1"/>
  <c r="E149" i="15" a="1"/>
  <c r="E149" i="15" s="1"/>
  <c r="D150" i="15" s="1" a="1"/>
  <c r="D150" i="15" s="1"/>
  <c r="F150" i="15" s="1" a="1"/>
  <c r="F150" i="15" s="1"/>
  <c r="R271" i="15" l="1" a="1"/>
  <c r="R271" i="15" s="1"/>
  <c r="O272" i="15" a="1"/>
  <c r="O272" i="15" s="1"/>
  <c r="N272" i="15" s="1" a="1"/>
  <c r="N272" i="15" s="1"/>
  <c r="Q271" i="15" a="1"/>
  <c r="Q271" i="15" s="1"/>
  <c r="S271" i="15" s="1" a="1"/>
  <c r="S271" i="15" s="1"/>
  <c r="G150" i="15" a="1"/>
  <c r="G150" i="15" s="1"/>
  <c r="H150" i="15" a="1"/>
  <c r="H150" i="15" s="1"/>
  <c r="I150" i="15" a="1"/>
  <c r="I150" i="15" s="1"/>
  <c r="E150" i="15" a="1"/>
  <c r="E150" i="15" s="1"/>
  <c r="D151" i="15" s="1" a="1"/>
  <c r="D151" i="15" s="1"/>
  <c r="F151" i="15" s="1" a="1"/>
  <c r="F151" i="15" s="1"/>
  <c r="R272" i="15" l="1" a="1"/>
  <c r="R272" i="15" s="1"/>
  <c r="O273" i="15" a="1"/>
  <c r="O273" i="15" s="1"/>
  <c r="N273" i="15" s="1" a="1"/>
  <c r="N273" i="15" s="1"/>
  <c r="Q272" i="15" a="1"/>
  <c r="Q272" i="15" s="1"/>
  <c r="S272" i="15" s="1" a="1"/>
  <c r="S272" i="15" s="1"/>
  <c r="J150" i="15" a="1"/>
  <c r="J150" i="15" s="1"/>
  <c r="I151" i="15" a="1"/>
  <c r="I151" i="15" s="1"/>
  <c r="G151" i="15" a="1"/>
  <c r="G151" i="15" s="1"/>
  <c r="H151" i="15" a="1"/>
  <c r="H151" i="15" s="1"/>
  <c r="R273" i="15" l="1" a="1"/>
  <c r="R273" i="15" s="1"/>
  <c r="O274" i="15" a="1"/>
  <c r="O274" i="15" s="1"/>
  <c r="N274" i="15" s="1" a="1"/>
  <c r="N274" i="15" s="1"/>
  <c r="Q273" i="15" a="1"/>
  <c r="Q273" i="15" s="1"/>
  <c r="J151" i="15" a="1"/>
  <c r="J151" i="15" s="1"/>
  <c r="E151" i="15" a="1"/>
  <c r="E151" i="15" s="1"/>
  <c r="D152" i="15" s="1" a="1"/>
  <c r="D152" i="15" s="1"/>
  <c r="F152" i="15" s="1" a="1"/>
  <c r="F152" i="15" s="1"/>
  <c r="O275" i="15" l="1" a="1"/>
  <c r="O275" i="15" s="1"/>
  <c r="N275" i="15" s="1" a="1"/>
  <c r="N275" i="15" s="1"/>
  <c r="Q274" i="15" a="1"/>
  <c r="Q274" i="15" s="1"/>
  <c r="R274" i="15" a="1"/>
  <c r="R274" i="15" s="1"/>
  <c r="S273" i="15" a="1"/>
  <c r="S273" i="15" s="1"/>
  <c r="G152" i="15" a="1"/>
  <c r="G152" i="15" s="1"/>
  <c r="I152" i="15" a="1"/>
  <c r="I152" i="15" s="1"/>
  <c r="E152" i="15" a="1"/>
  <c r="E152" i="15" s="1"/>
  <c r="D153" i="15" s="1" a="1"/>
  <c r="D153" i="15" s="1"/>
  <c r="F153" i="15" s="1" a="1"/>
  <c r="F153" i="15" s="1"/>
  <c r="H152" i="15" a="1"/>
  <c r="H152" i="15" s="1"/>
  <c r="R275" i="15" l="1" a="1"/>
  <c r="R275" i="15" s="1"/>
  <c r="Q275" i="15" a="1"/>
  <c r="Q275" i="15" s="1"/>
  <c r="O276" i="15" a="1"/>
  <c r="O276" i="15" s="1"/>
  <c r="N276" i="15" s="1" a="1"/>
  <c r="N276" i="15" s="1"/>
  <c r="S274" i="15" a="1"/>
  <c r="S274" i="15" s="1"/>
  <c r="J152" i="15" a="1"/>
  <c r="J152" i="15" s="1"/>
  <c r="H153" i="15" a="1"/>
  <c r="H153" i="15" s="1"/>
  <c r="G153" i="15" a="1"/>
  <c r="G153" i="15" s="1"/>
  <c r="I153" i="15" a="1"/>
  <c r="I153" i="15" s="1"/>
  <c r="E153" i="15" a="1"/>
  <c r="E153" i="15" s="1"/>
  <c r="D154" i="15" s="1" a="1"/>
  <c r="D154" i="15" s="1"/>
  <c r="F154" i="15" s="1" a="1"/>
  <c r="F154" i="15" s="1"/>
  <c r="S275" i="15" l="1" a="1"/>
  <c r="S275" i="15" s="1"/>
  <c r="R276" i="15" a="1"/>
  <c r="R276" i="15" s="1"/>
  <c r="O277" i="15" a="1"/>
  <c r="O277" i="15" s="1"/>
  <c r="N277" i="15" s="1" a="1"/>
  <c r="N277" i="15" s="1"/>
  <c r="Q276" i="15" a="1"/>
  <c r="Q276" i="15" s="1"/>
  <c r="I154" i="15" a="1"/>
  <c r="I154" i="15" s="1"/>
  <c r="G154" i="15" a="1"/>
  <c r="G154" i="15" s="1"/>
  <c r="H154" i="15" a="1"/>
  <c r="H154" i="15" s="1"/>
  <c r="J153" i="15" a="1"/>
  <c r="J153" i="15" s="1"/>
  <c r="Q277" i="15" l="1" a="1"/>
  <c r="Q277" i="15" s="1"/>
  <c r="R277" i="15" a="1"/>
  <c r="R277" i="15" s="1"/>
  <c r="O278" i="15" a="1"/>
  <c r="O278" i="15" s="1"/>
  <c r="N278" i="15" s="1" a="1"/>
  <c r="N278" i="15" s="1"/>
  <c r="S276" i="15" a="1"/>
  <c r="S276" i="15" s="1"/>
  <c r="J154" i="15" a="1"/>
  <c r="J154" i="15" s="1"/>
  <c r="E154" i="15" a="1"/>
  <c r="E154" i="15" s="1"/>
  <c r="D155" i="15" s="1" a="1"/>
  <c r="D155" i="15" s="1"/>
  <c r="F155" i="15" s="1" a="1"/>
  <c r="F155" i="15" s="1"/>
  <c r="S277" i="15" l="1" a="1"/>
  <c r="S277" i="15" s="1"/>
  <c r="Q278" i="15" a="1"/>
  <c r="Q278" i="15" s="1"/>
  <c r="O279" i="15" a="1"/>
  <c r="O279" i="15" s="1"/>
  <c r="N279" i="15" s="1" a="1"/>
  <c r="N279" i="15" s="1"/>
  <c r="R278" i="15" a="1"/>
  <c r="R278" i="15" s="1"/>
  <c r="G155" i="15" a="1"/>
  <c r="G155" i="15" s="1"/>
  <c r="H155" i="15" a="1"/>
  <c r="H155" i="15" s="1"/>
  <c r="I155" i="15" a="1"/>
  <c r="I155" i="15" s="1"/>
  <c r="E155" i="15" a="1"/>
  <c r="E155" i="15" s="1"/>
  <c r="D156" i="15" s="1" a="1"/>
  <c r="D156" i="15" s="1"/>
  <c r="F156" i="15" s="1" a="1"/>
  <c r="F156" i="15" s="1"/>
  <c r="S278" i="15" l="1" a="1"/>
  <c r="S278" i="15" s="1"/>
  <c r="R279" i="15" a="1"/>
  <c r="R279" i="15" s="1"/>
  <c r="O280" i="15" a="1"/>
  <c r="O280" i="15" s="1"/>
  <c r="N280" i="15" s="1" a="1"/>
  <c r="N280" i="15" s="1"/>
  <c r="Q279" i="15" a="1"/>
  <c r="Q279" i="15" s="1"/>
  <c r="J155" i="15" a="1"/>
  <c r="J155" i="15" s="1"/>
  <c r="I156" i="15" a="1"/>
  <c r="I156" i="15" s="1"/>
  <c r="H156" i="15" a="1"/>
  <c r="H156" i="15" s="1"/>
  <c r="G156" i="15" a="1"/>
  <c r="G156" i="15" s="1"/>
  <c r="R280" i="15" l="1" a="1"/>
  <c r="R280" i="15" s="1"/>
  <c r="O281" i="15" a="1"/>
  <c r="O281" i="15" s="1"/>
  <c r="N281" i="15" s="1" a="1"/>
  <c r="N281" i="15" s="1"/>
  <c r="Q280" i="15" a="1"/>
  <c r="Q280" i="15" s="1"/>
  <c r="S279" i="15" a="1"/>
  <c r="S279" i="15" s="1"/>
  <c r="E156" i="15" a="1"/>
  <c r="E156" i="15" s="1"/>
  <c r="D157" i="15" s="1" a="1"/>
  <c r="D157" i="15" s="1"/>
  <c r="F157" i="15" s="1" a="1"/>
  <c r="F157" i="15" s="1"/>
  <c r="J156" i="15" a="1"/>
  <c r="J156" i="15" s="1"/>
  <c r="Q281" i="15" l="1" a="1"/>
  <c r="Q281" i="15" s="1"/>
  <c r="R281" i="15" a="1"/>
  <c r="R281" i="15" s="1"/>
  <c r="O282" i="15" a="1"/>
  <c r="O282" i="15" s="1"/>
  <c r="N282" i="15" s="1" a="1"/>
  <c r="N282" i="15" s="1"/>
  <c r="S280" i="15" a="1"/>
  <c r="S280" i="15" s="1"/>
  <c r="G157" i="15" a="1"/>
  <c r="G157" i="15" s="1"/>
  <c r="I157" i="15" a="1"/>
  <c r="I157" i="15" s="1"/>
  <c r="H157" i="15" a="1"/>
  <c r="H157" i="15" s="1"/>
  <c r="E157" i="15" a="1"/>
  <c r="E157" i="15" s="1"/>
  <c r="D158" i="15" s="1" a="1"/>
  <c r="D158" i="15" s="1"/>
  <c r="F158" i="15" s="1" a="1"/>
  <c r="F158" i="15" s="1"/>
  <c r="O283" i="15" l="1" a="1"/>
  <c r="O283" i="15" s="1"/>
  <c r="N283" i="15" s="1" a="1"/>
  <c r="N283" i="15" s="1"/>
  <c r="R282" i="15" a="1"/>
  <c r="R282" i="15" s="1"/>
  <c r="Q282" i="15" a="1"/>
  <c r="Q282" i="15" s="1"/>
  <c r="S281" i="15" a="1"/>
  <c r="S281" i="15" s="1"/>
  <c r="J157" i="15" a="1"/>
  <c r="J157" i="15" s="1"/>
  <c r="H158" i="15" a="1"/>
  <c r="H158" i="15" s="1"/>
  <c r="G158" i="15" a="1"/>
  <c r="G158" i="15" s="1"/>
  <c r="I158" i="15" a="1"/>
  <c r="I158" i="15" s="1"/>
  <c r="O284" i="15" l="1" a="1"/>
  <c r="O284" i="15" s="1"/>
  <c r="N284" i="15" s="1" a="1"/>
  <c r="N284" i="15" s="1"/>
  <c r="Q283" i="15" a="1"/>
  <c r="Q283" i="15" s="1"/>
  <c r="R283" i="15" a="1"/>
  <c r="R283" i="15" s="1"/>
  <c r="S282" i="15" a="1"/>
  <c r="S282" i="15" s="1"/>
  <c r="J158" i="15" a="1"/>
  <c r="J158" i="15" s="1"/>
  <c r="E158" i="15" a="1"/>
  <c r="E158" i="15" s="1"/>
  <c r="D159" i="15" s="1" a="1"/>
  <c r="D159" i="15" s="1"/>
  <c r="F159" i="15" s="1" a="1"/>
  <c r="F159" i="15" s="1"/>
  <c r="S283" i="15" l="1" a="1"/>
  <c r="S283" i="15" s="1"/>
  <c r="R284" i="15" a="1"/>
  <c r="R284" i="15" s="1"/>
  <c r="O285" i="15" a="1"/>
  <c r="O285" i="15" s="1"/>
  <c r="N285" i="15" s="1" a="1"/>
  <c r="N285" i="15" s="1"/>
  <c r="Q284" i="15" a="1"/>
  <c r="Q284" i="15" s="1"/>
  <c r="G159" i="15" a="1"/>
  <c r="G159" i="15" s="1"/>
  <c r="H159" i="15" a="1"/>
  <c r="H159" i="15" s="1"/>
  <c r="I159" i="15" a="1"/>
  <c r="I159" i="15" s="1"/>
  <c r="O286" i="15" l="1" a="1"/>
  <c r="O286" i="15" s="1"/>
  <c r="N286" i="15" s="1" a="1"/>
  <c r="N286" i="15" s="1"/>
  <c r="R285" i="15" a="1"/>
  <c r="R285" i="15" s="1"/>
  <c r="Q285" i="15" a="1"/>
  <c r="Q285" i="15" s="1"/>
  <c r="S284" i="15" a="1"/>
  <c r="S284" i="15" s="1"/>
  <c r="E159" i="15" a="1"/>
  <c r="E159" i="15" s="1"/>
  <c r="D160" i="15" s="1" a="1"/>
  <c r="D160" i="15" s="1"/>
  <c r="F160" i="15" s="1" a="1"/>
  <c r="F160" i="15" s="1"/>
  <c r="J159" i="15" a="1"/>
  <c r="J159" i="15" s="1"/>
  <c r="Q286" i="15" l="1" a="1"/>
  <c r="Q286" i="15" s="1"/>
  <c r="R286" i="15" a="1"/>
  <c r="R286" i="15" s="1"/>
  <c r="O287" i="15" a="1"/>
  <c r="O287" i="15" s="1"/>
  <c r="N287" i="15" s="1" a="1"/>
  <c r="N287" i="15" s="1"/>
  <c r="S285" i="15" a="1"/>
  <c r="S285" i="15" s="1"/>
  <c r="H160" i="15" a="1"/>
  <c r="H160" i="15" s="1"/>
  <c r="G160" i="15" a="1"/>
  <c r="G160" i="15" s="1"/>
  <c r="I160" i="15" a="1"/>
  <c r="I160" i="15" s="1"/>
  <c r="E160" i="15" l="1" a="1"/>
  <c r="E160" i="15" s="1"/>
  <c r="D161" i="15" s="1" a="1"/>
  <c r="D161" i="15" s="1"/>
  <c r="J160" i="15" a="1"/>
  <c r="J160" i="15" s="1"/>
  <c r="S286" i="15" a="1"/>
  <c r="S286" i="15" s="1"/>
  <c r="R287" i="15" a="1"/>
  <c r="R287" i="15" s="1"/>
  <c r="O288" i="15" a="1"/>
  <c r="O288" i="15" s="1"/>
  <c r="N288" i="15" s="1" a="1"/>
  <c r="N288" i="15" s="1"/>
  <c r="Q287" i="15" a="1"/>
  <c r="Q287" i="15" s="1"/>
  <c r="F161" i="15" l="1" a="1"/>
  <c r="F161" i="15" s="1"/>
  <c r="G161" i="15" s="1" a="1"/>
  <c r="G161" i="15" s="1"/>
  <c r="I161" i="15" a="1"/>
  <c r="I161" i="15" s="1"/>
  <c r="H161" i="15" a="1"/>
  <c r="H161" i="15" s="1"/>
  <c r="R288" i="15" a="1"/>
  <c r="R288" i="15" s="1"/>
  <c r="O289" i="15" a="1"/>
  <c r="O289" i="15" s="1"/>
  <c r="N289" i="15" s="1" a="1"/>
  <c r="N289" i="15" s="1"/>
  <c r="Q288" i="15" a="1"/>
  <c r="Q288" i="15" s="1"/>
  <c r="S288" i="15" s="1" a="1"/>
  <c r="S288" i="15" s="1"/>
  <c r="S287" i="15" a="1"/>
  <c r="S287" i="15" s="1"/>
  <c r="E161" i="15" a="1"/>
  <c r="E161" i="15" s="1"/>
  <c r="D162" i="15" s="1" a="1"/>
  <c r="D162" i="15" s="1"/>
  <c r="F162" i="15" s="1" a="1"/>
  <c r="F162" i="15" s="1"/>
  <c r="J161" i="15" l="1" a="1"/>
  <c r="J161" i="15" s="1"/>
  <c r="O290" i="15" a="1"/>
  <c r="O290" i="15" s="1"/>
  <c r="N290" i="15" s="1" a="1"/>
  <c r="N290" i="15" s="1"/>
  <c r="Q289" i="15" a="1"/>
  <c r="Q289" i="15" s="1"/>
  <c r="R289" i="15" a="1"/>
  <c r="R289" i="15" s="1"/>
  <c r="I162" i="15" a="1"/>
  <c r="I162" i="15" s="1"/>
  <c r="G162" i="15" a="1"/>
  <c r="G162" i="15" s="1"/>
  <c r="H162" i="15" a="1"/>
  <c r="H162" i="15" s="1"/>
  <c r="S289" i="15" l="1" a="1"/>
  <c r="S289" i="15" s="1"/>
  <c r="Q290" i="15" a="1"/>
  <c r="Q290" i="15" s="1"/>
  <c r="R290" i="15" a="1"/>
  <c r="R290" i="15" s="1"/>
  <c r="O291" i="15" a="1"/>
  <c r="O291" i="15" s="1"/>
  <c r="N291" i="15" s="1" a="1"/>
  <c r="N291" i="15" s="1"/>
  <c r="J162" i="15" a="1"/>
  <c r="J162" i="15" s="1"/>
  <c r="E162" i="15" a="1"/>
  <c r="E162" i="15" s="1"/>
  <c r="D163" i="15" s="1" a="1"/>
  <c r="D163" i="15" s="1"/>
  <c r="F163" i="15" s="1" a="1"/>
  <c r="F163" i="15" s="1"/>
  <c r="S290" i="15" l="1" a="1"/>
  <c r="S290" i="15" s="1"/>
  <c r="Q291" i="15" a="1"/>
  <c r="Q291" i="15" s="1"/>
  <c r="O292" i="15" a="1"/>
  <c r="O292" i="15" s="1"/>
  <c r="N292" i="15" s="1" a="1"/>
  <c r="N292" i="15" s="1"/>
  <c r="R291" i="15" a="1"/>
  <c r="R291" i="15" s="1"/>
  <c r="H163" i="15" a="1"/>
  <c r="H163" i="15" s="1"/>
  <c r="G163" i="15" a="1"/>
  <c r="G163" i="15" s="1"/>
  <c r="I163" i="15" a="1"/>
  <c r="I163" i="15" s="1"/>
  <c r="R292" i="15" l="1" a="1"/>
  <c r="R292" i="15" s="1"/>
  <c r="O293" i="15" a="1"/>
  <c r="O293" i="15" s="1"/>
  <c r="N293" i="15" s="1" a="1"/>
  <c r="N293" i="15" s="1"/>
  <c r="Q292" i="15" a="1"/>
  <c r="Q292" i="15" s="1"/>
  <c r="S291" i="15" a="1"/>
  <c r="S291" i="15" s="1"/>
  <c r="E163" i="15" a="1"/>
  <c r="E163" i="15" s="1"/>
  <c r="D164" i="15" s="1" a="1"/>
  <c r="D164" i="15" s="1"/>
  <c r="F164" i="15" s="1" a="1"/>
  <c r="F164" i="15" s="1"/>
  <c r="J163" i="15" a="1"/>
  <c r="J163" i="15" s="1"/>
  <c r="Q293" i="15" l="1" a="1"/>
  <c r="Q293" i="15" s="1"/>
  <c r="R293" i="15" a="1"/>
  <c r="R293" i="15" s="1"/>
  <c r="O294" i="15" a="1"/>
  <c r="O294" i="15" s="1"/>
  <c r="N294" i="15" s="1" a="1"/>
  <c r="N294" i="15" s="1"/>
  <c r="S292" i="15" a="1"/>
  <c r="S292" i="15" s="1"/>
  <c r="G164" i="15" a="1"/>
  <c r="G164" i="15" s="1"/>
  <c r="I164" i="15" a="1"/>
  <c r="I164" i="15" s="1"/>
  <c r="H164" i="15" a="1"/>
  <c r="H164" i="15" s="1"/>
  <c r="E164" i="15" a="1"/>
  <c r="E164" i="15" s="1"/>
  <c r="S293" i="15" l="1" a="1"/>
  <c r="S293" i="15" s="1"/>
  <c r="R294" i="15" a="1"/>
  <c r="R294" i="15" s="1"/>
  <c r="Q294" i="15" a="1"/>
  <c r="Q294" i="15" s="1"/>
  <c r="S294" i="15" s="1" a="1"/>
  <c r="S294" i="15" s="1"/>
  <c r="O295" i="15" a="1"/>
  <c r="O295" i="15" s="1"/>
  <c r="N295" i="15" s="1" a="1"/>
  <c r="N295" i="15" s="1"/>
  <c r="J164" i="15" a="1"/>
  <c r="J164" i="15" s="1"/>
  <c r="D165" i="15" a="1"/>
  <c r="D165" i="15" s="1"/>
  <c r="F165" i="15" s="1" a="1"/>
  <c r="F165" i="15" s="1"/>
  <c r="O296" i="15" l="1" a="1"/>
  <c r="O296" i="15" s="1"/>
  <c r="N296" i="15" s="1" a="1"/>
  <c r="N296" i="15" s="1"/>
  <c r="Q295" i="15" a="1"/>
  <c r="Q295" i="15" s="1"/>
  <c r="R295" i="15" a="1"/>
  <c r="R295" i="15" s="1"/>
  <c r="G165" i="15" a="1"/>
  <c r="G165" i="15" s="1"/>
  <c r="I165" i="15" a="1"/>
  <c r="I165" i="15" s="1"/>
  <c r="E165" i="15" a="1"/>
  <c r="E165" i="15" s="1"/>
  <c r="D166" i="15" s="1" a="1"/>
  <c r="D166" i="15" s="1"/>
  <c r="F166" i="15" s="1" a="1"/>
  <c r="F166" i="15" s="1"/>
  <c r="H165" i="15" a="1"/>
  <c r="H165" i="15" s="1"/>
  <c r="J165" i="15" l="1" a="1"/>
  <c r="J165" i="15" s="1"/>
  <c r="R296" i="15" a="1"/>
  <c r="R296" i="15" s="1"/>
  <c r="O297" i="15" a="1"/>
  <c r="O297" i="15" s="1"/>
  <c r="N297" i="15" s="1" a="1"/>
  <c r="N297" i="15" s="1"/>
  <c r="Q296" i="15" a="1"/>
  <c r="Q296" i="15" s="1"/>
  <c r="S295" i="15" a="1"/>
  <c r="S295" i="15" s="1"/>
  <c r="H166" i="15" a="1"/>
  <c r="H166" i="15" s="1"/>
  <c r="I166" i="15" a="1"/>
  <c r="I166" i="15" s="1"/>
  <c r="G166" i="15" a="1"/>
  <c r="G166" i="15" s="1"/>
  <c r="O298" i="15" l="1" a="1"/>
  <c r="O298" i="15" s="1"/>
  <c r="N298" i="15" s="1" a="1"/>
  <c r="N298" i="15" s="1"/>
  <c r="Q297" i="15" a="1"/>
  <c r="Q297" i="15" s="1"/>
  <c r="R297" i="15" a="1"/>
  <c r="R297" i="15" s="1"/>
  <c r="S296" i="15" a="1"/>
  <c r="S296" i="15" s="1"/>
  <c r="E166" i="15" a="1"/>
  <c r="E166" i="15" s="1"/>
  <c r="D167" i="15" s="1" a="1"/>
  <c r="D167" i="15" s="1"/>
  <c r="F167" i="15" s="1" a="1"/>
  <c r="F167" i="15" s="1"/>
  <c r="J166" i="15" a="1"/>
  <c r="J166" i="15" s="1"/>
  <c r="Q298" i="15" l="1" a="1"/>
  <c r="Q298" i="15" s="1"/>
  <c r="O299" i="15" a="1"/>
  <c r="O299" i="15" s="1"/>
  <c r="N299" i="15" s="1" a="1"/>
  <c r="N299" i="15" s="1"/>
  <c r="R298" i="15" a="1"/>
  <c r="R298" i="15" s="1"/>
  <c r="S297" i="15" a="1"/>
  <c r="S297" i="15" s="1"/>
  <c r="I167" i="15" a="1"/>
  <c r="I167" i="15" s="1"/>
  <c r="G167" i="15" a="1"/>
  <c r="G167" i="15" s="1"/>
  <c r="H167" i="15" a="1"/>
  <c r="H167" i="15" s="1"/>
  <c r="O300" i="15" l="1" a="1"/>
  <c r="O300" i="15" s="1"/>
  <c r="N300" i="15" s="1" a="1"/>
  <c r="N300" i="15" s="1"/>
  <c r="R299" i="15" a="1"/>
  <c r="R299" i="15" s="1"/>
  <c r="Q299" i="15" a="1"/>
  <c r="Q299" i="15" s="1"/>
  <c r="S299" i="15" s="1" a="1"/>
  <c r="S299" i="15" s="1"/>
  <c r="S298" i="15" a="1"/>
  <c r="S298" i="15" s="1"/>
  <c r="E167" i="15" a="1"/>
  <c r="E167" i="15" s="1"/>
  <c r="D168" i="15" s="1" a="1"/>
  <c r="D168" i="15" s="1"/>
  <c r="F168" i="15" s="1" a="1"/>
  <c r="F168" i="15" s="1"/>
  <c r="J167" i="15" a="1"/>
  <c r="J167" i="15" s="1"/>
  <c r="Q300" i="15" l="1" a="1"/>
  <c r="Q300" i="15" s="1"/>
  <c r="R300" i="15" a="1"/>
  <c r="R300" i="15" s="1"/>
  <c r="O301" i="15" a="1"/>
  <c r="O301" i="15" s="1"/>
  <c r="N301" i="15" s="1" a="1"/>
  <c r="N301" i="15" s="1"/>
  <c r="G168" i="15" a="1"/>
  <c r="G168" i="15" s="1"/>
  <c r="H168" i="15" a="1"/>
  <c r="H168" i="15" s="1"/>
  <c r="I168" i="15" a="1"/>
  <c r="I168" i="15" s="1"/>
  <c r="S300" i="15" l="1" a="1"/>
  <c r="S300" i="15" s="1"/>
  <c r="Q301" i="15" a="1"/>
  <c r="Q301" i="15" s="1"/>
  <c r="O302" i="15" a="1"/>
  <c r="O302" i="15" s="1"/>
  <c r="N302" i="15" s="1" a="1"/>
  <c r="N302" i="15" s="1"/>
  <c r="R301" i="15" a="1"/>
  <c r="R301" i="15" s="1"/>
  <c r="E168" i="15" a="1"/>
  <c r="E168" i="15" s="1"/>
  <c r="D169" i="15" s="1" a="1"/>
  <c r="D169" i="15" s="1"/>
  <c r="F169" i="15" s="1" a="1"/>
  <c r="F169" i="15" s="1"/>
  <c r="J168" i="15" a="1"/>
  <c r="J168" i="15" s="1"/>
  <c r="Q302" i="15" l="1" a="1"/>
  <c r="Q302" i="15" s="1"/>
  <c r="O303" i="15" a="1"/>
  <c r="O303" i="15" s="1"/>
  <c r="N303" i="15" s="1" a="1"/>
  <c r="N303" i="15" s="1"/>
  <c r="R302" i="15" a="1"/>
  <c r="R302" i="15" s="1"/>
  <c r="S301" i="15" a="1"/>
  <c r="S301" i="15" s="1"/>
  <c r="I169" i="15" a="1"/>
  <c r="I169" i="15" s="1"/>
  <c r="G169" i="15" a="1"/>
  <c r="G169" i="15" s="1"/>
  <c r="E169" i="15" a="1"/>
  <c r="E169" i="15" s="1"/>
  <c r="D170" i="15" s="1" a="1"/>
  <c r="D170" i="15" s="1"/>
  <c r="F170" i="15" s="1" a="1"/>
  <c r="F170" i="15" s="1"/>
  <c r="H169" i="15" a="1"/>
  <c r="H169" i="15" s="1"/>
  <c r="J169" i="15" l="1" a="1"/>
  <c r="J169" i="15" s="1"/>
  <c r="R303" i="15" a="1"/>
  <c r="R303" i="15" s="1"/>
  <c r="Q303" i="15" a="1"/>
  <c r="Q303" i="15" s="1"/>
  <c r="S303" i="15" s="1" a="1"/>
  <c r="S303" i="15" s="1"/>
  <c r="O304" i="15" a="1"/>
  <c r="O304" i="15" s="1"/>
  <c r="N304" i="15" s="1" a="1"/>
  <c r="N304" i="15" s="1"/>
  <c r="S302" i="15" a="1"/>
  <c r="S302" i="15" s="1"/>
  <c r="G170" i="15" a="1"/>
  <c r="G170" i="15" s="1"/>
  <c r="I170" i="15" a="1"/>
  <c r="I170" i="15" s="1"/>
  <c r="H170" i="15" a="1"/>
  <c r="H170" i="15" s="1"/>
  <c r="E170" i="15" a="1"/>
  <c r="E170" i="15" s="1"/>
  <c r="D171" i="15" s="1" a="1"/>
  <c r="D171" i="15" s="1"/>
  <c r="F171" i="15" s="1" a="1"/>
  <c r="F171" i="15" s="1"/>
  <c r="Q304" i="15" l="1" a="1"/>
  <c r="Q304" i="15" s="1"/>
  <c r="R304" i="15" a="1"/>
  <c r="R304" i="15" s="1"/>
  <c r="O305" i="15" a="1"/>
  <c r="O305" i="15" s="1"/>
  <c r="N305" i="15" s="1" a="1"/>
  <c r="N305" i="15" s="1"/>
  <c r="J170" i="15" a="1"/>
  <c r="J170" i="15" s="1"/>
  <c r="H171" i="15" a="1"/>
  <c r="H171" i="15" s="1"/>
  <c r="G171" i="15" a="1"/>
  <c r="G171" i="15" s="1"/>
  <c r="I171" i="15" a="1"/>
  <c r="I171" i="15" s="1"/>
  <c r="Q305" i="15" l="1" a="1"/>
  <c r="Q305" i="15" s="1"/>
  <c r="O306" i="15" a="1"/>
  <c r="O306" i="15" s="1"/>
  <c r="N306" i="15" s="1" a="1"/>
  <c r="N306" i="15" s="1"/>
  <c r="R305" i="15" a="1"/>
  <c r="R305" i="15" s="1"/>
  <c r="S304" i="15" a="1"/>
  <c r="S304" i="15" s="1"/>
  <c r="J171" i="15" a="1"/>
  <c r="J171" i="15" s="1"/>
  <c r="E171" i="15" a="1"/>
  <c r="E171" i="15" s="1"/>
  <c r="D172" i="15" s="1" a="1"/>
  <c r="D172" i="15" s="1"/>
  <c r="F172" i="15" s="1" a="1"/>
  <c r="F172" i="15" s="1"/>
  <c r="Q306" i="15" l="1" a="1"/>
  <c r="Q306" i="15" s="1"/>
  <c r="O307" i="15" a="1"/>
  <c r="O307" i="15" s="1"/>
  <c r="N307" i="15" s="1" a="1"/>
  <c r="N307" i="15" s="1"/>
  <c r="R306" i="15" a="1"/>
  <c r="R306" i="15" s="1"/>
  <c r="S305" i="15" a="1"/>
  <c r="S305" i="15" s="1"/>
  <c r="H172" i="15" a="1"/>
  <c r="H172" i="15" s="1"/>
  <c r="G172" i="15" a="1"/>
  <c r="G172" i="15" s="1"/>
  <c r="I172" i="15" a="1"/>
  <c r="I172" i="15" s="1"/>
  <c r="Q307" i="15" l="1" a="1"/>
  <c r="Q307" i="15" s="1"/>
  <c r="R307" i="15" a="1"/>
  <c r="R307" i="15" s="1"/>
  <c r="O308" i="15" a="1"/>
  <c r="O308" i="15" s="1"/>
  <c r="N308" i="15" s="1" a="1"/>
  <c r="N308" i="15" s="1"/>
  <c r="S306" i="15" a="1"/>
  <c r="S306" i="15" s="1"/>
  <c r="E172" i="15" a="1"/>
  <c r="E172" i="15" s="1"/>
  <c r="D173" i="15" s="1" a="1"/>
  <c r="D173" i="15" s="1"/>
  <c r="F173" i="15" s="1" a="1"/>
  <c r="F173" i="15" s="1"/>
  <c r="J172" i="15" a="1"/>
  <c r="J172" i="15" s="1"/>
  <c r="Q308" i="15" l="1" a="1"/>
  <c r="Q308" i="15" s="1"/>
  <c r="R308" i="15" a="1"/>
  <c r="R308" i="15" s="1"/>
  <c r="O309" i="15" a="1"/>
  <c r="O309" i="15" s="1"/>
  <c r="N309" i="15" s="1" a="1"/>
  <c r="N309" i="15" s="1"/>
  <c r="S307" i="15" a="1"/>
  <c r="S307" i="15" s="1"/>
  <c r="H173" i="15" a="1"/>
  <c r="H173" i="15" s="1"/>
  <c r="G173" i="15" a="1"/>
  <c r="G173" i="15" s="1"/>
  <c r="I173" i="15" a="1"/>
  <c r="I173" i="15" s="1"/>
  <c r="O310" i="15" l="1" a="1"/>
  <c r="O310" i="15" s="1"/>
  <c r="N310" i="15" s="1" a="1"/>
  <c r="N310" i="15" s="1"/>
  <c r="Q309" i="15" a="1"/>
  <c r="Q309" i="15" s="1"/>
  <c r="R309" i="15" a="1"/>
  <c r="R309" i="15" s="1"/>
  <c r="S308" i="15" a="1"/>
  <c r="S308" i="15" s="1"/>
  <c r="E173" i="15" a="1"/>
  <c r="E173" i="15" s="1"/>
  <c r="D174" i="15" s="1" a="1"/>
  <c r="D174" i="15" s="1"/>
  <c r="F174" i="15" s="1" a="1"/>
  <c r="F174" i="15" s="1"/>
  <c r="J173" i="15" a="1"/>
  <c r="J173" i="15" s="1"/>
  <c r="Q310" i="15" l="1" a="1"/>
  <c r="Q310" i="15" s="1"/>
  <c r="R310" i="15" a="1"/>
  <c r="R310" i="15" s="1"/>
  <c r="O311" i="15" a="1"/>
  <c r="O311" i="15" s="1"/>
  <c r="N311" i="15" s="1" a="1"/>
  <c r="N311" i="15" s="1"/>
  <c r="S309" i="15" a="1"/>
  <c r="S309" i="15" s="1"/>
  <c r="G174" i="15" a="1"/>
  <c r="G174" i="15" s="1"/>
  <c r="H174" i="15" a="1"/>
  <c r="H174" i="15" s="1"/>
  <c r="I174" i="15" a="1"/>
  <c r="I174" i="15" s="1"/>
  <c r="Q311" i="15" l="1" a="1"/>
  <c r="Q311" i="15" s="1"/>
  <c r="O312" i="15" a="1"/>
  <c r="O312" i="15" s="1"/>
  <c r="N312" i="15" s="1" a="1"/>
  <c r="N312" i="15" s="1"/>
  <c r="R311" i="15" a="1"/>
  <c r="R311" i="15" s="1"/>
  <c r="S310" i="15" a="1"/>
  <c r="S310" i="15" s="1"/>
  <c r="J174" i="15" a="1"/>
  <c r="J174" i="15" s="1"/>
  <c r="E174" i="15" a="1"/>
  <c r="E174" i="15" s="1"/>
  <c r="D175" i="15" s="1" a="1"/>
  <c r="D175" i="15" s="1"/>
  <c r="F175" i="15" s="1" a="1"/>
  <c r="F175" i="15" s="1"/>
  <c r="S311" i="15" l="1" a="1"/>
  <c r="S311" i="15" s="1"/>
  <c r="Q312" i="15" a="1"/>
  <c r="Q312" i="15" s="1"/>
  <c r="R312" i="15" a="1"/>
  <c r="R312" i="15" s="1"/>
  <c r="O313" i="15" a="1"/>
  <c r="O313" i="15" s="1"/>
  <c r="N313" i="15" s="1" a="1"/>
  <c r="N313" i="15" s="1"/>
  <c r="G175" i="15" a="1"/>
  <c r="G175" i="15" s="1"/>
  <c r="I175" i="15" a="1"/>
  <c r="I175" i="15" s="1"/>
  <c r="H175" i="15" a="1"/>
  <c r="H175" i="15" s="1"/>
  <c r="O314" i="15" l="1" a="1"/>
  <c r="O314" i="15" s="1"/>
  <c r="N314" i="15" s="1" a="1"/>
  <c r="N314" i="15" s="1"/>
  <c r="R313" i="15" a="1"/>
  <c r="R313" i="15" s="1"/>
  <c r="Q313" i="15" a="1"/>
  <c r="Q313" i="15" s="1"/>
  <c r="S312" i="15" a="1"/>
  <c r="S312" i="15" s="1"/>
  <c r="J175" i="15" a="1"/>
  <c r="J175" i="15" s="1"/>
  <c r="E175" i="15" a="1"/>
  <c r="E175" i="15" s="1"/>
  <c r="D176" i="15" s="1" a="1"/>
  <c r="D176" i="15" s="1"/>
  <c r="F176" i="15" s="1" a="1"/>
  <c r="F176" i="15" s="1"/>
  <c r="S313" i="15" l="1" a="1"/>
  <c r="S313" i="15" s="1"/>
  <c r="Q314" i="15" a="1"/>
  <c r="Q314" i="15" s="1"/>
  <c r="R314" i="15" a="1"/>
  <c r="R314" i="15" s="1"/>
  <c r="O315" i="15" a="1"/>
  <c r="O315" i="15" s="1"/>
  <c r="N315" i="15" s="1" a="1"/>
  <c r="N315" i="15" s="1"/>
  <c r="H176" i="15" a="1"/>
  <c r="H176" i="15" s="1"/>
  <c r="I176" i="15" a="1"/>
  <c r="I176" i="15" s="1"/>
  <c r="G176" i="15" a="1"/>
  <c r="G176" i="15" s="1"/>
  <c r="O316" i="15" l="1" a="1"/>
  <c r="O316" i="15" s="1"/>
  <c r="N316" i="15" s="1" a="1"/>
  <c r="N316" i="15" s="1"/>
  <c r="Q315" i="15" a="1"/>
  <c r="Q315" i="15" s="1"/>
  <c r="R315" i="15" a="1"/>
  <c r="R315" i="15" s="1"/>
  <c r="S314" i="15" a="1"/>
  <c r="S314" i="15" s="1"/>
  <c r="J176" i="15" a="1"/>
  <c r="J176" i="15" s="1"/>
  <c r="E176" i="15" a="1"/>
  <c r="E176" i="15" s="1"/>
  <c r="D177" i="15" s="1" a="1"/>
  <c r="D177" i="15" s="1"/>
  <c r="F177" i="15" s="1" a="1"/>
  <c r="F177" i="15" s="1"/>
  <c r="S315" i="15" l="1" a="1"/>
  <c r="S315" i="15" s="1"/>
  <c r="Q316" i="15" a="1"/>
  <c r="Q316" i="15" s="1"/>
  <c r="R316" i="15" a="1"/>
  <c r="R316" i="15" s="1"/>
  <c r="O317" i="15" a="1"/>
  <c r="O317" i="15" s="1"/>
  <c r="N317" i="15" s="1" a="1"/>
  <c r="N317" i="15" s="1"/>
  <c r="I177" i="15" a="1"/>
  <c r="I177" i="15" s="1"/>
  <c r="G177" i="15" a="1"/>
  <c r="G177" i="15" s="1"/>
  <c r="H177" i="15" a="1"/>
  <c r="H177" i="15" s="1"/>
  <c r="Q317" i="15" l="1" a="1"/>
  <c r="Q317" i="15" s="1"/>
  <c r="R317" i="15" a="1"/>
  <c r="R317" i="15" s="1"/>
  <c r="O318" i="15" a="1"/>
  <c r="O318" i="15" s="1"/>
  <c r="N318" i="15" s="1" a="1"/>
  <c r="N318" i="15" s="1"/>
  <c r="S316" i="15" a="1"/>
  <c r="S316" i="15" s="1"/>
  <c r="E177" i="15" a="1"/>
  <c r="E177" i="15" s="1"/>
  <c r="D178" i="15" s="1" a="1"/>
  <c r="D178" i="15" s="1"/>
  <c r="F178" i="15" s="1" a="1"/>
  <c r="F178" i="15" s="1"/>
  <c r="J177" i="15" a="1"/>
  <c r="J177" i="15" s="1"/>
  <c r="Q318" i="15" l="1" a="1"/>
  <c r="Q318" i="15" s="1"/>
  <c r="O319" i="15" a="1"/>
  <c r="O319" i="15" s="1"/>
  <c r="N319" i="15" s="1" a="1"/>
  <c r="N319" i="15" s="1"/>
  <c r="R318" i="15" a="1"/>
  <c r="R318" i="15" s="1"/>
  <c r="S317" i="15" a="1"/>
  <c r="S317" i="15" s="1"/>
  <c r="H178" i="15" a="1"/>
  <c r="H178" i="15" s="1"/>
  <c r="G178" i="15" a="1"/>
  <c r="G178" i="15" s="1"/>
  <c r="I178" i="15" a="1"/>
  <c r="I178" i="15" s="1"/>
  <c r="O320" i="15" l="1" a="1"/>
  <c r="O320" i="15" s="1"/>
  <c r="N320" i="15" s="1" a="1"/>
  <c r="N320" i="15" s="1"/>
  <c r="Q319" i="15" a="1"/>
  <c r="Q319" i="15" s="1"/>
  <c r="R319" i="15" a="1"/>
  <c r="R319" i="15" s="1"/>
  <c r="S318" i="15" a="1"/>
  <c r="S318" i="15" s="1"/>
  <c r="J178" i="15" a="1"/>
  <c r="J178" i="15" s="1"/>
  <c r="E178" i="15" a="1"/>
  <c r="E178" i="15" s="1"/>
  <c r="D179" i="15" s="1" a="1"/>
  <c r="D179" i="15" s="1"/>
  <c r="F179" i="15" s="1" a="1"/>
  <c r="F179" i="15" s="1"/>
  <c r="Q320" i="15" l="1" a="1"/>
  <c r="Q320" i="15" s="1"/>
  <c r="R320" i="15" a="1"/>
  <c r="R320" i="15" s="1"/>
  <c r="O321" i="15" a="1"/>
  <c r="O321" i="15" s="1"/>
  <c r="N321" i="15" s="1" a="1"/>
  <c r="N321" i="15" s="1"/>
  <c r="S319" i="15" a="1"/>
  <c r="S319" i="15" s="1"/>
  <c r="G179" i="15" a="1"/>
  <c r="G179" i="15" s="1"/>
  <c r="H179" i="15" a="1"/>
  <c r="H179" i="15" s="1"/>
  <c r="I179" i="15" a="1"/>
  <c r="I179" i="15" s="1"/>
  <c r="Q321" i="15" l="1" a="1"/>
  <c r="Q321" i="15" s="1"/>
  <c r="R321" i="15" a="1"/>
  <c r="R321" i="15" s="1"/>
  <c r="O322" i="15" a="1"/>
  <c r="O322" i="15" s="1"/>
  <c r="N322" i="15" s="1" a="1"/>
  <c r="N322" i="15" s="1"/>
  <c r="S320" i="15" a="1"/>
  <c r="S320" i="15" s="1"/>
  <c r="J179" i="15" a="1"/>
  <c r="J179" i="15" s="1"/>
  <c r="E179" i="15" a="1"/>
  <c r="E179" i="15" s="1"/>
  <c r="D180" i="15" s="1" a="1"/>
  <c r="D180" i="15" s="1"/>
  <c r="F180" i="15" s="1" a="1"/>
  <c r="F180" i="15" s="1"/>
  <c r="Q322" i="15" l="1" a="1"/>
  <c r="Q322" i="15" s="1"/>
  <c r="O323" i="15" a="1"/>
  <c r="O323" i="15" s="1"/>
  <c r="N323" i="15" s="1" a="1"/>
  <c r="N323" i="15" s="1"/>
  <c r="R322" i="15" a="1"/>
  <c r="R322" i="15" s="1"/>
  <c r="S321" i="15" a="1"/>
  <c r="S321" i="15" s="1"/>
  <c r="G180" i="15" a="1"/>
  <c r="G180" i="15" s="1"/>
  <c r="E180" i="15" a="1"/>
  <c r="E180" i="15" s="1"/>
  <c r="D181" i="15" s="1" a="1"/>
  <c r="D181" i="15" s="1"/>
  <c r="F181" i="15" s="1" a="1"/>
  <c r="F181" i="15" s="1"/>
  <c r="H180" i="15" a="1"/>
  <c r="H180" i="15" s="1"/>
  <c r="I180" i="15" a="1"/>
  <c r="I180" i="15" s="1"/>
  <c r="Q323" i="15" l="1" a="1"/>
  <c r="Q323" i="15" s="1"/>
  <c r="O324" i="15" a="1"/>
  <c r="O324" i="15" s="1"/>
  <c r="N324" i="15" s="1" a="1"/>
  <c r="N324" i="15" s="1"/>
  <c r="R323" i="15" a="1"/>
  <c r="R323" i="15" s="1"/>
  <c r="S322" i="15" a="1"/>
  <c r="S322" i="15" s="1"/>
  <c r="J180" i="15" a="1"/>
  <c r="J180" i="15" s="1"/>
  <c r="H181" i="15" a="1"/>
  <c r="H181" i="15" s="1"/>
  <c r="I181" i="15" a="1"/>
  <c r="I181" i="15" s="1"/>
  <c r="G181" i="15" a="1"/>
  <c r="G181" i="15" s="1"/>
  <c r="Q324" i="15" l="1" a="1"/>
  <c r="Q324" i="15" s="1"/>
  <c r="R324" i="15" a="1"/>
  <c r="R324" i="15" s="1"/>
  <c r="O325" i="15" a="1"/>
  <c r="O325" i="15" s="1"/>
  <c r="N325" i="15" s="1" a="1"/>
  <c r="N325" i="15" s="1"/>
  <c r="S323" i="15" a="1"/>
  <c r="S323" i="15" s="1"/>
  <c r="J181" i="15" a="1"/>
  <c r="J181" i="15" s="1"/>
  <c r="E181" i="15" a="1"/>
  <c r="E181" i="15" s="1"/>
  <c r="D182" i="15" s="1" a="1"/>
  <c r="D182" i="15" s="1"/>
  <c r="F182" i="15" s="1" a="1"/>
  <c r="F182" i="15" s="1"/>
  <c r="O326" i="15" l="1" a="1"/>
  <c r="O326" i="15" s="1"/>
  <c r="N326" i="15" s="1" a="1"/>
  <c r="N326" i="15" s="1"/>
  <c r="Q325" i="15" a="1"/>
  <c r="Q325" i="15" s="1"/>
  <c r="R325" i="15" a="1"/>
  <c r="R325" i="15" s="1"/>
  <c r="S324" i="15" a="1"/>
  <c r="S324" i="15" s="1"/>
  <c r="I182" i="15" a="1"/>
  <c r="I182" i="15" s="1"/>
  <c r="H182" i="15" a="1"/>
  <c r="H182" i="15" s="1"/>
  <c r="G182" i="15" a="1"/>
  <c r="G182" i="15" s="1"/>
  <c r="Q326" i="15" l="1" a="1"/>
  <c r="Q326" i="15" s="1"/>
  <c r="R326" i="15" a="1"/>
  <c r="R326" i="15" s="1"/>
  <c r="O327" i="15" a="1"/>
  <c r="O327" i="15" s="1"/>
  <c r="N327" i="15" s="1" a="1"/>
  <c r="N327" i="15" s="1"/>
  <c r="S325" i="15" a="1"/>
  <c r="S325" i="15" s="1"/>
  <c r="E182" i="15" a="1"/>
  <c r="E182" i="15" s="1"/>
  <c r="D183" i="15" s="1" a="1"/>
  <c r="D183" i="15" s="1"/>
  <c r="F183" i="15" s="1" a="1"/>
  <c r="F183" i="15" s="1"/>
  <c r="J182" i="15" a="1"/>
  <c r="J182" i="15" s="1"/>
  <c r="Q327" i="15" l="1" a="1"/>
  <c r="Q327" i="15" s="1"/>
  <c r="R327" i="15" a="1"/>
  <c r="R327" i="15" s="1"/>
  <c r="O328" i="15" a="1"/>
  <c r="O328" i="15" s="1"/>
  <c r="N328" i="15" s="1" a="1"/>
  <c r="N328" i="15" s="1"/>
  <c r="S326" i="15" a="1"/>
  <c r="S326" i="15" s="1"/>
  <c r="H183" i="15" a="1"/>
  <c r="H183" i="15" s="1"/>
  <c r="G183" i="15" a="1"/>
  <c r="G183" i="15" s="1"/>
  <c r="I183" i="15" a="1"/>
  <c r="I183" i="15" s="1"/>
  <c r="S327" i="15" l="1" a="1"/>
  <c r="S327" i="15" s="1"/>
  <c r="Q328" i="15" a="1"/>
  <c r="Q328" i="15" s="1"/>
  <c r="R328" i="15" a="1"/>
  <c r="R328" i="15" s="1"/>
  <c r="O329" i="15" a="1"/>
  <c r="O329" i="15" s="1"/>
  <c r="N329" i="15" s="1" a="1"/>
  <c r="N329" i="15" s="1"/>
  <c r="E183" i="15" a="1"/>
  <c r="E183" i="15" s="1"/>
  <c r="D184" i="15" s="1" a="1"/>
  <c r="D184" i="15" s="1"/>
  <c r="F184" i="15" s="1" a="1"/>
  <c r="F184" i="15" s="1"/>
  <c r="J183" i="15" a="1"/>
  <c r="J183" i="15" s="1"/>
  <c r="O330" i="15" l="1" a="1"/>
  <c r="O330" i="15" s="1"/>
  <c r="N330" i="15" s="1" a="1"/>
  <c r="N330" i="15" s="1"/>
  <c r="R329" i="15" a="1"/>
  <c r="R329" i="15" s="1"/>
  <c r="Q329" i="15" a="1"/>
  <c r="Q329" i="15" s="1"/>
  <c r="S328" i="15" a="1"/>
  <c r="S328" i="15" s="1"/>
  <c r="G184" i="15" a="1"/>
  <c r="G184" i="15" s="1"/>
  <c r="I184" i="15" a="1"/>
  <c r="I184" i="15" s="1"/>
  <c r="H184" i="15" a="1"/>
  <c r="H184" i="15" s="1"/>
  <c r="E184" i="15" a="1"/>
  <c r="E184" i="15" s="1"/>
  <c r="D185" i="15" s="1" a="1"/>
  <c r="D185" i="15" s="1"/>
  <c r="F185" i="15" s="1" a="1"/>
  <c r="F185" i="15" s="1"/>
  <c r="Q330" i="15" l="1" a="1"/>
  <c r="Q330" i="15" s="1"/>
  <c r="O331" i="15" a="1"/>
  <c r="O331" i="15" s="1"/>
  <c r="N331" i="15" s="1" a="1"/>
  <c r="N331" i="15" s="1"/>
  <c r="R330" i="15" a="1"/>
  <c r="R330" i="15" s="1"/>
  <c r="S329" i="15" a="1"/>
  <c r="S329" i="15" s="1"/>
  <c r="J184" i="15" a="1"/>
  <c r="J184" i="15" s="1"/>
  <c r="G185" i="15" a="1"/>
  <c r="G185" i="15" s="1"/>
  <c r="I185" i="15" a="1"/>
  <c r="I185" i="15" s="1"/>
  <c r="E185" i="15" a="1"/>
  <c r="E185" i="15" s="1"/>
  <c r="D186" i="15" s="1" a="1"/>
  <c r="D186" i="15" s="1"/>
  <c r="F186" i="15" s="1" a="1"/>
  <c r="F186" i="15" s="1"/>
  <c r="H185" i="15" a="1"/>
  <c r="H185" i="15" s="1"/>
  <c r="J185" i="15" l="1" a="1"/>
  <c r="J185" i="15" s="1"/>
  <c r="O332" i="15" a="1"/>
  <c r="O332" i="15" s="1"/>
  <c r="N332" i="15" s="1" a="1"/>
  <c r="N332" i="15" s="1"/>
  <c r="Q331" i="15" a="1"/>
  <c r="Q331" i="15" s="1"/>
  <c r="R331" i="15" a="1"/>
  <c r="R331" i="15" s="1"/>
  <c r="S330" i="15" a="1"/>
  <c r="S330" i="15" s="1"/>
  <c r="I186" i="15" a="1"/>
  <c r="I186" i="15" s="1"/>
  <c r="G186" i="15" a="1"/>
  <c r="G186" i="15" s="1"/>
  <c r="H186" i="15" a="1"/>
  <c r="H186" i="15" s="1"/>
  <c r="S331" i="15" l="1" a="1"/>
  <c r="S331" i="15" s="1"/>
  <c r="Q332" i="15" a="1"/>
  <c r="Q332" i="15" s="1"/>
  <c r="R332" i="15" a="1"/>
  <c r="R332" i="15" s="1"/>
  <c r="O333" i="15" a="1"/>
  <c r="O333" i="15" s="1"/>
  <c r="N333" i="15" s="1" a="1"/>
  <c r="N333" i="15" s="1"/>
  <c r="J186" i="15" a="1"/>
  <c r="J186" i="15" s="1"/>
  <c r="E186" i="15" a="1"/>
  <c r="E186" i="15" s="1"/>
  <c r="D187" i="15" s="1" a="1"/>
  <c r="D187" i="15" s="1"/>
  <c r="F187" i="15" s="1" a="1"/>
  <c r="F187" i="15" s="1"/>
  <c r="R333" i="15" l="1" a="1"/>
  <c r="R333" i="15" s="1"/>
  <c r="Q333" i="15" a="1"/>
  <c r="Q333" i="15" s="1"/>
  <c r="O334" i="15" a="1"/>
  <c r="O334" i="15" s="1"/>
  <c r="N334" i="15" s="1" a="1"/>
  <c r="N334" i="15" s="1"/>
  <c r="S332" i="15" a="1"/>
  <c r="S332" i="15" s="1"/>
  <c r="I187" i="15" a="1"/>
  <c r="I187" i="15" s="1"/>
  <c r="H187" i="15" a="1"/>
  <c r="H187" i="15" s="1"/>
  <c r="G187" i="15" a="1"/>
  <c r="G187" i="15" s="1"/>
  <c r="Q334" i="15" l="1" a="1"/>
  <c r="Q334" i="15" s="1"/>
  <c r="O335" i="15" a="1"/>
  <c r="O335" i="15" s="1"/>
  <c r="N335" i="15" s="1" a="1"/>
  <c r="N335" i="15" s="1"/>
  <c r="R334" i="15" a="1"/>
  <c r="R334" i="15" s="1"/>
  <c r="S333" i="15" a="1"/>
  <c r="S333" i="15" s="1"/>
  <c r="E187" i="15" a="1"/>
  <c r="E187" i="15" s="1"/>
  <c r="D188" i="15" s="1" a="1"/>
  <c r="D188" i="15" s="1"/>
  <c r="F188" i="15" s="1" a="1"/>
  <c r="F188" i="15" s="1"/>
  <c r="J187" i="15" a="1"/>
  <c r="J187" i="15" s="1"/>
  <c r="O336" i="15" l="1" a="1"/>
  <c r="O336" i="15" s="1"/>
  <c r="N336" i="15" s="1" a="1"/>
  <c r="N336" i="15" s="1"/>
  <c r="Q335" i="15" a="1"/>
  <c r="Q335" i="15" s="1"/>
  <c r="R335" i="15" a="1"/>
  <c r="R335" i="15" s="1"/>
  <c r="S334" i="15" a="1"/>
  <c r="S334" i="15" s="1"/>
  <c r="G188" i="15" a="1"/>
  <c r="G188" i="15" s="1"/>
  <c r="H188" i="15" a="1"/>
  <c r="H188" i="15" s="1"/>
  <c r="I188" i="15" a="1"/>
  <c r="I188" i="15" s="1"/>
  <c r="Q336" i="15" l="1" a="1"/>
  <c r="Q336" i="15" s="1"/>
  <c r="R336" i="15" a="1"/>
  <c r="R336" i="15" s="1"/>
  <c r="O337" i="15" a="1"/>
  <c r="O337" i="15" s="1"/>
  <c r="N337" i="15" s="1" a="1"/>
  <c r="N337" i="15" s="1"/>
  <c r="S335" i="15" a="1"/>
  <c r="S335" i="15" s="1"/>
  <c r="E188" i="15" a="1"/>
  <c r="E188" i="15" s="1"/>
  <c r="D189" i="15" s="1" a="1"/>
  <c r="D189" i="15" s="1"/>
  <c r="F189" i="15" s="1" a="1"/>
  <c r="F189" i="15" s="1"/>
  <c r="J188" i="15" a="1"/>
  <c r="J188" i="15" s="1"/>
  <c r="Q337" i="15" l="1" a="1"/>
  <c r="Q337" i="15" s="1"/>
  <c r="O338" i="15" a="1"/>
  <c r="O338" i="15" s="1"/>
  <c r="N338" i="15" s="1" a="1"/>
  <c r="N338" i="15" s="1"/>
  <c r="R337" i="15" a="1"/>
  <c r="R337" i="15" s="1"/>
  <c r="S336" i="15" a="1"/>
  <c r="S336" i="15" s="1"/>
  <c r="I189" i="15" a="1"/>
  <c r="I189" i="15" s="1"/>
  <c r="G189" i="15" a="1"/>
  <c r="G189" i="15" s="1"/>
  <c r="H189" i="15" a="1"/>
  <c r="H189" i="15" s="1"/>
  <c r="J189" i="15" l="1" a="1"/>
  <c r="J189" i="15" s="1"/>
  <c r="Q338" i="15" a="1"/>
  <c r="Q338" i="15" s="1"/>
  <c r="O339" i="15" a="1"/>
  <c r="O339" i="15" s="1"/>
  <c r="N339" i="15" s="1" a="1"/>
  <c r="N339" i="15" s="1"/>
  <c r="R338" i="15" a="1"/>
  <c r="R338" i="15" s="1"/>
  <c r="S337" i="15" a="1"/>
  <c r="S337" i="15" s="1"/>
  <c r="E189" i="15" a="1"/>
  <c r="E189" i="15" s="1"/>
  <c r="D190" i="15" s="1" a="1"/>
  <c r="D190" i="15" s="1"/>
  <c r="F190" i="15" s="1" a="1"/>
  <c r="F190" i="15" s="1"/>
  <c r="O340" i="15" l="1" a="1"/>
  <c r="O340" i="15" s="1"/>
  <c r="N340" i="15" s="1" a="1"/>
  <c r="N340" i="15" s="1"/>
  <c r="Q339" i="15" a="1"/>
  <c r="Q339" i="15" s="1"/>
  <c r="R339" i="15" a="1"/>
  <c r="R339" i="15" s="1"/>
  <c r="S338" i="15" a="1"/>
  <c r="S338" i="15" s="1"/>
  <c r="I190" i="15" a="1"/>
  <c r="I190" i="15" s="1"/>
  <c r="G190" i="15" a="1"/>
  <c r="G190" i="15" s="1"/>
  <c r="H190" i="15" a="1"/>
  <c r="H190" i="15" s="1"/>
  <c r="S339" i="15" l="1" a="1"/>
  <c r="S339" i="15" s="1"/>
  <c r="Q340" i="15" a="1"/>
  <c r="Q340" i="15" s="1"/>
  <c r="R340" i="15" a="1"/>
  <c r="R340" i="15" s="1"/>
  <c r="O341" i="15" a="1"/>
  <c r="O341" i="15" s="1"/>
  <c r="N341" i="15" s="1" a="1"/>
  <c r="N341" i="15" s="1"/>
  <c r="J190" i="15" a="1"/>
  <c r="J190" i="15" s="1"/>
  <c r="E190" i="15" a="1"/>
  <c r="E190" i="15" s="1"/>
  <c r="D191" i="15" s="1" a="1"/>
  <c r="D191" i="15" s="1"/>
  <c r="F191" i="15" l="1" a="1"/>
  <c r="F191" i="15" s="1"/>
  <c r="G191" i="15" s="1" a="1"/>
  <c r="G191" i="15" s="1"/>
  <c r="S340" i="15" a="1"/>
  <c r="S340" i="15" s="1"/>
  <c r="O342" i="15" a="1"/>
  <c r="O342" i="15" s="1"/>
  <c r="N342" i="15" s="1" a="1"/>
  <c r="N342" i="15" s="1"/>
  <c r="Q341" i="15" a="1"/>
  <c r="Q341" i="15" s="1"/>
  <c r="R341" i="15" a="1"/>
  <c r="R341" i="15" s="1"/>
  <c r="H191" i="15" a="1"/>
  <c r="H191" i="15" s="1"/>
  <c r="I191" i="15" a="1"/>
  <c r="I191" i="15" s="1"/>
  <c r="E191" i="15" a="1"/>
  <c r="E191" i="15" s="1"/>
  <c r="D192" i="15" s="1" a="1"/>
  <c r="D192" i="15" s="1"/>
  <c r="F192" i="15" s="1" a="1"/>
  <c r="F192" i="15" s="1"/>
  <c r="J191" i="15" l="1" a="1"/>
  <c r="J191" i="15" s="1"/>
  <c r="Q342" i="15" a="1"/>
  <c r="Q342" i="15" s="1"/>
  <c r="O343" i="15" a="1"/>
  <c r="O343" i="15" s="1"/>
  <c r="N343" i="15" s="1" a="1"/>
  <c r="N343" i="15" s="1"/>
  <c r="R342" i="15" a="1"/>
  <c r="R342" i="15" s="1"/>
  <c r="S341" i="15" a="1"/>
  <c r="S341" i="15" s="1"/>
  <c r="G192" i="15" a="1"/>
  <c r="G192" i="15" s="1"/>
  <c r="H192" i="15" a="1"/>
  <c r="H192" i="15" s="1"/>
  <c r="I192" i="15" a="1"/>
  <c r="I192" i="15" s="1"/>
  <c r="Q343" i="15" l="1" a="1"/>
  <c r="Q343" i="15" s="1"/>
  <c r="R343" i="15" a="1"/>
  <c r="R343" i="15" s="1"/>
  <c r="O344" i="15" a="1"/>
  <c r="O344" i="15" s="1"/>
  <c r="N344" i="15" s="1" a="1"/>
  <c r="N344" i="15" s="1"/>
  <c r="S342" i="15" a="1"/>
  <c r="S342" i="15" s="1"/>
  <c r="E192" i="15" a="1"/>
  <c r="E192" i="15" s="1"/>
  <c r="D193" i="15" s="1" a="1"/>
  <c r="D193" i="15" s="1"/>
  <c r="J192" i="15" a="1"/>
  <c r="J192" i="15" s="1"/>
  <c r="F193" i="15" l="1" a="1"/>
  <c r="F193" i="15" s="1"/>
  <c r="G193" i="15" s="1" a="1"/>
  <c r="G193" i="15" s="1"/>
  <c r="H193" i="15" a="1"/>
  <c r="H193" i="15" s="1"/>
  <c r="I193" i="15" a="1"/>
  <c r="I193" i="15" s="1"/>
  <c r="J193" i="15" s="1" a="1"/>
  <c r="J193" i="15" s="1"/>
  <c r="Q344" i="15" a="1"/>
  <c r="Q344" i="15" s="1"/>
  <c r="R344" i="15" a="1"/>
  <c r="R344" i="15" s="1"/>
  <c r="O345" i="15" a="1"/>
  <c r="O345" i="15" s="1"/>
  <c r="N345" i="15" s="1" a="1"/>
  <c r="N345" i="15" s="1"/>
  <c r="S343" i="15" a="1"/>
  <c r="S343" i="15" s="1"/>
  <c r="E193" i="15" a="1"/>
  <c r="E193" i="15" s="1"/>
  <c r="D194" i="15" s="1" a="1"/>
  <c r="D194" i="15" s="1"/>
  <c r="I194" i="15" l="1" a="1"/>
  <c r="I194" i="15" s="1"/>
  <c r="F194" i="15" a="1"/>
  <c r="F194" i="15" s="1"/>
  <c r="G194" i="15" s="1" a="1"/>
  <c r="G194" i="15" s="1"/>
  <c r="O346" i="15" a="1"/>
  <c r="O346" i="15" s="1"/>
  <c r="N346" i="15" s="1" a="1"/>
  <c r="N346" i="15" s="1"/>
  <c r="Q345" i="15" a="1"/>
  <c r="Q345" i="15" s="1"/>
  <c r="R345" i="15" a="1"/>
  <c r="R345" i="15" s="1"/>
  <c r="S344" i="15" a="1"/>
  <c r="S344" i="15" s="1"/>
  <c r="H194" i="15" a="1"/>
  <c r="H194" i="15" s="1"/>
  <c r="J194" i="15" l="1" a="1"/>
  <c r="J194" i="15" s="1"/>
  <c r="Q346" i="15" a="1"/>
  <c r="Q346" i="15" s="1"/>
  <c r="O347" i="15" a="1"/>
  <c r="O347" i="15" s="1"/>
  <c r="N347" i="15" s="1" a="1"/>
  <c r="N347" i="15" s="1"/>
  <c r="R346" i="15" a="1"/>
  <c r="R346" i="15" s="1"/>
  <c r="S345" i="15" a="1"/>
  <c r="S345" i="15" s="1"/>
  <c r="E194" i="15" a="1"/>
  <c r="E194" i="15" s="1"/>
  <c r="D195" i="15" s="1" a="1"/>
  <c r="D195" i="15" s="1"/>
  <c r="F195" i="15" l="1" a="1"/>
  <c r="F195" i="15" s="1"/>
  <c r="G195" i="15" s="1" a="1"/>
  <c r="G195" i="15" s="1"/>
  <c r="O348" i="15" a="1"/>
  <c r="O348" i="15" s="1"/>
  <c r="N348" i="15" s="1" a="1"/>
  <c r="N348" i="15" s="1"/>
  <c r="R347" i="15" a="1"/>
  <c r="R347" i="15" s="1"/>
  <c r="Q347" i="15" a="1"/>
  <c r="Q347" i="15" s="1"/>
  <c r="S346" i="15" a="1"/>
  <c r="S346" i="15" s="1"/>
  <c r="H195" i="15" a="1"/>
  <c r="H195" i="15" s="1"/>
  <c r="I195" i="15" a="1"/>
  <c r="I195" i="15" s="1"/>
  <c r="E195" i="15" a="1"/>
  <c r="E195" i="15" s="1"/>
  <c r="D196" i="15" s="1" a="1"/>
  <c r="D196" i="15" s="1"/>
  <c r="F196" i="15" s="1" a="1"/>
  <c r="F196" i="15" s="1"/>
  <c r="J195" i="15" l="1" a="1"/>
  <c r="J195" i="15" s="1"/>
  <c r="Q348" i="15" a="1"/>
  <c r="Q348" i="15" s="1"/>
  <c r="R348" i="15" a="1"/>
  <c r="R348" i="15" s="1"/>
  <c r="O349" i="15" a="1"/>
  <c r="O349" i="15" s="1"/>
  <c r="N349" i="15" s="1" a="1"/>
  <c r="N349" i="15" s="1"/>
  <c r="S347" i="15" a="1"/>
  <c r="S347" i="15" s="1"/>
  <c r="G196" i="15" a="1"/>
  <c r="G196" i="15" s="1"/>
  <c r="H196" i="15" a="1"/>
  <c r="H196" i="15" s="1"/>
  <c r="E196" i="15" a="1"/>
  <c r="E196" i="15" s="1"/>
  <c r="D197" i="15" s="1" a="1"/>
  <c r="D197" i="15" s="1"/>
  <c r="F197" i="15" s="1" a="1"/>
  <c r="F197" i="15" s="1"/>
  <c r="I196" i="15" a="1"/>
  <c r="I196" i="15" s="1"/>
  <c r="R349" i="15" l="1" a="1"/>
  <c r="R349" i="15" s="1"/>
  <c r="Q349" i="15" a="1"/>
  <c r="Q349" i="15" s="1"/>
  <c r="S349" i="15" s="1" a="1"/>
  <c r="S349" i="15" s="1"/>
  <c r="O350" i="15" a="1"/>
  <c r="O350" i="15" s="1"/>
  <c r="N350" i="15" s="1" a="1"/>
  <c r="N350" i="15" s="1"/>
  <c r="S348" i="15" a="1"/>
  <c r="S348" i="15" s="1"/>
  <c r="J196" i="15" a="1"/>
  <c r="J196" i="15" s="1"/>
  <c r="H197" i="15" a="1"/>
  <c r="H197" i="15" s="1"/>
  <c r="I197" i="15" a="1"/>
  <c r="I197" i="15" s="1"/>
  <c r="G197" i="15" a="1"/>
  <c r="G197" i="15" s="1"/>
  <c r="Q350" i="15" l="1" a="1"/>
  <c r="Q350" i="15" s="1"/>
  <c r="O351" i="15" a="1"/>
  <c r="O351" i="15" s="1"/>
  <c r="N351" i="15" s="1" a="1"/>
  <c r="N351" i="15" s="1"/>
  <c r="R350" i="15" a="1"/>
  <c r="R350" i="15" s="1"/>
  <c r="E197" i="15" a="1"/>
  <c r="E197" i="15" s="1"/>
  <c r="D198" i="15" s="1" a="1"/>
  <c r="D198" i="15" s="1"/>
  <c r="F198" i="15" s="1" a="1"/>
  <c r="F198" i="15" s="1"/>
  <c r="J197" i="15" a="1"/>
  <c r="J197" i="15" s="1"/>
  <c r="O352" i="15" l="1" a="1"/>
  <c r="O352" i="15" s="1"/>
  <c r="N352" i="15" s="1" a="1"/>
  <c r="N352" i="15" s="1"/>
  <c r="R351" i="15" a="1"/>
  <c r="R351" i="15" s="1"/>
  <c r="Q351" i="15" a="1"/>
  <c r="Q351" i="15" s="1"/>
  <c r="S350" i="15" a="1"/>
  <c r="S350" i="15" s="1"/>
  <c r="G198" i="15" a="1"/>
  <c r="G198" i="15" s="1"/>
  <c r="I198" i="15" a="1"/>
  <c r="I198" i="15" s="1"/>
  <c r="H198" i="15" a="1"/>
  <c r="H198" i="15" s="1"/>
  <c r="E198" i="15" a="1"/>
  <c r="E198" i="15" s="1"/>
  <c r="D199" i="15" s="1" a="1"/>
  <c r="D199" i="15" s="1"/>
  <c r="F199" i="15" s="1" a="1"/>
  <c r="F199" i="15" s="1"/>
  <c r="Q352" i="15" l="1" a="1"/>
  <c r="Q352" i="15" s="1"/>
  <c r="R352" i="15" a="1"/>
  <c r="R352" i="15" s="1"/>
  <c r="O353" i="15" a="1"/>
  <c r="O353" i="15" s="1"/>
  <c r="N353" i="15" s="1" a="1"/>
  <c r="N353" i="15" s="1"/>
  <c r="S351" i="15" a="1"/>
  <c r="S351" i="15" s="1"/>
  <c r="J198" i="15" a="1"/>
  <c r="J198" i="15" s="1"/>
  <c r="G199" i="15" a="1"/>
  <c r="G199" i="15" s="1"/>
  <c r="H199" i="15" a="1"/>
  <c r="H199" i="15" s="1"/>
  <c r="I199" i="15" a="1"/>
  <c r="I199" i="15" s="1"/>
  <c r="Q353" i="15" l="1" a="1"/>
  <c r="Q353" i="15" s="1"/>
  <c r="O354" i="15" a="1"/>
  <c r="O354" i="15" s="1"/>
  <c r="N354" i="15" s="1" a="1"/>
  <c r="N354" i="15" s="1"/>
  <c r="R353" i="15" a="1"/>
  <c r="R353" i="15" s="1"/>
  <c r="S352" i="15" a="1"/>
  <c r="S352" i="15" s="1"/>
  <c r="J199" i="15" a="1"/>
  <c r="J199" i="15" s="1"/>
  <c r="E199" i="15" a="1"/>
  <c r="E199" i="15" s="1"/>
  <c r="D200" i="15" s="1" a="1"/>
  <c r="D200" i="15" s="1"/>
  <c r="F200" i="15" s="1" a="1"/>
  <c r="F200" i="15" s="1"/>
  <c r="Q354" i="15" l="1" a="1"/>
  <c r="Q354" i="15" s="1"/>
  <c r="O355" i="15" a="1"/>
  <c r="O355" i="15" s="1"/>
  <c r="N355" i="15" s="1" a="1"/>
  <c r="N355" i="15" s="1"/>
  <c r="R354" i="15" a="1"/>
  <c r="R354" i="15" s="1"/>
  <c r="S353" i="15" a="1"/>
  <c r="S353" i="15" s="1"/>
  <c r="I200" i="15" a="1"/>
  <c r="I200" i="15" s="1"/>
  <c r="H200" i="15" a="1"/>
  <c r="H200" i="15" s="1"/>
  <c r="G200" i="15" a="1"/>
  <c r="G200" i="15" s="1"/>
  <c r="Q355" i="15" l="1" a="1"/>
  <c r="Q355" i="15" s="1"/>
  <c r="O356" i="15" a="1"/>
  <c r="O356" i="15" s="1"/>
  <c r="N356" i="15" s="1" a="1"/>
  <c r="N356" i="15" s="1"/>
  <c r="R355" i="15" a="1"/>
  <c r="R355" i="15" s="1"/>
  <c r="S354" i="15" a="1"/>
  <c r="S354" i="15" s="1"/>
  <c r="E200" i="15" a="1"/>
  <c r="E200" i="15" s="1"/>
  <c r="D201" i="15" s="1" a="1"/>
  <c r="D201" i="15" s="1"/>
  <c r="F201" i="15" s="1" a="1"/>
  <c r="F201" i="15" s="1"/>
  <c r="J200" i="15" a="1"/>
  <c r="J200" i="15" s="1"/>
  <c r="Q356" i="15" l="1" a="1"/>
  <c r="Q356" i="15" s="1"/>
  <c r="R356" i="15" a="1"/>
  <c r="R356" i="15" s="1"/>
  <c r="O357" i="15" a="1"/>
  <c r="O357" i="15" s="1"/>
  <c r="N357" i="15" s="1" a="1"/>
  <c r="N357" i="15" s="1"/>
  <c r="S355" i="15" a="1"/>
  <c r="S355" i="15" s="1"/>
  <c r="G201" i="15" a="1"/>
  <c r="G201" i="15" s="1"/>
  <c r="H201" i="15" a="1"/>
  <c r="H201" i="15" s="1"/>
  <c r="I201" i="15" a="1"/>
  <c r="I201" i="15" s="1"/>
  <c r="O358" i="15" l="1" a="1"/>
  <c r="O358" i="15" s="1"/>
  <c r="N358" i="15" s="1" a="1"/>
  <c r="N358" i="15" s="1"/>
  <c r="Q357" i="15" a="1"/>
  <c r="Q357" i="15" s="1"/>
  <c r="R357" i="15" a="1"/>
  <c r="R357" i="15" s="1"/>
  <c r="S356" i="15" a="1"/>
  <c r="S356" i="15" s="1"/>
  <c r="J201" i="15" a="1"/>
  <c r="J201" i="15" s="1"/>
  <c r="E201" i="15" a="1"/>
  <c r="E201" i="15" s="1"/>
  <c r="D202" i="15" s="1" a="1"/>
  <c r="D202" i="15" s="1"/>
  <c r="F202" i="15" s="1" a="1"/>
  <c r="F202" i="15" s="1"/>
  <c r="Q358" i="15" l="1" a="1"/>
  <c r="Q358" i="15" s="1"/>
  <c r="R358" i="15" a="1"/>
  <c r="R358" i="15" s="1"/>
  <c r="O359" i="15" a="1"/>
  <c r="O359" i="15" s="1"/>
  <c r="N359" i="15" s="1" a="1"/>
  <c r="N359" i="15" s="1"/>
  <c r="S357" i="15" a="1"/>
  <c r="S357" i="15" s="1"/>
  <c r="G202" i="15" a="1"/>
  <c r="G202" i="15" s="1"/>
  <c r="H202" i="15" a="1"/>
  <c r="H202" i="15" s="1"/>
  <c r="I202" i="15" a="1"/>
  <c r="I202" i="15" s="1"/>
  <c r="R359" i="15" l="1" a="1"/>
  <c r="R359" i="15" s="1"/>
  <c r="O360" i="15" a="1"/>
  <c r="O360" i="15" s="1"/>
  <c r="N360" i="15" s="1" a="1"/>
  <c r="N360" i="15" s="1"/>
  <c r="Q359" i="15" a="1"/>
  <c r="Q359" i="15" s="1"/>
  <c r="S359" i="15" s="1" a="1"/>
  <c r="S359" i="15" s="1"/>
  <c r="S358" i="15" a="1"/>
  <c r="S358" i="15" s="1"/>
  <c r="J202" i="15" a="1"/>
  <c r="J202" i="15" s="1"/>
  <c r="E202" i="15" a="1"/>
  <c r="E202" i="15" s="1"/>
  <c r="D203" i="15" s="1" a="1"/>
  <c r="D203" i="15" s="1"/>
  <c r="F203" i="15" s="1" a="1"/>
  <c r="F203" i="15" s="1"/>
  <c r="Q360" i="15" l="1" a="1"/>
  <c r="Q360" i="15" s="1"/>
  <c r="R360" i="15" a="1"/>
  <c r="R360" i="15" s="1"/>
  <c r="O361" i="15" a="1"/>
  <c r="O361" i="15" s="1"/>
  <c r="N361" i="15" s="1" a="1"/>
  <c r="N361" i="15" s="1"/>
  <c r="H203" i="15" a="1"/>
  <c r="H203" i="15" s="1"/>
  <c r="I203" i="15" a="1"/>
  <c r="I203" i="15" s="1"/>
  <c r="G203" i="15" a="1"/>
  <c r="G203" i="15" s="1"/>
  <c r="O362" i="15" l="1" a="1"/>
  <c r="O362" i="15" s="1"/>
  <c r="N362" i="15" s="1" a="1"/>
  <c r="N362" i="15" s="1"/>
  <c r="Q361" i="15" a="1"/>
  <c r="Q361" i="15" s="1"/>
  <c r="R361" i="15" a="1"/>
  <c r="R361" i="15" s="1"/>
  <c r="S360" i="15" a="1"/>
  <c r="S360" i="15" s="1"/>
  <c r="E203" i="15" a="1"/>
  <c r="E203" i="15" s="1"/>
  <c r="D204" i="15" s="1" a="1"/>
  <c r="D204" i="15" s="1"/>
  <c r="F204" i="15" s="1" a="1"/>
  <c r="F204" i="15" s="1"/>
  <c r="J203" i="15" a="1"/>
  <c r="J203" i="15" s="1"/>
  <c r="Q362" i="15" l="1" a="1"/>
  <c r="Q362" i="15" s="1"/>
  <c r="R362" i="15" a="1"/>
  <c r="R362" i="15" s="1"/>
  <c r="O363" i="15" a="1"/>
  <c r="O363" i="15" s="1"/>
  <c r="N363" i="15" s="1" a="1"/>
  <c r="N363" i="15" s="1"/>
  <c r="S361" i="15" a="1"/>
  <c r="S361" i="15" s="1"/>
  <c r="G204" i="15" a="1"/>
  <c r="G204" i="15" s="1"/>
  <c r="H204" i="15" a="1"/>
  <c r="H204" i="15" s="1"/>
  <c r="I204" i="15" a="1"/>
  <c r="I204" i="15" s="1"/>
  <c r="R363" i="15" l="1" a="1"/>
  <c r="R363" i="15" s="1"/>
  <c r="Q363" i="15" a="1"/>
  <c r="Q363" i="15" s="1"/>
  <c r="O364" i="15" a="1"/>
  <c r="O364" i="15" s="1"/>
  <c r="N364" i="15" s="1" a="1"/>
  <c r="N364" i="15" s="1"/>
  <c r="S362" i="15" a="1"/>
  <c r="S362" i="15" s="1"/>
  <c r="J204" i="15" a="1"/>
  <c r="J204" i="15" s="1"/>
  <c r="E204" i="15" a="1"/>
  <c r="E204" i="15" s="1"/>
  <c r="D205" i="15" s="1" a="1"/>
  <c r="D205" i="15" s="1"/>
  <c r="F205" i="15" s="1" a="1"/>
  <c r="F205" i="15" s="1"/>
  <c r="S363" i="15" l="1" a="1"/>
  <c r="S363" i="15" s="1"/>
  <c r="Q364" i="15" a="1"/>
  <c r="Q364" i="15" s="1"/>
  <c r="R364" i="15" a="1"/>
  <c r="R364" i="15" s="1"/>
  <c r="O365" i="15" a="1"/>
  <c r="O365" i="15" s="1"/>
  <c r="N365" i="15" s="1" a="1"/>
  <c r="N365" i="15" s="1"/>
  <c r="G205" i="15" a="1"/>
  <c r="G205" i="15" s="1"/>
  <c r="H205" i="15" a="1"/>
  <c r="H205" i="15" s="1"/>
  <c r="I205" i="15" a="1"/>
  <c r="I205" i="15" s="1"/>
  <c r="R365" i="15" l="1" a="1"/>
  <c r="R365" i="15" s="1"/>
  <c r="O366" i="15" a="1"/>
  <c r="O366" i="15" s="1"/>
  <c r="N366" i="15" s="1" a="1"/>
  <c r="N366" i="15" s="1"/>
  <c r="Q365" i="15" a="1"/>
  <c r="Q365" i="15" s="1"/>
  <c r="S364" i="15" a="1"/>
  <c r="S364" i="15" s="1"/>
  <c r="E205" i="15" a="1"/>
  <c r="E205" i="15" s="1"/>
  <c r="D206" i="15" s="1" a="1"/>
  <c r="D206" i="15" s="1"/>
  <c r="F206" i="15" s="1" a="1"/>
  <c r="F206" i="15" s="1"/>
  <c r="J205" i="15" a="1"/>
  <c r="J205" i="15" s="1"/>
  <c r="Q366" i="15" l="1" a="1"/>
  <c r="Q366" i="15" s="1"/>
  <c r="O367" i="15" a="1"/>
  <c r="O367" i="15" s="1"/>
  <c r="N367" i="15" s="1" a="1"/>
  <c r="N367" i="15" s="1"/>
  <c r="R366" i="15" a="1"/>
  <c r="R366" i="15" s="1"/>
  <c r="S365" i="15" a="1"/>
  <c r="S365" i="15" s="1"/>
  <c r="H206" i="15" a="1"/>
  <c r="H206" i="15" s="1"/>
  <c r="G206" i="15" a="1"/>
  <c r="G206" i="15" s="1"/>
  <c r="I206" i="15" a="1"/>
  <c r="I206" i="15" s="1"/>
  <c r="O368" i="15" l="1" a="1"/>
  <c r="O368" i="15" s="1"/>
  <c r="N368" i="15" s="1" a="1"/>
  <c r="N368" i="15" s="1"/>
  <c r="Q367" i="15" a="1"/>
  <c r="Q367" i="15" s="1"/>
  <c r="R367" i="15" a="1"/>
  <c r="R367" i="15" s="1"/>
  <c r="S366" i="15" a="1"/>
  <c r="S366" i="15" s="1"/>
  <c r="E206" i="15" a="1"/>
  <c r="E206" i="15" s="1"/>
  <c r="D207" i="15" s="1" a="1"/>
  <c r="D207" i="15" s="1"/>
  <c r="J206" i="15" a="1"/>
  <c r="J206" i="15" s="1"/>
  <c r="F207" i="15" l="1" a="1"/>
  <c r="F207" i="15" s="1"/>
  <c r="G207" i="15" s="1" a="1"/>
  <c r="G207" i="15" s="1"/>
  <c r="Q368" i="15" a="1"/>
  <c r="Q368" i="15" s="1"/>
  <c r="R368" i="15" a="1"/>
  <c r="R368" i="15" s="1"/>
  <c r="O369" i="15" a="1"/>
  <c r="O369" i="15" s="1"/>
  <c r="N369" i="15" s="1" a="1"/>
  <c r="N369" i="15" s="1"/>
  <c r="S367" i="15" a="1"/>
  <c r="S367" i="15" s="1"/>
  <c r="I207" i="15" a="1"/>
  <c r="I207" i="15" s="1"/>
  <c r="H207" i="15" a="1"/>
  <c r="H207" i="15" s="1"/>
  <c r="E207" i="15" a="1"/>
  <c r="E207" i="15" s="1"/>
  <c r="D208" i="15" s="1" a="1"/>
  <c r="D208" i="15" s="1"/>
  <c r="F208" i="15" s="1" a="1"/>
  <c r="F208" i="15" s="1"/>
  <c r="J207" i="15" l="1" a="1"/>
  <c r="J207" i="15" s="1"/>
  <c r="Q369" i="15" a="1"/>
  <c r="Q369" i="15" s="1"/>
  <c r="O370" i="15" a="1"/>
  <c r="O370" i="15" s="1"/>
  <c r="N370" i="15" s="1" a="1"/>
  <c r="N370" i="15" s="1"/>
  <c r="R369" i="15" a="1"/>
  <c r="R369" i="15" s="1"/>
  <c r="S368" i="15" a="1"/>
  <c r="S368" i="15" s="1"/>
  <c r="G208" i="15" a="1"/>
  <c r="G208" i="15" s="1"/>
  <c r="H208" i="15" a="1"/>
  <c r="H208" i="15" s="1"/>
  <c r="I208" i="15" a="1"/>
  <c r="I208" i="15" s="1"/>
  <c r="E208" i="15" a="1"/>
  <c r="E208" i="15" s="1"/>
  <c r="D209" i="15" s="1" a="1"/>
  <c r="D209" i="15" s="1"/>
  <c r="F209" i="15" s="1" a="1"/>
  <c r="F209" i="15" s="1"/>
  <c r="Q370" i="15" l="1" a="1"/>
  <c r="Q370" i="15" s="1"/>
  <c r="O371" i="15" a="1"/>
  <c r="O371" i="15" s="1"/>
  <c r="N371" i="15" s="1" a="1"/>
  <c r="N371" i="15" s="1"/>
  <c r="R370" i="15" a="1"/>
  <c r="R370" i="15" s="1"/>
  <c r="S369" i="15" a="1"/>
  <c r="S369" i="15" s="1"/>
  <c r="J208" i="15" a="1"/>
  <c r="J208" i="15" s="1"/>
  <c r="G209" i="15" a="1"/>
  <c r="G209" i="15" s="1"/>
  <c r="H209" i="15" a="1"/>
  <c r="H209" i="15" s="1"/>
  <c r="I209" i="15" a="1"/>
  <c r="I209" i="15" s="1"/>
  <c r="Q371" i="15" l="1" a="1"/>
  <c r="Q371" i="15" s="1"/>
  <c r="R371" i="15" a="1"/>
  <c r="R371" i="15" s="1"/>
  <c r="O372" i="15" a="1"/>
  <c r="O372" i="15" s="1"/>
  <c r="N372" i="15" s="1" a="1"/>
  <c r="N372" i="15" s="1"/>
  <c r="S370" i="15" a="1"/>
  <c r="S370" i="15" s="1"/>
  <c r="E209" i="15" a="1"/>
  <c r="E209" i="15" s="1"/>
  <c r="D210" i="15" s="1" a="1"/>
  <c r="D210" i="15" s="1"/>
  <c r="F210" i="15" s="1" a="1"/>
  <c r="F210" i="15" s="1"/>
  <c r="J209" i="15" a="1"/>
  <c r="J209" i="15" s="1"/>
  <c r="Q372" i="15" l="1" a="1"/>
  <c r="Q372" i="15" s="1"/>
  <c r="R372" i="15" a="1"/>
  <c r="R372" i="15" s="1"/>
  <c r="O373" i="15" a="1"/>
  <c r="O373" i="15" s="1"/>
  <c r="N373" i="15" s="1" a="1"/>
  <c r="N373" i="15" s="1"/>
  <c r="S371" i="15" a="1"/>
  <c r="S371" i="15" s="1"/>
  <c r="I210" i="15" a="1"/>
  <c r="I210" i="15" s="1"/>
  <c r="G210" i="15" a="1"/>
  <c r="G210" i="15" s="1"/>
  <c r="H210" i="15" a="1"/>
  <c r="H210" i="15" s="1"/>
  <c r="O374" i="15" l="1" a="1"/>
  <c r="O374" i="15" s="1"/>
  <c r="N374" i="15" s="1" a="1"/>
  <c r="N374" i="15" s="1"/>
  <c r="Q373" i="15" a="1"/>
  <c r="Q373" i="15" s="1"/>
  <c r="R373" i="15" a="1"/>
  <c r="R373" i="15" s="1"/>
  <c r="S372" i="15" a="1"/>
  <c r="S372" i="15" s="1"/>
  <c r="J210" i="15" a="1"/>
  <c r="J210" i="15" s="1"/>
  <c r="E210" i="15" a="1"/>
  <c r="E210" i="15" s="1"/>
  <c r="D211" i="15" s="1" a="1"/>
  <c r="D211" i="15" s="1"/>
  <c r="F211" i="15" s="1" a="1"/>
  <c r="F211" i="15" s="1"/>
  <c r="Q374" i="15" l="1" a="1"/>
  <c r="Q374" i="15" s="1"/>
  <c r="R374" i="15" a="1"/>
  <c r="R374" i="15" s="1"/>
  <c r="O375" i="15" a="1"/>
  <c r="O375" i="15" s="1"/>
  <c r="N375" i="15" s="1" a="1"/>
  <c r="N375" i="15" s="1"/>
  <c r="S373" i="15" a="1"/>
  <c r="S373" i="15" s="1"/>
  <c r="I211" i="15" a="1"/>
  <c r="I211" i="15" s="1"/>
  <c r="G211" i="15" a="1"/>
  <c r="G211" i="15" s="1"/>
  <c r="H211" i="15" a="1"/>
  <c r="H211" i="15" s="1"/>
  <c r="Q375" i="15" l="1" a="1"/>
  <c r="Q375" i="15" s="1"/>
  <c r="R375" i="15" a="1"/>
  <c r="R375" i="15" s="1"/>
  <c r="O376" i="15" a="1"/>
  <c r="O376" i="15" s="1"/>
  <c r="N376" i="15" s="1" a="1"/>
  <c r="N376" i="15" s="1"/>
  <c r="S374" i="15" a="1"/>
  <c r="S374" i="15" s="1"/>
  <c r="J211" i="15" a="1"/>
  <c r="J211" i="15" s="1"/>
  <c r="E211" i="15" a="1"/>
  <c r="E211" i="15" s="1"/>
  <c r="D212" i="15" s="1" a="1"/>
  <c r="D212" i="15" s="1"/>
  <c r="F212" i="15" s="1" a="1"/>
  <c r="F212" i="15" s="1"/>
  <c r="S375" i="15" l="1" a="1"/>
  <c r="S375" i="15" s="1"/>
  <c r="Q376" i="15" a="1"/>
  <c r="Q376" i="15" s="1"/>
  <c r="R376" i="15" a="1"/>
  <c r="R376" i="15" s="1"/>
  <c r="O377" i="15" a="1"/>
  <c r="O377" i="15" s="1"/>
  <c r="N377" i="15" s="1" a="1"/>
  <c r="N377" i="15" s="1"/>
  <c r="H212" i="15" a="1"/>
  <c r="H212" i="15" s="1"/>
  <c r="G212" i="15" a="1"/>
  <c r="G212" i="15" s="1"/>
  <c r="I212" i="15" a="1"/>
  <c r="I212" i="15" s="1"/>
  <c r="O378" i="15" l="1" a="1"/>
  <c r="O378" i="15" s="1"/>
  <c r="N378" i="15" s="1" a="1"/>
  <c r="N378" i="15" s="1"/>
  <c r="Q377" i="15" a="1"/>
  <c r="Q377" i="15" s="1"/>
  <c r="R377" i="15" a="1"/>
  <c r="R377" i="15" s="1"/>
  <c r="S376" i="15" a="1"/>
  <c r="S376" i="15" s="1"/>
  <c r="E212" i="15" a="1"/>
  <c r="E212" i="15" s="1"/>
  <c r="D213" i="15" s="1" a="1"/>
  <c r="D213" i="15" s="1"/>
  <c r="F213" i="15" s="1" a="1"/>
  <c r="F213" i="15" s="1"/>
  <c r="J212" i="15" a="1"/>
  <c r="J212" i="15" s="1"/>
  <c r="Q378" i="15" l="1" a="1"/>
  <c r="Q378" i="15" s="1"/>
  <c r="O379" i="15" a="1"/>
  <c r="O379" i="15" s="1"/>
  <c r="N379" i="15" s="1" a="1"/>
  <c r="N379" i="15" s="1"/>
  <c r="R378" i="15" a="1"/>
  <c r="R378" i="15" s="1"/>
  <c r="S377" i="15" a="1"/>
  <c r="S377" i="15" s="1"/>
  <c r="G213" i="15" a="1"/>
  <c r="G213" i="15" s="1"/>
  <c r="I213" i="15" a="1"/>
  <c r="I213" i="15" s="1"/>
  <c r="E213" i="15" a="1"/>
  <c r="E213" i="15" s="1"/>
  <c r="D214" i="15" s="1" a="1"/>
  <c r="D214" i="15" s="1"/>
  <c r="F214" i="15" s="1" a="1"/>
  <c r="F214" i="15" s="1"/>
  <c r="H213" i="15" a="1"/>
  <c r="H213" i="15" s="1"/>
  <c r="O380" i="15" l="1" a="1"/>
  <c r="O380" i="15" s="1"/>
  <c r="N380" i="15" s="1" a="1"/>
  <c r="N380" i="15" s="1"/>
  <c r="R379" i="15" a="1"/>
  <c r="R379" i="15" s="1"/>
  <c r="Q379" i="15" a="1"/>
  <c r="Q379" i="15" s="1"/>
  <c r="S378" i="15" a="1"/>
  <c r="S378" i="15" s="1"/>
  <c r="J213" i="15" a="1"/>
  <c r="J213" i="15" s="1"/>
  <c r="G214" i="15" a="1"/>
  <c r="G214" i="15" s="1"/>
  <c r="H214" i="15" a="1"/>
  <c r="H214" i="15" s="1"/>
  <c r="I214" i="15" a="1"/>
  <c r="I214" i="15" s="1"/>
  <c r="Q380" i="15" l="1" a="1"/>
  <c r="Q380" i="15" s="1"/>
  <c r="R380" i="15" a="1"/>
  <c r="R380" i="15" s="1"/>
  <c r="O381" i="15" a="1"/>
  <c r="O381" i="15" s="1"/>
  <c r="N381" i="15" s="1" a="1"/>
  <c r="N381" i="15" s="1"/>
  <c r="S379" i="15" a="1"/>
  <c r="S379" i="15" s="1"/>
  <c r="J214" i="15" a="1"/>
  <c r="J214" i="15" s="1"/>
  <c r="E214" i="15" a="1"/>
  <c r="E214" i="15" s="1"/>
  <c r="D215" i="15" s="1" a="1"/>
  <c r="D215" i="15" s="1"/>
  <c r="F215" i="15" s="1" a="1"/>
  <c r="F215" i="15" s="1"/>
  <c r="S380" i="15" l="1" a="1"/>
  <c r="S380" i="15" s="1"/>
  <c r="Q381" i="15" a="1"/>
  <c r="Q381" i="15" s="1"/>
  <c r="R381" i="15" a="1"/>
  <c r="R381" i="15" s="1"/>
  <c r="O382" i="15" a="1"/>
  <c r="O382" i="15" s="1"/>
  <c r="N382" i="15" s="1" a="1"/>
  <c r="N382" i="15" s="1"/>
  <c r="G215" i="15" a="1"/>
  <c r="G215" i="15" s="1"/>
  <c r="I215" i="15" a="1"/>
  <c r="I215" i="15" s="1"/>
  <c r="H215" i="15" a="1"/>
  <c r="H215" i="15" s="1"/>
  <c r="Q382" i="15" l="1" a="1"/>
  <c r="Q382" i="15" s="1"/>
  <c r="O383" i="15" a="1"/>
  <c r="O383" i="15" s="1"/>
  <c r="N383" i="15" s="1" a="1"/>
  <c r="N383" i="15" s="1"/>
  <c r="R382" i="15" a="1"/>
  <c r="R382" i="15" s="1"/>
  <c r="S381" i="15" a="1"/>
  <c r="S381" i="15" s="1"/>
  <c r="J215" i="15" a="1"/>
  <c r="J215" i="15" s="1"/>
  <c r="E215" i="15" a="1"/>
  <c r="E215" i="15" s="1"/>
  <c r="D216" i="15" s="1" a="1"/>
  <c r="D216" i="15" s="1"/>
  <c r="F216" i="15" s="1" a="1"/>
  <c r="F216" i="15" s="1"/>
  <c r="R383" i="15" l="1" a="1"/>
  <c r="R383" i="15" s="1"/>
  <c r="O384" i="15" a="1"/>
  <c r="O384" i="15" s="1"/>
  <c r="N384" i="15" s="1" a="1"/>
  <c r="N384" i="15" s="1"/>
  <c r="Q383" i="15" a="1"/>
  <c r="Q383" i="15" s="1"/>
  <c r="S382" i="15" a="1"/>
  <c r="S382" i="15" s="1"/>
  <c r="G216" i="15" a="1"/>
  <c r="G216" i="15" s="1"/>
  <c r="H216" i="15" a="1"/>
  <c r="H216" i="15" s="1"/>
  <c r="E216" i="15" a="1"/>
  <c r="E216" i="15" s="1"/>
  <c r="D217" i="15" s="1" a="1"/>
  <c r="D217" i="15" s="1"/>
  <c r="F217" i="15" s="1" a="1"/>
  <c r="F217" i="15" s="1"/>
  <c r="I216" i="15" a="1"/>
  <c r="I216" i="15" s="1"/>
  <c r="Q384" i="15" l="1" a="1"/>
  <c r="Q384" i="15" s="1"/>
  <c r="R384" i="15" a="1"/>
  <c r="R384" i="15" s="1"/>
  <c r="O385" i="15" a="1"/>
  <c r="O385" i="15" s="1"/>
  <c r="N385" i="15" s="1" a="1"/>
  <c r="N385" i="15" s="1"/>
  <c r="S383" i="15" a="1"/>
  <c r="S383" i="15" s="1"/>
  <c r="J216" i="15" a="1"/>
  <c r="J216" i="15" s="1"/>
  <c r="H217" i="15" a="1"/>
  <c r="H217" i="15" s="1"/>
  <c r="I217" i="15" a="1"/>
  <c r="I217" i="15" s="1"/>
  <c r="G217" i="15" a="1"/>
  <c r="G217" i="15" s="1"/>
  <c r="R385" i="15" l="1" a="1"/>
  <c r="R385" i="15" s="1"/>
  <c r="O386" i="15" a="1"/>
  <c r="O386" i="15" s="1"/>
  <c r="N386" i="15" s="1" a="1"/>
  <c r="N386" i="15" s="1"/>
  <c r="Q385" i="15" a="1"/>
  <c r="Q385" i="15" s="1"/>
  <c r="S384" i="15" a="1"/>
  <c r="S384" i="15" s="1"/>
  <c r="E217" i="15" a="1"/>
  <c r="E217" i="15" s="1"/>
  <c r="D218" i="15" s="1" a="1"/>
  <c r="D218" i="15" s="1"/>
  <c r="F218" i="15" s="1" a="1"/>
  <c r="F218" i="15" s="1"/>
  <c r="J217" i="15" a="1"/>
  <c r="J217" i="15" s="1"/>
  <c r="Q386" i="15" l="1" a="1"/>
  <c r="Q386" i="15" s="1"/>
  <c r="O387" i="15" a="1"/>
  <c r="O387" i="15" s="1"/>
  <c r="N387" i="15" s="1" a="1"/>
  <c r="N387" i="15" s="1"/>
  <c r="R386" i="15" a="1"/>
  <c r="R386" i="15" s="1"/>
  <c r="S385" i="15" a="1"/>
  <c r="S385" i="15" s="1"/>
  <c r="G218" i="15" a="1"/>
  <c r="G218" i="15" s="1"/>
  <c r="I218" i="15" a="1"/>
  <c r="I218" i="15" s="1"/>
  <c r="H218" i="15" a="1"/>
  <c r="H218" i="15" s="1"/>
  <c r="Q387" i="15" l="1" a="1"/>
  <c r="Q387" i="15" s="1"/>
  <c r="R387" i="15" a="1"/>
  <c r="R387" i="15" s="1"/>
  <c r="O388" i="15" a="1"/>
  <c r="O388" i="15" s="1"/>
  <c r="N388" i="15" s="1" a="1"/>
  <c r="N388" i="15" s="1"/>
  <c r="S386" i="15" a="1"/>
  <c r="S386" i="15" s="1"/>
  <c r="E218" i="15" a="1"/>
  <c r="E218" i="15" s="1"/>
  <c r="D219" i="15" s="1" a="1"/>
  <c r="D219" i="15" s="1"/>
  <c r="F219" i="15" s="1" a="1"/>
  <c r="F219" i="15" s="1"/>
  <c r="J218" i="15" a="1"/>
  <c r="J218" i="15" s="1"/>
  <c r="Q388" i="15" l="1" a="1"/>
  <c r="Q388" i="15" s="1"/>
  <c r="R388" i="15" a="1"/>
  <c r="R388" i="15" s="1"/>
  <c r="O389" i="15" a="1"/>
  <c r="O389" i="15" s="1"/>
  <c r="N389" i="15" s="1" a="1"/>
  <c r="N389" i="15" s="1"/>
  <c r="S387" i="15" a="1"/>
  <c r="S387" i="15" s="1"/>
  <c r="H219" i="15" a="1"/>
  <c r="H219" i="15" s="1"/>
  <c r="G219" i="15" a="1"/>
  <c r="G219" i="15" s="1"/>
  <c r="I219" i="15" a="1"/>
  <c r="I219" i="15" s="1"/>
  <c r="Q389" i="15" l="1" a="1"/>
  <c r="Q389" i="15" s="1"/>
  <c r="R389" i="15" a="1"/>
  <c r="R389" i="15" s="1"/>
  <c r="O390" i="15" a="1"/>
  <c r="O390" i="15" s="1"/>
  <c r="N390" i="15" s="1" a="1"/>
  <c r="N390" i="15" s="1"/>
  <c r="S388" i="15" a="1"/>
  <c r="S388" i="15" s="1"/>
  <c r="J219" i="15" a="1"/>
  <c r="J219" i="15" s="1"/>
  <c r="E219" i="15" a="1"/>
  <c r="E219" i="15" s="1"/>
  <c r="D220" i="15" s="1" a="1"/>
  <c r="D220" i="15" s="1"/>
  <c r="F220" i="15" s="1" a="1"/>
  <c r="F220" i="15" s="1"/>
  <c r="Q390" i="15" l="1" a="1"/>
  <c r="Q390" i="15" s="1"/>
  <c r="O391" i="15" a="1"/>
  <c r="O391" i="15" s="1"/>
  <c r="N391" i="15" s="1" a="1"/>
  <c r="N391" i="15" s="1"/>
  <c r="R390" i="15" a="1"/>
  <c r="R390" i="15" s="1"/>
  <c r="S389" i="15" a="1"/>
  <c r="S389" i="15" s="1"/>
  <c r="I220" i="15" a="1"/>
  <c r="I220" i="15" s="1"/>
  <c r="H220" i="15" a="1"/>
  <c r="H220" i="15" s="1"/>
  <c r="G220" i="15" a="1"/>
  <c r="G220" i="15" s="1"/>
  <c r="Q391" i="15" l="1" a="1"/>
  <c r="Q391" i="15" s="1"/>
  <c r="R391" i="15" a="1"/>
  <c r="R391" i="15" s="1"/>
  <c r="O392" i="15" a="1"/>
  <c r="O392" i="15" s="1"/>
  <c r="N392" i="15" s="1" a="1"/>
  <c r="N392" i="15" s="1"/>
  <c r="S390" i="15" a="1"/>
  <c r="S390" i="15" s="1"/>
  <c r="J220" i="15" a="1"/>
  <c r="J220" i="15" s="1"/>
  <c r="E220" i="15" a="1"/>
  <c r="E220" i="15" s="1"/>
  <c r="D221" i="15" s="1" a="1"/>
  <c r="D221" i="15" s="1"/>
  <c r="F221" i="15" s="1" a="1"/>
  <c r="F221" i="15" s="1"/>
  <c r="Q392" i="15" l="1" a="1"/>
  <c r="Q392" i="15" s="1"/>
  <c r="R392" i="15" a="1"/>
  <c r="R392" i="15" s="1"/>
  <c r="O393" i="15" a="1"/>
  <c r="O393" i="15" s="1"/>
  <c r="N393" i="15" s="1" a="1"/>
  <c r="N393" i="15" s="1"/>
  <c r="S391" i="15" a="1"/>
  <c r="S391" i="15" s="1"/>
  <c r="G221" i="15" a="1"/>
  <c r="G221" i="15" s="1"/>
  <c r="H221" i="15" a="1"/>
  <c r="H221" i="15" s="1"/>
  <c r="I221" i="15" a="1"/>
  <c r="I221" i="15" s="1"/>
  <c r="O394" i="15" l="1" a="1"/>
  <c r="O394" i="15" s="1"/>
  <c r="N394" i="15" s="1" a="1"/>
  <c r="N394" i="15" s="1"/>
  <c r="Q393" i="15" a="1"/>
  <c r="Q393" i="15" s="1"/>
  <c r="R393" i="15" a="1"/>
  <c r="R393" i="15" s="1"/>
  <c r="S392" i="15" a="1"/>
  <c r="S392" i="15" s="1"/>
  <c r="E221" i="15" a="1"/>
  <c r="E221" i="15" s="1"/>
  <c r="D222" i="15" s="1" a="1"/>
  <c r="D222" i="15" s="1"/>
  <c r="F222" i="15" s="1" a="1"/>
  <c r="F222" i="15" s="1"/>
  <c r="J221" i="15" a="1"/>
  <c r="J221" i="15" s="1"/>
  <c r="Q394" i="15" l="1" a="1"/>
  <c r="Q394" i="15" s="1"/>
  <c r="O395" i="15" a="1"/>
  <c r="O395" i="15" s="1"/>
  <c r="N395" i="15" s="1" a="1"/>
  <c r="N395" i="15" s="1"/>
  <c r="R394" i="15" a="1"/>
  <c r="R394" i="15" s="1"/>
  <c r="S393" i="15" a="1"/>
  <c r="S393" i="15" s="1"/>
  <c r="G222" i="15" a="1"/>
  <c r="G222" i="15" s="1"/>
  <c r="H222" i="15" a="1"/>
  <c r="H222" i="15" s="1"/>
  <c r="I222" i="15" a="1"/>
  <c r="I222" i="15" s="1"/>
  <c r="E222" i="15" l="1" a="1"/>
  <c r="E222" i="15" s="1"/>
  <c r="D223" i="15" s="1" a="1"/>
  <c r="D223" i="15" s="1"/>
  <c r="O396" i="15" a="1"/>
  <c r="O396" i="15" s="1"/>
  <c r="N396" i="15" s="1" a="1"/>
  <c r="N396" i="15" s="1"/>
  <c r="Q395" i="15" a="1"/>
  <c r="Q395" i="15" s="1"/>
  <c r="R395" i="15" a="1"/>
  <c r="R395" i="15" s="1"/>
  <c r="S394" i="15" a="1"/>
  <c r="S394" i="15" s="1"/>
  <c r="J222" i="15" a="1"/>
  <c r="J222" i="15" s="1"/>
  <c r="F223" i="15" l="1" a="1"/>
  <c r="F223" i="15" s="1"/>
  <c r="G223" i="15" s="1" a="1"/>
  <c r="G223" i="15" s="1"/>
  <c r="H223" i="15" a="1"/>
  <c r="H223" i="15" s="1"/>
  <c r="I223" i="15" a="1"/>
  <c r="I223" i="15" s="1"/>
  <c r="S395" i="15" a="1"/>
  <c r="S395" i="15" s="1"/>
  <c r="Q396" i="15" a="1"/>
  <c r="Q396" i="15" s="1"/>
  <c r="R396" i="15" a="1"/>
  <c r="R396" i="15" s="1"/>
  <c r="O397" i="15" a="1"/>
  <c r="O397" i="15" s="1"/>
  <c r="N397" i="15" s="1" a="1"/>
  <c r="N397" i="15" s="1"/>
  <c r="E223" i="15" a="1"/>
  <c r="E223" i="15" s="1"/>
  <c r="D224" i="15" s="1" a="1"/>
  <c r="D224" i="15" s="1"/>
  <c r="F224" i="15" s="1" a="1"/>
  <c r="F224" i="15" s="1"/>
  <c r="J223" i="15" l="1" a="1"/>
  <c r="J223" i="15" s="1"/>
  <c r="O398" i="15" a="1"/>
  <c r="O398" i="15" s="1"/>
  <c r="N398" i="15" s="1" a="1"/>
  <c r="N398" i="15" s="1"/>
  <c r="Q397" i="15" a="1"/>
  <c r="Q397" i="15" s="1"/>
  <c r="R397" i="15" a="1"/>
  <c r="R397" i="15" s="1"/>
  <c r="S396" i="15" a="1"/>
  <c r="S396" i="15" s="1"/>
  <c r="H224" i="15" a="1"/>
  <c r="H224" i="15" s="1"/>
  <c r="G224" i="15" a="1"/>
  <c r="G224" i="15" s="1"/>
  <c r="I224" i="15" a="1"/>
  <c r="I224" i="15" s="1"/>
  <c r="Q398" i="15" l="1" a="1"/>
  <c r="Q398" i="15" s="1"/>
  <c r="O399" i="15" a="1"/>
  <c r="O399" i="15" s="1"/>
  <c r="N399" i="15" s="1" a="1"/>
  <c r="N399" i="15" s="1"/>
  <c r="R398" i="15" a="1"/>
  <c r="R398" i="15" s="1"/>
  <c r="S397" i="15" a="1"/>
  <c r="S397" i="15" s="1"/>
  <c r="E224" i="15" a="1"/>
  <c r="E224" i="15" s="1"/>
  <c r="D225" i="15" s="1" a="1"/>
  <c r="D225" i="15" s="1"/>
  <c r="F225" i="15" s="1" a="1"/>
  <c r="F225" i="15" s="1"/>
  <c r="J224" i="15" a="1"/>
  <c r="J224" i="15" s="1"/>
  <c r="Q399" i="15" l="1" a="1"/>
  <c r="Q399" i="15" s="1"/>
  <c r="R399" i="15" a="1"/>
  <c r="R399" i="15" s="1"/>
  <c r="O400" i="15" a="1"/>
  <c r="O400" i="15" s="1"/>
  <c r="N400" i="15" s="1" a="1"/>
  <c r="N400" i="15" s="1"/>
  <c r="S398" i="15" a="1"/>
  <c r="S398" i="15" s="1"/>
  <c r="H225" i="15" a="1"/>
  <c r="H225" i="15" s="1"/>
  <c r="G225" i="15" a="1"/>
  <c r="G225" i="15" s="1"/>
  <c r="I225" i="15" a="1"/>
  <c r="I225" i="15" s="1"/>
  <c r="Q400" i="15" l="1" a="1"/>
  <c r="Q400" i="15" s="1"/>
  <c r="R400" i="15" a="1"/>
  <c r="R400" i="15" s="1"/>
  <c r="O401" i="15" a="1"/>
  <c r="O401" i="15" s="1"/>
  <c r="N401" i="15" s="1" a="1"/>
  <c r="N401" i="15" s="1"/>
  <c r="S399" i="15" a="1"/>
  <c r="S399" i="15" s="1"/>
  <c r="J225" i="15" a="1"/>
  <c r="J225" i="15" s="1"/>
  <c r="E225" i="15" a="1"/>
  <c r="E225" i="15" s="1"/>
  <c r="D226" i="15" s="1" a="1"/>
  <c r="D226" i="15" s="1"/>
  <c r="F226" i="15" s="1" a="1"/>
  <c r="F226" i="15" s="1"/>
  <c r="R401" i="15" l="1" a="1"/>
  <c r="R401" i="15" s="1"/>
  <c r="Q401" i="15" a="1"/>
  <c r="Q401" i="15" s="1"/>
  <c r="O402" i="15" a="1"/>
  <c r="O402" i="15" s="1"/>
  <c r="N402" i="15" s="1" a="1"/>
  <c r="N402" i="15" s="1"/>
  <c r="S400" i="15" a="1"/>
  <c r="S400" i="15" s="1"/>
  <c r="H226" i="15" a="1"/>
  <c r="H226" i="15" s="1"/>
  <c r="G226" i="15" a="1"/>
  <c r="G226" i="15" s="1"/>
  <c r="I226" i="15" a="1"/>
  <c r="I226" i="15" s="1"/>
  <c r="Q402" i="15" l="1" a="1"/>
  <c r="Q402" i="15" s="1"/>
  <c r="R402" i="15" a="1"/>
  <c r="R402" i="15" s="1"/>
  <c r="S401" i="15" a="1"/>
  <c r="S401" i="15" s="1"/>
  <c r="E226" i="15" a="1"/>
  <c r="E226" i="15" s="1"/>
  <c r="D227" i="15" s="1" a="1"/>
  <c r="D227" i="15" s="1"/>
  <c r="F227" i="15" s="1" a="1"/>
  <c r="F227" i="15" s="1"/>
  <c r="J226" i="15" a="1"/>
  <c r="J226" i="15" s="1"/>
  <c r="O403" i="15" l="1" a="1"/>
  <c r="O403" i="15" s="1"/>
  <c r="N403" i="15" s="1" a="1"/>
  <c r="N403" i="15" s="1"/>
  <c r="S402" i="15" a="1"/>
  <c r="S402" i="15" s="1"/>
  <c r="G227" i="15" a="1"/>
  <c r="G227" i="15" s="1"/>
  <c r="I227" i="15" a="1"/>
  <c r="I227" i="15" s="1"/>
  <c r="H227" i="15" a="1"/>
  <c r="H227" i="15" s="1"/>
  <c r="E227" i="15" a="1"/>
  <c r="E227" i="15" s="1"/>
  <c r="D228" i="15" s="1" a="1"/>
  <c r="D228" i="15" s="1"/>
  <c r="F228" i="15" s="1" a="1"/>
  <c r="F228" i="15" s="1"/>
  <c r="J227" i="15" l="1" a="1"/>
  <c r="J227" i="15" s="1"/>
  <c r="Q403" i="15" a="1"/>
  <c r="Q403" i="15" s="1"/>
  <c r="R403" i="15" a="1"/>
  <c r="R403" i="15" s="1"/>
  <c r="O404" i="15" a="1"/>
  <c r="O404" i="15" s="1"/>
  <c r="N404" i="15" s="1" a="1"/>
  <c r="N404" i="15" s="1"/>
  <c r="G228" i="15" a="1"/>
  <c r="G228" i="15" s="1"/>
  <c r="H228" i="15" a="1"/>
  <c r="H228" i="15" s="1"/>
  <c r="E228" i="15" a="1"/>
  <c r="E228" i="15" s="1"/>
  <c r="D229" i="15" s="1" a="1"/>
  <c r="D229" i="15" s="1"/>
  <c r="F229" i="15" s="1" a="1"/>
  <c r="F229" i="15" s="1"/>
  <c r="I228" i="15" a="1"/>
  <c r="I228" i="15" s="1"/>
  <c r="Q404" i="15" l="1" a="1"/>
  <c r="Q404" i="15" s="1"/>
  <c r="R404" i="15" a="1"/>
  <c r="R404" i="15" s="1"/>
  <c r="O405" i="15" a="1"/>
  <c r="O405" i="15" s="1"/>
  <c r="N405" i="15" s="1" a="1"/>
  <c r="N405" i="15" s="1"/>
  <c r="S403" i="15" a="1"/>
  <c r="S403" i="15" s="1"/>
  <c r="J228" i="15" a="1"/>
  <c r="J228" i="15" s="1"/>
  <c r="I229" i="15" a="1"/>
  <c r="I229" i="15" s="1"/>
  <c r="G229" i="15" a="1"/>
  <c r="G229" i="15" s="1"/>
  <c r="H229" i="15" a="1"/>
  <c r="H229" i="15" s="1"/>
  <c r="Q405" i="15" l="1" a="1"/>
  <c r="Q405" i="15" s="1"/>
  <c r="O406" i="15" a="1"/>
  <c r="O406" i="15" s="1"/>
  <c r="N406" i="15" s="1" a="1"/>
  <c r="N406" i="15" s="1"/>
  <c r="R405" i="15" a="1"/>
  <c r="R405" i="15" s="1"/>
  <c r="S404" i="15" a="1"/>
  <c r="S404" i="15" s="1"/>
  <c r="J229" i="15" a="1"/>
  <c r="J229" i="15" s="1"/>
  <c r="E229" i="15" a="1"/>
  <c r="E229" i="15" s="1"/>
  <c r="D230" i="15" s="1" a="1"/>
  <c r="D230" i="15" s="1"/>
  <c r="F230" i="15" s="1" a="1"/>
  <c r="F230" i="15" s="1"/>
  <c r="Q406" i="15" l="1" a="1"/>
  <c r="Q406" i="15" s="1"/>
  <c r="R406" i="15" a="1"/>
  <c r="R406" i="15" s="1"/>
  <c r="O407" i="15" a="1"/>
  <c r="O407" i="15" s="1"/>
  <c r="N407" i="15" s="1" a="1"/>
  <c r="N407" i="15" s="1"/>
  <c r="S405" i="15" a="1"/>
  <c r="S405" i="15" s="1"/>
  <c r="I230" i="15" a="1"/>
  <c r="I230" i="15" s="1"/>
  <c r="G230" i="15" a="1"/>
  <c r="G230" i="15" s="1"/>
  <c r="H230" i="15" a="1"/>
  <c r="H230" i="15" s="1"/>
  <c r="Q407" i="15" l="1" a="1"/>
  <c r="Q407" i="15" s="1"/>
  <c r="R407" i="15" a="1"/>
  <c r="R407" i="15" s="1"/>
  <c r="O408" i="15" a="1"/>
  <c r="O408" i="15" s="1"/>
  <c r="N408" i="15" s="1" a="1"/>
  <c r="N408" i="15" s="1"/>
  <c r="S406" i="15" a="1"/>
  <c r="S406" i="15" s="1"/>
  <c r="J230" i="15" a="1"/>
  <c r="J230" i="15" s="1"/>
  <c r="E230" i="15" a="1"/>
  <c r="E230" i="15" s="1"/>
  <c r="D231" i="15" s="1" a="1"/>
  <c r="D231" i="15" s="1"/>
  <c r="F231" i="15" s="1" a="1"/>
  <c r="F231" i="15" s="1"/>
  <c r="Q408" i="15" l="1" a="1"/>
  <c r="Q408" i="15" s="1"/>
  <c r="R408" i="15" a="1"/>
  <c r="R408" i="15" s="1"/>
  <c r="O409" i="15" a="1"/>
  <c r="O409" i="15" s="1"/>
  <c r="N409" i="15" s="1" a="1"/>
  <c r="N409" i="15" s="1"/>
  <c r="S407" i="15" a="1"/>
  <c r="S407" i="15" s="1"/>
  <c r="G231" i="15" a="1"/>
  <c r="G231" i="15" s="1"/>
  <c r="H231" i="15" a="1"/>
  <c r="H231" i="15" s="1"/>
  <c r="I231" i="15" a="1"/>
  <c r="I231" i="15" s="1"/>
  <c r="O410" i="15" l="1" a="1"/>
  <c r="O410" i="15" s="1"/>
  <c r="N410" i="15" s="1" a="1"/>
  <c r="N410" i="15" s="1"/>
  <c r="Q409" i="15" a="1"/>
  <c r="Q409" i="15" s="1"/>
  <c r="R409" i="15" a="1"/>
  <c r="R409" i="15" s="1"/>
  <c r="S408" i="15" a="1"/>
  <c r="S408" i="15" s="1"/>
  <c r="J231" i="15" a="1"/>
  <c r="J231" i="15" s="1"/>
  <c r="E231" i="15" a="1"/>
  <c r="E231" i="15" s="1"/>
  <c r="D232" i="15" s="1" a="1"/>
  <c r="D232" i="15" s="1"/>
  <c r="F232" i="15" s="1" a="1"/>
  <c r="F232" i="15" s="1"/>
  <c r="Q410" i="15" l="1" a="1"/>
  <c r="Q410" i="15" s="1"/>
  <c r="O411" i="15" a="1"/>
  <c r="O411" i="15" s="1"/>
  <c r="N411" i="15" s="1" a="1"/>
  <c r="N411" i="15" s="1"/>
  <c r="R410" i="15" a="1"/>
  <c r="R410" i="15" s="1"/>
  <c r="S409" i="15" a="1"/>
  <c r="S409" i="15" s="1"/>
  <c r="G232" i="15" a="1"/>
  <c r="G232" i="15" s="1"/>
  <c r="I232" i="15" a="1"/>
  <c r="I232" i="15" s="1"/>
  <c r="H232" i="15" a="1"/>
  <c r="H232" i="15" s="1"/>
  <c r="O412" i="15" l="1" a="1"/>
  <c r="O412" i="15" s="1"/>
  <c r="N412" i="15" s="1" a="1"/>
  <c r="N412" i="15" s="1"/>
  <c r="Q411" i="15" a="1"/>
  <c r="Q411" i="15" s="1"/>
  <c r="R411" i="15" a="1"/>
  <c r="R411" i="15" s="1"/>
  <c r="S410" i="15" a="1"/>
  <c r="S410" i="15" s="1"/>
  <c r="J232" i="15" a="1"/>
  <c r="J232" i="15" s="1"/>
  <c r="E232" i="15" a="1"/>
  <c r="E232" i="15" s="1"/>
  <c r="D233" i="15" s="1" a="1"/>
  <c r="D233" i="15" s="1"/>
  <c r="F233" i="15" s="1" a="1"/>
  <c r="F233" i="15" s="1"/>
  <c r="S411" i="15" l="1" a="1"/>
  <c r="S411" i="15" s="1"/>
  <c r="Q412" i="15" a="1"/>
  <c r="Q412" i="15" s="1"/>
  <c r="R412" i="15" a="1"/>
  <c r="R412" i="15" s="1"/>
  <c r="O413" i="15" a="1"/>
  <c r="O413" i="15" s="1"/>
  <c r="N413" i="15" s="1" a="1"/>
  <c r="N413" i="15" s="1"/>
  <c r="H233" i="15" a="1"/>
  <c r="H233" i="15" s="1"/>
  <c r="G233" i="15" a="1"/>
  <c r="G233" i="15" s="1"/>
  <c r="I233" i="15" a="1"/>
  <c r="I233" i="15" s="1"/>
  <c r="J233" i="15" l="1" a="1"/>
  <c r="J233" i="15" s="1"/>
  <c r="R413" i="15" a="1"/>
  <c r="R413" i="15" s="1"/>
  <c r="O414" i="15" a="1"/>
  <c r="O414" i="15" s="1"/>
  <c r="N414" i="15" s="1" a="1"/>
  <c r="N414" i="15" s="1"/>
  <c r="Q413" i="15" a="1"/>
  <c r="Q413" i="15" s="1"/>
  <c r="S412" i="15" a="1"/>
  <c r="S412" i="15" s="1"/>
  <c r="E233" i="15" a="1"/>
  <c r="E233" i="15" s="1"/>
  <c r="D234" i="15" s="1" a="1"/>
  <c r="D234" i="15" s="1"/>
  <c r="F234" i="15" l="1" a="1"/>
  <c r="F234" i="15" s="1"/>
  <c r="G234" i="15" s="1" a="1"/>
  <c r="G234" i="15" s="1"/>
  <c r="H234" i="15" a="1"/>
  <c r="H234" i="15" s="1"/>
  <c r="I234" i="15" a="1"/>
  <c r="I234" i="15" s="1"/>
  <c r="Q414" i="15" a="1"/>
  <c r="Q414" i="15" s="1"/>
  <c r="R414" i="15" a="1"/>
  <c r="R414" i="15" s="1"/>
  <c r="O415" i="15" a="1"/>
  <c r="O415" i="15" s="1"/>
  <c r="N415" i="15" s="1" a="1"/>
  <c r="N415" i="15" s="1"/>
  <c r="S413" i="15" a="1"/>
  <c r="S413" i="15" s="1"/>
  <c r="E234" i="15" a="1"/>
  <c r="E234" i="15" s="1"/>
  <c r="D235" i="15" s="1" a="1"/>
  <c r="D235" i="15" s="1"/>
  <c r="F235" i="15" s="1" a="1"/>
  <c r="F235" i="15" s="1"/>
  <c r="J234" i="15" l="1" a="1"/>
  <c r="J234" i="15" s="1"/>
  <c r="R415" i="15" a="1"/>
  <c r="R415" i="15" s="1"/>
  <c r="Q415" i="15" a="1"/>
  <c r="Q415" i="15" s="1"/>
  <c r="O416" i="15" a="1"/>
  <c r="O416" i="15" s="1"/>
  <c r="N416" i="15" s="1" a="1"/>
  <c r="N416" i="15" s="1"/>
  <c r="S414" i="15" a="1"/>
  <c r="S414" i="15" s="1"/>
  <c r="H235" i="15" a="1"/>
  <c r="H235" i="15" s="1"/>
  <c r="I235" i="15" a="1"/>
  <c r="I235" i="15" s="1"/>
  <c r="G235" i="15" a="1"/>
  <c r="G235" i="15" s="1"/>
  <c r="Q416" i="15" l="1" a="1"/>
  <c r="Q416" i="15" s="1"/>
  <c r="R416" i="15" a="1"/>
  <c r="R416" i="15" s="1"/>
  <c r="O417" i="15" a="1"/>
  <c r="O417" i="15" s="1"/>
  <c r="N417" i="15" s="1" a="1"/>
  <c r="N417" i="15" s="1"/>
  <c r="S415" i="15" a="1"/>
  <c r="S415" i="15" s="1"/>
  <c r="E235" i="15" a="1"/>
  <c r="E235" i="15" s="1"/>
  <c r="D236" i="15" s="1" a="1"/>
  <c r="D236" i="15" s="1"/>
  <c r="F236" i="15" s="1" a="1"/>
  <c r="F236" i="15" s="1"/>
  <c r="J235" i="15" a="1"/>
  <c r="J235" i="15" s="1"/>
  <c r="Q417" i="15" l="1" a="1"/>
  <c r="Q417" i="15" s="1"/>
  <c r="R417" i="15" a="1"/>
  <c r="R417" i="15" s="1"/>
  <c r="O418" i="15" a="1"/>
  <c r="O418" i="15" s="1"/>
  <c r="N418" i="15" s="1" a="1"/>
  <c r="N418" i="15" s="1"/>
  <c r="S416" i="15" a="1"/>
  <c r="S416" i="15" s="1"/>
  <c r="H236" i="15" a="1"/>
  <c r="H236" i="15" s="1"/>
  <c r="G236" i="15" a="1"/>
  <c r="G236" i="15" s="1"/>
  <c r="I236" i="15" a="1"/>
  <c r="I236" i="15" s="1"/>
  <c r="Q418" i="15" l="1" a="1"/>
  <c r="Q418" i="15" s="1"/>
  <c r="O419" i="15" a="1"/>
  <c r="O419" i="15" s="1"/>
  <c r="N419" i="15" s="1" a="1"/>
  <c r="N419" i="15" s="1"/>
  <c r="R418" i="15" a="1"/>
  <c r="R418" i="15" s="1"/>
  <c r="S417" i="15" a="1"/>
  <c r="S417" i="15" s="1"/>
  <c r="E236" i="15" a="1"/>
  <c r="E236" i="15" s="1"/>
  <c r="D237" i="15" s="1" a="1"/>
  <c r="D237" i="15" s="1"/>
  <c r="F237" i="15" s="1" a="1"/>
  <c r="F237" i="15" s="1"/>
  <c r="J236" i="15" a="1"/>
  <c r="J236" i="15" s="1"/>
  <c r="R419" i="15" l="1" a="1"/>
  <c r="R419" i="15" s="1"/>
  <c r="O420" i="15" a="1"/>
  <c r="O420" i="15" s="1"/>
  <c r="N420" i="15" s="1" a="1"/>
  <c r="N420" i="15" s="1"/>
  <c r="Q419" i="15" a="1"/>
  <c r="Q419" i="15" s="1"/>
  <c r="S419" i="15" s="1" a="1"/>
  <c r="S419" i="15" s="1"/>
  <c r="S418" i="15" a="1"/>
  <c r="S418" i="15" s="1"/>
  <c r="H237" i="15" a="1"/>
  <c r="H237" i="15" s="1"/>
  <c r="I237" i="15" a="1"/>
  <c r="I237" i="15" s="1"/>
  <c r="G237" i="15" a="1"/>
  <c r="G237" i="15" s="1"/>
  <c r="Q420" i="15" l="1" a="1"/>
  <c r="Q420" i="15" s="1"/>
  <c r="R420" i="15" a="1"/>
  <c r="R420" i="15" s="1"/>
  <c r="O421" i="15" a="1"/>
  <c r="O421" i="15" s="1"/>
  <c r="N421" i="15" s="1" a="1"/>
  <c r="N421" i="15" s="1"/>
  <c r="E237" i="15" a="1"/>
  <c r="E237" i="15" s="1"/>
  <c r="D238" i="15" s="1" a="1"/>
  <c r="D238" i="15" s="1"/>
  <c r="F238" i="15" s="1" a="1"/>
  <c r="F238" i="15" s="1"/>
  <c r="J237" i="15" a="1"/>
  <c r="J237" i="15" s="1"/>
  <c r="Q421" i="15" l="1" a="1"/>
  <c r="Q421" i="15" s="1"/>
  <c r="O422" i="15" a="1"/>
  <c r="O422" i="15" s="1"/>
  <c r="N422" i="15" s="1" a="1"/>
  <c r="N422" i="15" s="1"/>
  <c r="R421" i="15" a="1"/>
  <c r="R421" i="15" s="1"/>
  <c r="S420" i="15" a="1"/>
  <c r="S420" i="15" s="1"/>
  <c r="G238" i="15" a="1"/>
  <c r="G238" i="15" s="1"/>
  <c r="I238" i="15" a="1"/>
  <c r="I238" i="15" s="1"/>
  <c r="H238" i="15" a="1"/>
  <c r="H238" i="15" s="1"/>
  <c r="O423" i="15" l="1" a="1"/>
  <c r="O423" i="15" s="1"/>
  <c r="N423" i="15" s="1" a="1"/>
  <c r="N423" i="15" s="1"/>
  <c r="R422" i="15" a="1"/>
  <c r="R422" i="15" s="1"/>
  <c r="Q422" i="15" a="1"/>
  <c r="Q422" i="15" s="1"/>
  <c r="S421" i="15" a="1"/>
  <c r="S421" i="15" s="1"/>
  <c r="J238" i="15" a="1"/>
  <c r="J238" i="15" s="1"/>
  <c r="E238" i="15" a="1"/>
  <c r="E238" i="15" s="1"/>
  <c r="D239" i="15" s="1" a="1"/>
  <c r="D239" i="15" s="1"/>
  <c r="F239" i="15" s="1" a="1"/>
  <c r="F239" i="15" s="1"/>
  <c r="R423" i="15" l="1" a="1"/>
  <c r="R423" i="15" s="1"/>
  <c r="O424" i="15" a="1"/>
  <c r="O424" i="15" s="1"/>
  <c r="N424" i="15" s="1" a="1"/>
  <c r="N424" i="15" s="1"/>
  <c r="Q423" i="15" a="1"/>
  <c r="Q423" i="15" s="1"/>
  <c r="S422" i="15" a="1"/>
  <c r="S422" i="15" s="1"/>
  <c r="H239" i="15" a="1"/>
  <c r="H239" i="15" s="1"/>
  <c r="G239" i="15" a="1"/>
  <c r="G239" i="15" s="1"/>
  <c r="I239" i="15" a="1"/>
  <c r="I239" i="15" s="1"/>
  <c r="R424" i="15" l="1" a="1"/>
  <c r="R424" i="15" s="1"/>
  <c r="O425" i="15" a="1"/>
  <c r="O425" i="15" s="1"/>
  <c r="N425" i="15" s="1" a="1"/>
  <c r="N425" i="15" s="1"/>
  <c r="Q424" i="15" a="1"/>
  <c r="Q424" i="15" s="1"/>
  <c r="S423" i="15" a="1"/>
  <c r="S423" i="15" s="1"/>
  <c r="E239" i="15" a="1"/>
  <c r="E239" i="15" s="1"/>
  <c r="D240" i="15" s="1" a="1"/>
  <c r="D240" i="15" s="1"/>
  <c r="F240" i="15" s="1" a="1"/>
  <c r="F240" i="15" s="1"/>
  <c r="J239" i="15" a="1"/>
  <c r="J239" i="15" s="1"/>
  <c r="R425" i="15" l="1" a="1"/>
  <c r="R425" i="15" s="1"/>
  <c r="O426" i="15" a="1"/>
  <c r="O426" i="15" s="1"/>
  <c r="N426" i="15" s="1" a="1"/>
  <c r="N426" i="15" s="1"/>
  <c r="Q425" i="15" a="1"/>
  <c r="Q425" i="15" s="1"/>
  <c r="S424" i="15" a="1"/>
  <c r="S424" i="15" s="1"/>
  <c r="H240" i="15" a="1"/>
  <c r="H240" i="15" s="1"/>
  <c r="I240" i="15" a="1"/>
  <c r="I240" i="15" s="1"/>
  <c r="G240" i="15" a="1"/>
  <c r="G240" i="15" s="1"/>
  <c r="Q426" i="15" l="1" a="1"/>
  <c r="Q426" i="15" s="1"/>
  <c r="O427" i="15" a="1"/>
  <c r="O427" i="15" s="1"/>
  <c r="N427" i="15" s="1" a="1"/>
  <c r="N427" i="15" s="1"/>
  <c r="R426" i="15" a="1"/>
  <c r="R426" i="15" s="1"/>
  <c r="S425" i="15" a="1"/>
  <c r="S425" i="15" s="1"/>
  <c r="E240" i="15" a="1"/>
  <c r="E240" i="15" s="1"/>
  <c r="D241" i="15" s="1" a="1"/>
  <c r="D241" i="15" s="1"/>
  <c r="F241" i="15" s="1" a="1"/>
  <c r="F241" i="15" s="1"/>
  <c r="J240" i="15" a="1"/>
  <c r="J240" i="15" s="1"/>
  <c r="O428" i="15" l="1" a="1"/>
  <c r="O428" i="15" s="1"/>
  <c r="N428" i="15" s="1" a="1"/>
  <c r="N428" i="15" s="1"/>
  <c r="Q427" i="15" a="1"/>
  <c r="Q427" i="15" s="1"/>
  <c r="R427" i="15" a="1"/>
  <c r="R427" i="15" s="1"/>
  <c r="S426" i="15" a="1"/>
  <c r="S426" i="15" s="1"/>
  <c r="G241" i="15" a="1"/>
  <c r="G241" i="15" s="1"/>
  <c r="I241" i="15" a="1"/>
  <c r="I241" i="15" s="1"/>
  <c r="H241" i="15" a="1"/>
  <c r="H241" i="15" s="1"/>
  <c r="R428" i="15" l="1" a="1"/>
  <c r="R428" i="15" s="1"/>
  <c r="O429" i="15" a="1"/>
  <c r="O429" i="15" s="1"/>
  <c r="N429" i="15" s="1" a="1"/>
  <c r="N429" i="15" s="1"/>
  <c r="Q428" i="15" a="1"/>
  <c r="Q428" i="15" s="1"/>
  <c r="S427" i="15" a="1"/>
  <c r="S427" i="15" s="1"/>
  <c r="J241" i="15" a="1"/>
  <c r="J241" i="15" s="1"/>
  <c r="E241" i="15" a="1"/>
  <c r="E241" i="15" s="1"/>
  <c r="D242" i="15" s="1" a="1"/>
  <c r="D242" i="15" s="1"/>
  <c r="F242" i="15" s="1" a="1"/>
  <c r="F242" i="15" s="1"/>
  <c r="R429" i="15" l="1" a="1"/>
  <c r="R429" i="15" s="1"/>
  <c r="Q429" i="15" a="1"/>
  <c r="Q429" i="15" s="1"/>
  <c r="O430" i="15" a="1"/>
  <c r="O430" i="15" s="1"/>
  <c r="N430" i="15" s="1" a="1"/>
  <c r="N430" i="15" s="1"/>
  <c r="S428" i="15" a="1"/>
  <c r="S428" i="15" s="1"/>
  <c r="G242" i="15" a="1"/>
  <c r="G242" i="15" s="1"/>
  <c r="H242" i="15" a="1"/>
  <c r="H242" i="15" s="1"/>
  <c r="I242" i="15" a="1"/>
  <c r="I242" i="15" s="1"/>
  <c r="S429" i="15" l="1" a="1"/>
  <c r="S429" i="15" s="1"/>
  <c r="O431" i="15" a="1"/>
  <c r="O431" i="15" s="1"/>
  <c r="N431" i="15" s="1" a="1"/>
  <c r="N431" i="15" s="1"/>
  <c r="Q430" i="15" a="1"/>
  <c r="Q430" i="15" s="1"/>
  <c r="R430" i="15" a="1"/>
  <c r="R430" i="15" s="1"/>
  <c r="J242" i="15" a="1"/>
  <c r="J242" i="15" s="1"/>
  <c r="E242" i="15" a="1"/>
  <c r="E242" i="15" s="1"/>
  <c r="D243" i="15" s="1" a="1"/>
  <c r="D243" i="15" s="1"/>
  <c r="F243" i="15" s="1" a="1"/>
  <c r="F243" i="15" s="1"/>
  <c r="Q431" i="15" l="1" a="1"/>
  <c r="Q431" i="15" s="1"/>
  <c r="O432" i="15" a="1"/>
  <c r="O432" i="15" s="1"/>
  <c r="N432" i="15" s="1" a="1"/>
  <c r="N432" i="15" s="1"/>
  <c r="R431" i="15" a="1"/>
  <c r="R431" i="15" s="1"/>
  <c r="S430" i="15" a="1"/>
  <c r="S430" i="15" s="1"/>
  <c r="G243" i="15" a="1"/>
  <c r="G243" i="15" s="1"/>
  <c r="H243" i="15" a="1"/>
  <c r="H243" i="15" s="1"/>
  <c r="I243" i="15" a="1"/>
  <c r="I243" i="15" s="1"/>
  <c r="R432" i="15" l="1" a="1"/>
  <c r="R432" i="15" s="1"/>
  <c r="Q432" i="15" a="1"/>
  <c r="Q432" i="15" s="1"/>
  <c r="O433" i="15" a="1"/>
  <c r="O433" i="15" s="1"/>
  <c r="N433" i="15" s="1" a="1"/>
  <c r="N433" i="15" s="1"/>
  <c r="S431" i="15" a="1"/>
  <c r="S431" i="15" s="1"/>
  <c r="E243" i="15" a="1"/>
  <c r="E243" i="15" s="1"/>
  <c r="D244" i="15" s="1" a="1"/>
  <c r="D244" i="15" s="1"/>
  <c r="F244" i="15" s="1" a="1"/>
  <c r="F244" i="15" s="1"/>
  <c r="J243" i="15" a="1"/>
  <c r="J243" i="15" s="1"/>
  <c r="R433" i="15" l="1" a="1"/>
  <c r="R433" i="15" s="1"/>
  <c r="O434" i="15" a="1"/>
  <c r="O434" i="15" s="1"/>
  <c r="N434" i="15" s="1" a="1"/>
  <c r="N434" i="15" s="1"/>
  <c r="Q433" i="15" a="1"/>
  <c r="Q433" i="15" s="1"/>
  <c r="S432" i="15" a="1"/>
  <c r="S432" i="15" s="1"/>
  <c r="H244" i="15" a="1"/>
  <c r="H244" i="15" s="1"/>
  <c r="G244" i="15" a="1"/>
  <c r="G244" i="15" s="1"/>
  <c r="I244" i="15" a="1"/>
  <c r="I244" i="15" s="1"/>
  <c r="R434" i="15" l="1" a="1"/>
  <c r="R434" i="15" s="1"/>
  <c r="O435" i="15" a="1"/>
  <c r="O435" i="15" s="1"/>
  <c r="N435" i="15" s="1" a="1"/>
  <c r="N435" i="15" s="1"/>
  <c r="Q434" i="15" a="1"/>
  <c r="Q434" i="15" s="1"/>
  <c r="S433" i="15" a="1"/>
  <c r="S433" i="15" s="1"/>
  <c r="J244" i="15" a="1"/>
  <c r="J244" i="15" s="1"/>
  <c r="E244" i="15" a="1"/>
  <c r="E244" i="15" s="1"/>
  <c r="D245" i="15" s="1" a="1"/>
  <c r="D245" i="15" s="1"/>
  <c r="F245" i="15" s="1" a="1"/>
  <c r="F245" i="15" s="1"/>
  <c r="Q435" i="15" l="1" a="1"/>
  <c r="Q435" i="15" s="1"/>
  <c r="O436" i="15" a="1"/>
  <c r="O436" i="15" s="1"/>
  <c r="N436" i="15" s="1" a="1"/>
  <c r="N436" i="15" s="1"/>
  <c r="R435" i="15" a="1"/>
  <c r="R435" i="15" s="1"/>
  <c r="S434" i="15" a="1"/>
  <c r="S434" i="15" s="1"/>
  <c r="G245" i="15" a="1"/>
  <c r="G245" i="15" s="1"/>
  <c r="I245" i="15" a="1"/>
  <c r="I245" i="15" s="1"/>
  <c r="H245" i="15" a="1"/>
  <c r="H245" i="15" s="1"/>
  <c r="E245" i="15" a="1"/>
  <c r="E245" i="15" s="1"/>
  <c r="D246" i="15" s="1" a="1"/>
  <c r="D246" i="15" s="1"/>
  <c r="F246" i="15" s="1" a="1"/>
  <c r="F246" i="15" s="1"/>
  <c r="J245" i="15" l="1" a="1"/>
  <c r="J245" i="15" s="1"/>
  <c r="R436" i="15" a="1"/>
  <c r="R436" i="15" s="1"/>
  <c r="Q436" i="15" a="1"/>
  <c r="Q436" i="15" s="1"/>
  <c r="O437" i="15" a="1"/>
  <c r="O437" i="15" s="1"/>
  <c r="N437" i="15" s="1" a="1"/>
  <c r="N437" i="15" s="1"/>
  <c r="S435" i="15" a="1"/>
  <c r="S435" i="15" s="1"/>
  <c r="H246" i="15" a="1"/>
  <c r="H246" i="15" s="1"/>
  <c r="G246" i="15" a="1"/>
  <c r="G246" i="15" s="1"/>
  <c r="I246" i="15" a="1"/>
  <c r="I246" i="15" s="1"/>
  <c r="R437" i="15" l="1" a="1"/>
  <c r="R437" i="15" s="1"/>
  <c r="O438" i="15" a="1"/>
  <c r="O438" i="15" s="1"/>
  <c r="N438" i="15" s="1" a="1"/>
  <c r="N438" i="15" s="1"/>
  <c r="Q437" i="15" a="1"/>
  <c r="Q437" i="15" s="1"/>
  <c r="S436" i="15" a="1"/>
  <c r="S436" i="15" s="1"/>
  <c r="E246" i="15" a="1"/>
  <c r="E246" i="15" s="1"/>
  <c r="D247" i="15" s="1" a="1"/>
  <c r="D247" i="15" s="1"/>
  <c r="F247" i="15" s="1" a="1"/>
  <c r="F247" i="15" s="1"/>
  <c r="J246" i="15" a="1"/>
  <c r="J246" i="15" s="1"/>
  <c r="O439" i="15" l="1" a="1"/>
  <c r="O439" i="15" s="1"/>
  <c r="N439" i="15" s="1" a="1"/>
  <c r="N439" i="15" s="1"/>
  <c r="Q438" i="15" a="1"/>
  <c r="Q438" i="15" s="1"/>
  <c r="R438" i="15" a="1"/>
  <c r="R438" i="15" s="1"/>
  <c r="S437" i="15" a="1"/>
  <c r="S437" i="15" s="1"/>
  <c r="G247" i="15" a="1"/>
  <c r="G247" i="15" s="1"/>
  <c r="I247" i="15" a="1"/>
  <c r="I247" i="15" s="1"/>
  <c r="H247" i="15" a="1"/>
  <c r="H247" i="15" s="1"/>
  <c r="E247" i="15" a="1"/>
  <c r="E247" i="15" s="1"/>
  <c r="D248" i="15" s="1" a="1"/>
  <c r="D248" i="15" s="1"/>
  <c r="F248" i="15" s="1" a="1"/>
  <c r="F248" i="15" s="1"/>
  <c r="J247" i="15" l="1" a="1"/>
  <c r="J247" i="15" s="1"/>
  <c r="Q439" i="15" a="1"/>
  <c r="Q439" i="15" s="1"/>
  <c r="O440" i="15" a="1"/>
  <c r="O440" i="15" s="1"/>
  <c r="N440" i="15" s="1" a="1"/>
  <c r="N440" i="15" s="1"/>
  <c r="R439" i="15" a="1"/>
  <c r="R439" i="15" s="1"/>
  <c r="S438" i="15" a="1"/>
  <c r="S438" i="15" s="1"/>
  <c r="G248" i="15" a="1"/>
  <c r="G248" i="15" s="1"/>
  <c r="H248" i="15" a="1"/>
  <c r="H248" i="15" s="1"/>
  <c r="I248" i="15" a="1"/>
  <c r="I248" i="15" s="1"/>
  <c r="R440" i="15" l="1" a="1"/>
  <c r="R440" i="15" s="1"/>
  <c r="Q440" i="15" a="1"/>
  <c r="Q440" i="15" s="1"/>
  <c r="O441" i="15" a="1"/>
  <c r="O441" i="15" s="1"/>
  <c r="N441" i="15" s="1" a="1"/>
  <c r="N441" i="15" s="1"/>
  <c r="S439" i="15" a="1"/>
  <c r="S439" i="15" s="1"/>
  <c r="E248" i="15" a="1"/>
  <c r="E248" i="15" s="1"/>
  <c r="D249" i="15" s="1" a="1"/>
  <c r="D249" i="15" s="1"/>
  <c r="J248" i="15" a="1"/>
  <c r="J248" i="15" s="1"/>
  <c r="H249" i="15" l="1" a="1"/>
  <c r="H249" i="15" s="1"/>
  <c r="F249" i="15" a="1"/>
  <c r="F249" i="15" s="1"/>
  <c r="G249" i="15" s="1" a="1"/>
  <c r="G249" i="15" s="1"/>
  <c r="R441" i="15" a="1"/>
  <c r="R441" i="15" s="1"/>
  <c r="O442" i="15" a="1"/>
  <c r="O442" i="15" s="1"/>
  <c r="N442" i="15" s="1" a="1"/>
  <c r="N442" i="15" s="1"/>
  <c r="Q441" i="15" a="1"/>
  <c r="Q441" i="15" s="1"/>
  <c r="S440" i="15" a="1"/>
  <c r="S440" i="15" s="1"/>
  <c r="I249" i="15" a="1"/>
  <c r="I249" i="15" s="1"/>
  <c r="J249" i="15" l="1" a="1"/>
  <c r="J249" i="15" s="1"/>
  <c r="Q442" i="15" a="1"/>
  <c r="Q442" i="15" s="1"/>
  <c r="O443" i="15" a="1"/>
  <c r="O443" i="15" s="1"/>
  <c r="N443" i="15" s="1" a="1"/>
  <c r="N443" i="15" s="1"/>
  <c r="R442" i="15" a="1"/>
  <c r="R442" i="15" s="1"/>
  <c r="S441" i="15" a="1"/>
  <c r="S441" i="15" s="1"/>
  <c r="E249" i="15" a="1"/>
  <c r="E249" i="15" s="1"/>
  <c r="D250" i="15" s="1" a="1"/>
  <c r="D250" i="15" s="1"/>
  <c r="F250" i="15" l="1" a="1"/>
  <c r="F250" i="15" s="1"/>
  <c r="G250" i="15" s="1" a="1"/>
  <c r="G250" i="15" s="1"/>
  <c r="Q443" i="15" a="1"/>
  <c r="Q443" i="15" s="1"/>
  <c r="R443" i="15" a="1"/>
  <c r="R443" i="15" s="1"/>
  <c r="O444" i="15" a="1"/>
  <c r="O444" i="15" s="1"/>
  <c r="N444" i="15" s="1" a="1"/>
  <c r="N444" i="15" s="1"/>
  <c r="S442" i="15" a="1"/>
  <c r="S442" i="15" s="1"/>
  <c r="H250" i="15" a="1"/>
  <c r="H250" i="15" s="1"/>
  <c r="I250" i="15" a="1"/>
  <c r="I250" i="15" s="1"/>
  <c r="E250" i="15" a="1"/>
  <c r="E250" i="15" s="1"/>
  <c r="D251" i="15" s="1" a="1"/>
  <c r="D251" i="15" s="1"/>
  <c r="F251" i="15" s="1" a="1"/>
  <c r="F251" i="15" s="1"/>
  <c r="J250" i="15" l="1" a="1"/>
  <c r="J250" i="15" s="1"/>
  <c r="R444" i="15" a="1"/>
  <c r="R444" i="15" s="1"/>
  <c r="O445" i="15" a="1"/>
  <c r="O445" i="15" s="1"/>
  <c r="N445" i="15" s="1" a="1"/>
  <c r="N445" i="15" s="1"/>
  <c r="Q444" i="15" a="1"/>
  <c r="Q444" i="15" s="1"/>
  <c r="S443" i="15" a="1"/>
  <c r="S443" i="15" s="1"/>
  <c r="G251" i="15" a="1"/>
  <c r="G251" i="15" s="1"/>
  <c r="H251" i="15" a="1"/>
  <c r="H251" i="15" s="1"/>
  <c r="I251" i="15" a="1"/>
  <c r="I251" i="15" s="1"/>
  <c r="R445" i="15" l="1" a="1"/>
  <c r="R445" i="15" s="1"/>
  <c r="O446" i="15" a="1"/>
  <c r="O446" i="15" s="1"/>
  <c r="N446" i="15" s="1" a="1"/>
  <c r="N446" i="15" s="1"/>
  <c r="Q445" i="15" a="1"/>
  <c r="Q445" i="15" s="1"/>
  <c r="S444" i="15" a="1"/>
  <c r="S444" i="15" s="1"/>
  <c r="J251" i="15" a="1"/>
  <c r="J251" i="15" s="1"/>
  <c r="E251" i="15" a="1"/>
  <c r="E251" i="15" s="1"/>
  <c r="D252" i="15" s="1" a="1"/>
  <c r="D252" i="15" s="1"/>
  <c r="F252" i="15" s="1" a="1"/>
  <c r="F252" i="15" s="1"/>
  <c r="R446" i="15" l="1" a="1"/>
  <c r="R446" i="15" s="1"/>
  <c r="Q446" i="15" a="1"/>
  <c r="Q446" i="15" s="1"/>
  <c r="S446" i="15" s="1" a="1"/>
  <c r="S446" i="15" s="1"/>
  <c r="O447" i="15" a="1"/>
  <c r="O447" i="15" s="1"/>
  <c r="N447" i="15" s="1" a="1"/>
  <c r="N447" i="15" s="1"/>
  <c r="S445" i="15" a="1"/>
  <c r="S445" i="15" s="1"/>
  <c r="G252" i="15" a="1"/>
  <c r="G252" i="15" s="1"/>
  <c r="I252" i="15" a="1"/>
  <c r="I252" i="15" s="1"/>
  <c r="E252" i="15" a="1"/>
  <c r="E252" i="15" s="1"/>
  <c r="D253" i="15" s="1" a="1"/>
  <c r="D253" i="15" s="1"/>
  <c r="F253" i="15" s="1" a="1"/>
  <c r="F253" i="15" s="1"/>
  <c r="H252" i="15" a="1"/>
  <c r="H252" i="15" s="1"/>
  <c r="J252" i="15" l="1" a="1"/>
  <c r="J252" i="15" s="1"/>
  <c r="R447" i="15" a="1"/>
  <c r="R447" i="15" s="1"/>
  <c r="O448" i="15" a="1"/>
  <c r="O448" i="15" s="1"/>
  <c r="N448" i="15" s="1" a="1"/>
  <c r="N448" i="15" s="1"/>
  <c r="Q447" i="15" a="1"/>
  <c r="Q447" i="15" s="1"/>
  <c r="S447" i="15" s="1" a="1"/>
  <c r="S447" i="15" s="1"/>
  <c r="H253" i="15" a="1"/>
  <c r="H253" i="15" s="1"/>
  <c r="I253" i="15" a="1"/>
  <c r="I253" i="15" s="1"/>
  <c r="G253" i="15" a="1"/>
  <c r="G253" i="15" s="1"/>
  <c r="R448" i="15" l="1" a="1"/>
  <c r="R448" i="15" s="1"/>
  <c r="Q448" i="15" a="1"/>
  <c r="Q448" i="15" s="1"/>
  <c r="O449" i="15" a="1"/>
  <c r="O449" i="15" s="1"/>
  <c r="N449" i="15" s="1" a="1"/>
  <c r="N449" i="15" s="1"/>
  <c r="J253" i="15" a="1"/>
  <c r="J253" i="15" s="1"/>
  <c r="E253" i="15" a="1"/>
  <c r="E253" i="15" s="1"/>
  <c r="D254" i="15" s="1" a="1"/>
  <c r="D254" i="15" s="1"/>
  <c r="F254" i="15" s="1" a="1"/>
  <c r="F254" i="15" s="1"/>
  <c r="R449" i="15" l="1" a="1"/>
  <c r="R449" i="15" s="1"/>
  <c r="Q449" i="15" a="1"/>
  <c r="Q449" i="15" s="1"/>
  <c r="S449" i="15" s="1" a="1"/>
  <c r="S449" i="15" s="1"/>
  <c r="O450" i="15" a="1"/>
  <c r="O450" i="15" s="1"/>
  <c r="N450" i="15" s="1" a="1"/>
  <c r="N450" i="15" s="1"/>
  <c r="S448" i="15" a="1"/>
  <c r="S448" i="15" s="1"/>
  <c r="I254" i="15" a="1"/>
  <c r="I254" i="15" s="1"/>
  <c r="G254" i="15" a="1"/>
  <c r="G254" i="15" s="1"/>
  <c r="H254" i="15" a="1"/>
  <c r="H254" i="15" s="1"/>
  <c r="Q450" i="15" l="1" a="1"/>
  <c r="Q450" i="15" s="1"/>
  <c r="R450" i="15" a="1"/>
  <c r="R450" i="15" s="1"/>
  <c r="O451" i="15" a="1"/>
  <c r="O451" i="15" s="1"/>
  <c r="N451" i="15" s="1" a="1"/>
  <c r="N451" i="15" s="1"/>
  <c r="J254" i="15" a="1"/>
  <c r="J254" i="15" s="1"/>
  <c r="E254" i="15" a="1"/>
  <c r="E254" i="15" s="1"/>
  <c r="D255" i="15" s="1" a="1"/>
  <c r="D255" i="15" s="1"/>
  <c r="F255" i="15" s="1" a="1"/>
  <c r="F255" i="15" s="1"/>
  <c r="Q451" i="15" l="1" a="1"/>
  <c r="Q451" i="15" s="1"/>
  <c r="R451" i="15" a="1"/>
  <c r="R451" i="15" s="1"/>
  <c r="O452" i="15" a="1"/>
  <c r="O452" i="15" s="1"/>
  <c r="N452" i="15" s="1" a="1"/>
  <c r="N452" i="15" s="1"/>
  <c r="S450" i="15" a="1"/>
  <c r="S450" i="15" s="1"/>
  <c r="H255" i="15" a="1"/>
  <c r="H255" i="15" s="1"/>
  <c r="G255" i="15" a="1"/>
  <c r="G255" i="15" s="1"/>
  <c r="I255" i="15" a="1"/>
  <c r="I255" i="15" s="1"/>
  <c r="R452" i="15" l="1" a="1"/>
  <c r="R452" i="15" s="1"/>
  <c r="Q452" i="15" a="1"/>
  <c r="Q452" i="15" s="1"/>
  <c r="S452" i="15" s="1" a="1"/>
  <c r="S452" i="15" s="1"/>
  <c r="O453" i="15" a="1"/>
  <c r="O453" i="15" s="1"/>
  <c r="N453" i="15" s="1" a="1"/>
  <c r="N453" i="15" s="1"/>
  <c r="S451" i="15" a="1"/>
  <c r="S451" i="15" s="1"/>
  <c r="E255" i="15" a="1"/>
  <c r="E255" i="15" s="1"/>
  <c r="D256" i="15" s="1" a="1"/>
  <c r="D256" i="15" s="1"/>
  <c r="F256" i="15" s="1" a="1"/>
  <c r="F256" i="15" s="1"/>
  <c r="J255" i="15" a="1"/>
  <c r="J255" i="15" s="1"/>
  <c r="R453" i="15" l="1" a="1"/>
  <c r="R453" i="15" s="1"/>
  <c r="O454" i="15" a="1"/>
  <c r="O454" i="15" s="1"/>
  <c r="N454" i="15" s="1" a="1"/>
  <c r="N454" i="15" s="1"/>
  <c r="Q453" i="15" a="1"/>
  <c r="Q453" i="15" s="1"/>
  <c r="H256" i="15" a="1"/>
  <c r="H256" i="15" s="1"/>
  <c r="G256" i="15" a="1"/>
  <c r="G256" i="15" s="1"/>
  <c r="I256" i="15" a="1"/>
  <c r="I256" i="15" s="1"/>
  <c r="R454" i="15" l="1" a="1"/>
  <c r="R454" i="15" s="1"/>
  <c r="O455" i="15" a="1"/>
  <c r="O455" i="15" s="1"/>
  <c r="N455" i="15" s="1" a="1"/>
  <c r="N455" i="15" s="1"/>
  <c r="Q454" i="15" a="1"/>
  <c r="Q454" i="15" s="1"/>
  <c r="S453" i="15" a="1"/>
  <c r="S453" i="15" s="1"/>
  <c r="E256" i="15" a="1"/>
  <c r="E256" i="15" s="1"/>
  <c r="D257" i="15" s="1" a="1"/>
  <c r="D257" i="15" s="1"/>
  <c r="F257" i="15" s="1" a="1"/>
  <c r="F257" i="15" s="1"/>
  <c r="J256" i="15" a="1"/>
  <c r="J256" i="15" s="1"/>
  <c r="Q455" i="15" l="1" a="1"/>
  <c r="Q455" i="15" s="1"/>
  <c r="R455" i="15" a="1"/>
  <c r="R455" i="15" s="1"/>
  <c r="O456" i="15" a="1"/>
  <c r="O456" i="15" s="1"/>
  <c r="N456" i="15" s="1" a="1"/>
  <c r="N456" i="15" s="1"/>
  <c r="S454" i="15" a="1"/>
  <c r="S454" i="15" s="1"/>
  <c r="G257" i="15" a="1"/>
  <c r="G257" i="15" s="1"/>
  <c r="H257" i="15" a="1"/>
  <c r="H257" i="15" s="1"/>
  <c r="I257" i="15" a="1"/>
  <c r="I257" i="15" s="1"/>
  <c r="R456" i="15" l="1" a="1"/>
  <c r="R456" i="15" s="1"/>
  <c r="O457" i="15" a="1"/>
  <c r="O457" i="15" s="1"/>
  <c r="N457" i="15" s="1" a="1"/>
  <c r="N457" i="15" s="1"/>
  <c r="Q456" i="15" a="1"/>
  <c r="Q456" i="15" s="1"/>
  <c r="S455" i="15" a="1"/>
  <c r="S455" i="15" s="1"/>
  <c r="J257" i="15" a="1"/>
  <c r="J257" i="15" s="1"/>
  <c r="E257" i="15" a="1"/>
  <c r="E257" i="15" s="1"/>
  <c r="D258" i="15" s="1" a="1"/>
  <c r="D258" i="15" s="1"/>
  <c r="F258" i="15" s="1" a="1"/>
  <c r="F258" i="15" s="1"/>
  <c r="R457" i="15" l="1" a="1"/>
  <c r="R457" i="15" s="1"/>
  <c r="O458" i="15" a="1"/>
  <c r="O458" i="15" s="1"/>
  <c r="N458" i="15" s="1" a="1"/>
  <c r="N458" i="15" s="1"/>
  <c r="Q457" i="15" a="1"/>
  <c r="Q457" i="15" s="1"/>
  <c r="S456" i="15" a="1"/>
  <c r="S456" i="15" s="1"/>
  <c r="G258" i="15" a="1"/>
  <c r="G258" i="15" s="1"/>
  <c r="I258" i="15" a="1"/>
  <c r="I258" i="15" s="1"/>
  <c r="H258" i="15" a="1"/>
  <c r="H258" i="15" s="1"/>
  <c r="Q458" i="15" l="1" a="1"/>
  <c r="Q458" i="15" s="1"/>
  <c r="O459" i="15" a="1"/>
  <c r="O459" i="15" s="1"/>
  <c r="N459" i="15" s="1" a="1"/>
  <c r="N459" i="15" s="1"/>
  <c r="R458" i="15" a="1"/>
  <c r="R458" i="15" s="1"/>
  <c r="S457" i="15" a="1"/>
  <c r="S457" i="15" s="1"/>
  <c r="J258" i="15" a="1"/>
  <c r="J258" i="15" s="1"/>
  <c r="E258" i="15" a="1"/>
  <c r="E258" i="15" s="1"/>
  <c r="D259" i="15" s="1" a="1"/>
  <c r="D259" i="15" s="1"/>
  <c r="F259" i="15" s="1" a="1"/>
  <c r="F259" i="15" s="1"/>
  <c r="Q459" i="15" l="1" a="1"/>
  <c r="Q459" i="15" s="1"/>
  <c r="R459" i="15" a="1"/>
  <c r="R459" i="15" s="1"/>
  <c r="O460" i="15" a="1"/>
  <c r="O460" i="15" s="1"/>
  <c r="N460" i="15" s="1" a="1"/>
  <c r="N460" i="15" s="1"/>
  <c r="S458" i="15" a="1"/>
  <c r="S458" i="15" s="1"/>
  <c r="H259" i="15" a="1"/>
  <c r="H259" i="15" s="1"/>
  <c r="G259" i="15" a="1"/>
  <c r="G259" i="15" s="1"/>
  <c r="I259" i="15" a="1"/>
  <c r="I259" i="15" s="1"/>
  <c r="R460" i="15" l="1" a="1"/>
  <c r="R460" i="15" s="1"/>
  <c r="O461" i="15" a="1"/>
  <c r="O461" i="15" s="1"/>
  <c r="N461" i="15" s="1" a="1"/>
  <c r="N461" i="15" s="1"/>
  <c r="Q460" i="15" a="1"/>
  <c r="Q460" i="15" s="1"/>
  <c r="S459" i="15" a="1"/>
  <c r="S459" i="15" s="1"/>
  <c r="J259" i="15" a="1"/>
  <c r="J259" i="15" s="1"/>
  <c r="E259" i="15" a="1"/>
  <c r="E259" i="15" s="1"/>
  <c r="D260" i="15" s="1" a="1"/>
  <c r="D260" i="15" s="1"/>
  <c r="F260" i="15" s="1" a="1"/>
  <c r="F260" i="15" s="1"/>
  <c r="R461" i="15" l="1" a="1"/>
  <c r="R461" i="15" s="1"/>
  <c r="O462" i="15" a="1"/>
  <c r="O462" i="15" s="1"/>
  <c r="N462" i="15" s="1" a="1"/>
  <c r="N462" i="15" s="1"/>
  <c r="Q461" i="15" a="1"/>
  <c r="Q461" i="15" s="1"/>
  <c r="S460" i="15" a="1"/>
  <c r="S460" i="15" s="1"/>
  <c r="H260" i="15" a="1"/>
  <c r="H260" i="15" s="1"/>
  <c r="I260" i="15" a="1"/>
  <c r="I260" i="15" s="1"/>
  <c r="G260" i="15" a="1"/>
  <c r="G260" i="15" s="1"/>
  <c r="Q462" i="15" l="1" a="1"/>
  <c r="Q462" i="15" s="1"/>
  <c r="R462" i="15" a="1"/>
  <c r="R462" i="15" s="1"/>
  <c r="O463" i="15" a="1"/>
  <c r="O463" i="15" s="1"/>
  <c r="N463" i="15" s="1" a="1"/>
  <c r="N463" i="15" s="1"/>
  <c r="S461" i="15" a="1"/>
  <c r="S461" i="15" s="1"/>
  <c r="E260" i="15" a="1"/>
  <c r="E260" i="15" s="1"/>
  <c r="D261" i="15" s="1" a="1"/>
  <c r="D261" i="15" s="1"/>
  <c r="F261" i="15" s="1" a="1"/>
  <c r="F261" i="15" s="1"/>
  <c r="J260" i="15" a="1"/>
  <c r="J260" i="15" s="1"/>
  <c r="R463" i="15" l="1" a="1"/>
  <c r="R463" i="15" s="1"/>
  <c r="Q463" i="15" a="1"/>
  <c r="Q463" i="15" s="1"/>
  <c r="O464" i="15" a="1"/>
  <c r="O464" i="15" s="1"/>
  <c r="N464" i="15" s="1" a="1"/>
  <c r="N464" i="15" s="1"/>
  <c r="S462" i="15" a="1"/>
  <c r="S462" i="15" s="1"/>
  <c r="G261" i="15" a="1"/>
  <c r="G261" i="15" s="1"/>
  <c r="H261" i="15" a="1"/>
  <c r="H261" i="15" s="1"/>
  <c r="I261" i="15" a="1"/>
  <c r="I261" i="15" s="1"/>
  <c r="R464" i="15" l="1" a="1"/>
  <c r="R464" i="15" s="1"/>
  <c r="O465" i="15" a="1"/>
  <c r="O465" i="15" s="1"/>
  <c r="N465" i="15" s="1" a="1"/>
  <c r="N465" i="15" s="1"/>
  <c r="Q464" i="15" a="1"/>
  <c r="Q464" i="15" s="1"/>
  <c r="S464" i="15" s="1" a="1"/>
  <c r="S464" i="15" s="1"/>
  <c r="S463" i="15" a="1"/>
  <c r="S463" i="15" s="1"/>
  <c r="J261" i="15" a="1"/>
  <c r="J261" i="15" s="1"/>
  <c r="E261" i="15" a="1"/>
  <c r="E261" i="15" s="1"/>
  <c r="D262" i="15" s="1" a="1"/>
  <c r="D262" i="15" s="1"/>
  <c r="F262" i="15" s="1" a="1"/>
  <c r="F262" i="15" s="1"/>
  <c r="R465" i="15" l="1" a="1"/>
  <c r="R465" i="15" s="1"/>
  <c r="Q465" i="15" a="1"/>
  <c r="Q465" i="15" s="1"/>
  <c r="S465" i="15" s="1" a="1"/>
  <c r="S465" i="15" s="1"/>
  <c r="O466" i="15" a="1"/>
  <c r="O466" i="15" s="1"/>
  <c r="N466" i="15" s="1" a="1"/>
  <c r="N466" i="15" s="1"/>
  <c r="G262" i="15" a="1"/>
  <c r="G262" i="15" s="1"/>
  <c r="H262" i="15" a="1"/>
  <c r="H262" i="15" s="1"/>
  <c r="I262" i="15" a="1"/>
  <c r="I262" i="15" s="1"/>
  <c r="Q466" i="15" l="1" a="1"/>
  <c r="Q466" i="15" s="1"/>
  <c r="R466" i="15" a="1"/>
  <c r="R466" i="15" s="1"/>
  <c r="O467" i="15" a="1"/>
  <c r="O467" i="15" s="1"/>
  <c r="N467" i="15" s="1" a="1"/>
  <c r="N467" i="15" s="1"/>
  <c r="J262" i="15" a="1"/>
  <c r="J262" i="15" s="1"/>
  <c r="E262" i="15" a="1"/>
  <c r="E262" i="15" s="1"/>
  <c r="D263" i="15" s="1" a="1"/>
  <c r="D263" i="15" s="1"/>
  <c r="F263" i="15" s="1" a="1"/>
  <c r="F263" i="15" s="1"/>
  <c r="Q467" i="15" l="1" a="1"/>
  <c r="Q467" i="15" s="1"/>
  <c r="O468" i="15" a="1"/>
  <c r="O468" i="15" s="1"/>
  <c r="N468" i="15" s="1" a="1"/>
  <c r="N468" i="15" s="1"/>
  <c r="R467" i="15" a="1"/>
  <c r="R467" i="15" s="1"/>
  <c r="S466" i="15" a="1"/>
  <c r="S466" i="15" s="1"/>
  <c r="G263" i="15" a="1"/>
  <c r="G263" i="15" s="1"/>
  <c r="H263" i="15" a="1"/>
  <c r="H263" i="15" s="1"/>
  <c r="I263" i="15" a="1"/>
  <c r="I263" i="15" s="1"/>
  <c r="R468" i="15" l="1" a="1"/>
  <c r="R468" i="15" s="1"/>
  <c r="O469" i="15" a="1"/>
  <c r="O469" i="15" s="1"/>
  <c r="N469" i="15" s="1" a="1"/>
  <c r="N469" i="15" s="1"/>
  <c r="Q468" i="15" a="1"/>
  <c r="Q468" i="15" s="1"/>
  <c r="S467" i="15" a="1"/>
  <c r="S467" i="15" s="1"/>
  <c r="J263" i="15" a="1"/>
  <c r="J263" i="15" s="1"/>
  <c r="E263" i="15" a="1"/>
  <c r="E263" i="15" s="1"/>
  <c r="D264" i="15" s="1" a="1"/>
  <c r="D264" i="15" s="1"/>
  <c r="F264" i="15" s="1" a="1"/>
  <c r="F264" i="15" s="1"/>
  <c r="R469" i="15" l="1" a="1"/>
  <c r="R469" i="15" s="1"/>
  <c r="O470" i="15" a="1"/>
  <c r="O470" i="15" s="1"/>
  <c r="N470" i="15" s="1" a="1"/>
  <c r="N470" i="15" s="1"/>
  <c r="Q469" i="15" a="1"/>
  <c r="Q469" i="15" s="1"/>
  <c r="S468" i="15" a="1"/>
  <c r="S468" i="15" s="1"/>
  <c r="H264" i="15" a="1"/>
  <c r="H264" i="15" s="1"/>
  <c r="G264" i="15" a="1"/>
  <c r="G264" i="15" s="1"/>
  <c r="I264" i="15" a="1"/>
  <c r="I264" i="15" s="1"/>
  <c r="O471" i="15" l="1" a="1"/>
  <c r="O471" i="15" s="1"/>
  <c r="N471" i="15" s="1" a="1"/>
  <c r="N471" i="15" s="1"/>
  <c r="Q470" i="15" a="1"/>
  <c r="Q470" i="15" s="1"/>
  <c r="R470" i="15" a="1"/>
  <c r="R470" i="15" s="1"/>
  <c r="S469" i="15" a="1"/>
  <c r="S469" i="15" s="1"/>
  <c r="J264" i="15" a="1"/>
  <c r="J264" i="15" s="1"/>
  <c r="E264" i="15" a="1"/>
  <c r="E264" i="15" s="1"/>
  <c r="D265" i="15" s="1" a="1"/>
  <c r="D265" i="15" s="1"/>
  <c r="F265" i="15" s="1" a="1"/>
  <c r="F265" i="15" s="1"/>
  <c r="R471" i="15" l="1" a="1"/>
  <c r="R471" i="15" s="1"/>
  <c r="O472" i="15" a="1"/>
  <c r="O472" i="15" s="1"/>
  <c r="N472" i="15" s="1" a="1"/>
  <c r="N472" i="15" s="1"/>
  <c r="Q471" i="15" a="1"/>
  <c r="Q471" i="15" s="1"/>
  <c r="S471" i="15" s="1" a="1"/>
  <c r="S471" i="15" s="1"/>
  <c r="S470" i="15" a="1"/>
  <c r="S470" i="15" s="1"/>
  <c r="I265" i="15" a="1"/>
  <c r="I265" i="15" s="1"/>
  <c r="H265" i="15" a="1"/>
  <c r="H265" i="15" s="1"/>
  <c r="G265" i="15" a="1"/>
  <c r="G265" i="15" s="1"/>
  <c r="R472" i="15" l="1" a="1"/>
  <c r="R472" i="15" s="1"/>
  <c r="Q472" i="15" a="1"/>
  <c r="Q472" i="15" s="1"/>
  <c r="O473" i="15" a="1"/>
  <c r="O473" i="15" s="1"/>
  <c r="N473" i="15" s="1" a="1"/>
  <c r="N473" i="15" s="1"/>
  <c r="J265" i="15" a="1"/>
  <c r="J265" i="15" s="1"/>
  <c r="E265" i="15" a="1"/>
  <c r="E265" i="15" s="1"/>
  <c r="D266" i="15" s="1" a="1"/>
  <c r="D266" i="15" s="1"/>
  <c r="F266" i="15" s="1" a="1"/>
  <c r="F266" i="15" s="1"/>
  <c r="R473" i="15" l="1" a="1"/>
  <c r="R473" i="15" s="1"/>
  <c r="O474" i="15" a="1"/>
  <c r="O474" i="15" s="1"/>
  <c r="N474" i="15" s="1" a="1"/>
  <c r="N474" i="15" s="1"/>
  <c r="Q473" i="15" a="1"/>
  <c r="Q473" i="15" s="1"/>
  <c r="S472" i="15" a="1"/>
  <c r="S472" i="15" s="1"/>
  <c r="G266" i="15" a="1"/>
  <c r="G266" i="15" s="1"/>
  <c r="H266" i="15" a="1"/>
  <c r="H266" i="15" s="1"/>
  <c r="I266" i="15" a="1"/>
  <c r="I266" i="15" s="1"/>
  <c r="Q474" i="15" l="1" a="1"/>
  <c r="Q474" i="15" s="1"/>
  <c r="O475" i="15" a="1"/>
  <c r="O475" i="15" s="1"/>
  <c r="N475" i="15" s="1" a="1"/>
  <c r="N475" i="15" s="1"/>
  <c r="R474" i="15" a="1"/>
  <c r="R474" i="15" s="1"/>
  <c r="S473" i="15" a="1"/>
  <c r="S473" i="15" s="1"/>
  <c r="J266" i="15" a="1"/>
  <c r="J266" i="15" s="1"/>
  <c r="E266" i="15" a="1"/>
  <c r="E266" i="15" s="1"/>
  <c r="D267" i="15" s="1" a="1"/>
  <c r="D267" i="15" s="1"/>
  <c r="F267" i="15" s="1" a="1"/>
  <c r="F267" i="15" s="1"/>
  <c r="Q475" i="15" l="1" a="1"/>
  <c r="Q475" i="15" s="1"/>
  <c r="R475" i="15" a="1"/>
  <c r="R475" i="15" s="1"/>
  <c r="O476" i="15" a="1"/>
  <c r="O476" i="15" s="1"/>
  <c r="N476" i="15" s="1" a="1"/>
  <c r="N476" i="15" s="1"/>
  <c r="S474" i="15" a="1"/>
  <c r="S474" i="15" s="1"/>
  <c r="H267" i="15" a="1"/>
  <c r="H267" i="15" s="1"/>
  <c r="I267" i="15" a="1"/>
  <c r="I267" i="15" s="1"/>
  <c r="G267" i="15" a="1"/>
  <c r="G267" i="15" s="1"/>
  <c r="R476" i="15" l="1" a="1"/>
  <c r="R476" i="15" s="1"/>
  <c r="Q476" i="15" a="1"/>
  <c r="Q476" i="15" s="1"/>
  <c r="O477" i="15" a="1"/>
  <c r="O477" i="15" s="1"/>
  <c r="N477" i="15" s="1" a="1"/>
  <c r="N477" i="15" s="1"/>
  <c r="S475" i="15" a="1"/>
  <c r="S475" i="15" s="1"/>
  <c r="E267" i="15" a="1"/>
  <c r="E267" i="15" s="1"/>
  <c r="D268" i="15" s="1" a="1"/>
  <c r="D268" i="15" s="1"/>
  <c r="F268" i="15" s="1" a="1"/>
  <c r="F268" i="15" s="1"/>
  <c r="J267" i="15" a="1"/>
  <c r="J267" i="15" s="1"/>
  <c r="R477" i="15" l="1" a="1"/>
  <c r="R477" i="15" s="1"/>
  <c r="O478" i="15" a="1"/>
  <c r="O478" i="15" s="1"/>
  <c r="N478" i="15" s="1" a="1"/>
  <c r="N478" i="15" s="1"/>
  <c r="Q477" i="15" a="1"/>
  <c r="Q477" i="15" s="1"/>
  <c r="S476" i="15" a="1"/>
  <c r="S476" i="15" s="1"/>
  <c r="H268" i="15" a="1"/>
  <c r="H268" i="15" s="1"/>
  <c r="I268" i="15" a="1"/>
  <c r="I268" i="15" s="1"/>
  <c r="G268" i="15" a="1"/>
  <c r="G268" i="15" s="1"/>
  <c r="R478" i="15" l="1" a="1"/>
  <c r="R478" i="15" s="1"/>
  <c r="O479" i="15" a="1"/>
  <c r="O479" i="15" s="1"/>
  <c r="N479" i="15" s="1" a="1"/>
  <c r="N479" i="15" s="1"/>
  <c r="Q478" i="15" a="1"/>
  <c r="Q478" i="15" s="1"/>
  <c r="S477" i="15" a="1"/>
  <c r="S477" i="15" s="1"/>
  <c r="J268" i="15" a="1"/>
  <c r="J268" i="15" s="1"/>
  <c r="E268" i="15" a="1"/>
  <c r="E268" i="15" s="1"/>
  <c r="D269" i="15" s="1" a="1"/>
  <c r="D269" i="15" s="1"/>
  <c r="F269" i="15" s="1" a="1"/>
  <c r="F269" i="15" s="1"/>
  <c r="R479" i="15" l="1" a="1"/>
  <c r="R479" i="15" s="1"/>
  <c r="O480" i="15" a="1"/>
  <c r="O480" i="15" s="1"/>
  <c r="N480" i="15" s="1" a="1"/>
  <c r="N480" i="15" s="1"/>
  <c r="Q479" i="15" a="1"/>
  <c r="Q479" i="15" s="1"/>
  <c r="S478" i="15" a="1"/>
  <c r="S478" i="15" s="1"/>
  <c r="I269" i="15" a="1"/>
  <c r="I269" i="15" s="1"/>
  <c r="G269" i="15" a="1"/>
  <c r="G269" i="15" s="1"/>
  <c r="H269" i="15" a="1"/>
  <c r="H269" i="15" s="1"/>
  <c r="R480" i="15" l="1" a="1"/>
  <c r="R480" i="15" s="1"/>
  <c r="O481" i="15" a="1"/>
  <c r="O481" i="15" s="1"/>
  <c r="N481" i="15" s="1" a="1"/>
  <c r="N481" i="15" s="1"/>
  <c r="Q480" i="15" a="1"/>
  <c r="Q480" i="15" s="1"/>
  <c r="S479" i="15" a="1"/>
  <c r="S479" i="15" s="1"/>
  <c r="J269" i="15" a="1"/>
  <c r="J269" i="15" s="1"/>
  <c r="E269" i="15" a="1"/>
  <c r="E269" i="15" s="1"/>
  <c r="D270" i="15" s="1" a="1"/>
  <c r="D270" i="15" s="1"/>
  <c r="F270" i="15" s="1" a="1"/>
  <c r="F270" i="15" s="1"/>
  <c r="R481" i="15" l="1" a="1"/>
  <c r="R481" i="15" s="1"/>
  <c r="O482" i="15" a="1"/>
  <c r="O482" i="15" s="1"/>
  <c r="N482" i="15" s="1" a="1"/>
  <c r="N482" i="15" s="1"/>
  <c r="Q481" i="15" a="1"/>
  <c r="Q481" i="15" s="1"/>
  <c r="S480" i="15" a="1"/>
  <c r="S480" i="15" s="1"/>
  <c r="H270" i="15" a="1"/>
  <c r="H270" i="15" s="1"/>
  <c r="G270" i="15" a="1"/>
  <c r="G270" i="15" s="1"/>
  <c r="I270" i="15" a="1"/>
  <c r="I270" i="15" s="1"/>
  <c r="O483" i="15" l="1" a="1"/>
  <c r="O483" i="15" s="1"/>
  <c r="N483" i="15" s="1" a="1"/>
  <c r="N483" i="15" s="1"/>
  <c r="Q482" i="15" a="1"/>
  <c r="Q482" i="15" s="1"/>
  <c r="R482" i="15" a="1"/>
  <c r="R482" i="15" s="1"/>
  <c r="S481" i="15" a="1"/>
  <c r="S481" i="15" s="1"/>
  <c r="E270" i="15" a="1"/>
  <c r="E270" i="15" s="1"/>
  <c r="D271" i="15" s="1" a="1"/>
  <c r="D271" i="15" s="1"/>
  <c r="F271" i="15" s="1" a="1"/>
  <c r="F271" i="15" s="1"/>
  <c r="J270" i="15" a="1"/>
  <c r="J270" i="15" s="1"/>
  <c r="O484" i="15" l="1" a="1"/>
  <c r="O484" i="15" s="1"/>
  <c r="N484" i="15" s="1" a="1"/>
  <c r="N484" i="15" s="1"/>
  <c r="R483" i="15" a="1"/>
  <c r="R483" i="15" s="1"/>
  <c r="Q483" i="15" a="1"/>
  <c r="Q483" i="15" s="1"/>
  <c r="S483" i="15" s="1" a="1"/>
  <c r="S483" i="15" s="1"/>
  <c r="S482" i="15" a="1"/>
  <c r="S482" i="15" s="1"/>
  <c r="G271" i="15" a="1"/>
  <c r="G271" i="15" s="1"/>
  <c r="I271" i="15" a="1"/>
  <c r="I271" i="15" s="1"/>
  <c r="H271" i="15" a="1"/>
  <c r="H271" i="15" s="1"/>
  <c r="J271" i="15" l="1" a="1"/>
  <c r="J271" i="15" s="1"/>
  <c r="R484" i="15" a="1"/>
  <c r="R484" i="15" s="1"/>
  <c r="O485" i="15" a="1"/>
  <c r="O485" i="15" s="1"/>
  <c r="N485" i="15" s="1" a="1"/>
  <c r="N485" i="15" s="1"/>
  <c r="Q484" i="15" a="1"/>
  <c r="Q484" i="15" s="1"/>
  <c r="E271" i="15" a="1"/>
  <c r="E271" i="15" s="1"/>
  <c r="D272" i="15" s="1" a="1"/>
  <c r="D272" i="15" s="1"/>
  <c r="F272" i="15" s="1" a="1"/>
  <c r="F272" i="15" s="1"/>
  <c r="R485" i="15" l="1" a="1"/>
  <c r="R485" i="15" s="1"/>
  <c r="O486" i="15" a="1"/>
  <c r="O486" i="15" s="1"/>
  <c r="N486" i="15" s="1" a="1"/>
  <c r="N486" i="15" s="1"/>
  <c r="Q485" i="15" a="1"/>
  <c r="Q485" i="15" s="1"/>
  <c r="S484" i="15" a="1"/>
  <c r="S484" i="15" s="1"/>
  <c r="G272" i="15" a="1"/>
  <c r="G272" i="15" s="1"/>
  <c r="I272" i="15" a="1"/>
  <c r="I272" i="15" s="1"/>
  <c r="H272" i="15" a="1"/>
  <c r="H272" i="15" s="1"/>
  <c r="Q486" i="15" l="1" a="1"/>
  <c r="Q486" i="15" s="1"/>
  <c r="O487" i="15" a="1"/>
  <c r="O487" i="15" s="1"/>
  <c r="N487" i="15" s="1" a="1"/>
  <c r="N487" i="15" s="1"/>
  <c r="R486" i="15" a="1"/>
  <c r="R486" i="15" s="1"/>
  <c r="S485" i="15" a="1"/>
  <c r="S485" i="15" s="1"/>
  <c r="J272" i="15" a="1"/>
  <c r="J272" i="15" s="1"/>
  <c r="E272" i="15" a="1"/>
  <c r="E272" i="15" s="1"/>
  <c r="D273" i="15" s="1" a="1"/>
  <c r="D273" i="15" s="1"/>
  <c r="F273" i="15" s="1" a="1"/>
  <c r="F273" i="15" s="1"/>
  <c r="R487" i="15" l="1" a="1"/>
  <c r="R487" i="15" s="1"/>
  <c r="Q487" i="15" a="1"/>
  <c r="Q487" i="15" s="1"/>
  <c r="O488" i="15" a="1"/>
  <c r="O488" i="15" s="1"/>
  <c r="N488" i="15" s="1" a="1"/>
  <c r="N488" i="15" s="1"/>
  <c r="S486" i="15" a="1"/>
  <c r="S486" i="15" s="1"/>
  <c r="G273" i="15" a="1"/>
  <c r="G273" i="15" s="1"/>
  <c r="H273" i="15" a="1"/>
  <c r="H273" i="15" s="1"/>
  <c r="I273" i="15" a="1"/>
  <c r="I273" i="15" s="1"/>
  <c r="E273" i="15" a="1"/>
  <c r="E273" i="15" s="1"/>
  <c r="R488" i="15" l="1" a="1"/>
  <c r="R488" i="15" s="1"/>
  <c r="O489" i="15" a="1"/>
  <c r="O489" i="15" s="1"/>
  <c r="N489" i="15" s="1" a="1"/>
  <c r="N489" i="15" s="1"/>
  <c r="Q488" i="15" a="1"/>
  <c r="Q488" i="15" s="1"/>
  <c r="S487" i="15" a="1"/>
  <c r="S487" i="15" s="1"/>
  <c r="J273" i="15" a="1"/>
  <c r="J273" i="15" s="1"/>
  <c r="D274" i="15" a="1"/>
  <c r="D274" i="15" s="1"/>
  <c r="F274" i="15" s="1" a="1"/>
  <c r="F274" i="15" s="1"/>
  <c r="R489" i="15" l="1" a="1"/>
  <c r="R489" i="15" s="1"/>
  <c r="Q489" i="15" a="1"/>
  <c r="Q489" i="15" s="1"/>
  <c r="O490" i="15" a="1"/>
  <c r="O490" i="15" s="1"/>
  <c r="N490" i="15" s="1" a="1"/>
  <c r="N490" i="15" s="1"/>
  <c r="S488" i="15" a="1"/>
  <c r="S488" i="15" s="1"/>
  <c r="G274" i="15" a="1"/>
  <c r="G274" i="15" s="1"/>
  <c r="H274" i="15" a="1"/>
  <c r="H274" i="15" s="1"/>
  <c r="I274" i="15" a="1"/>
  <c r="I274" i="15" s="1"/>
  <c r="E274" i="15" a="1"/>
  <c r="E274" i="15" s="1"/>
  <c r="D275" i="15" s="1" a="1"/>
  <c r="D275" i="15" s="1"/>
  <c r="F275" i="15" s="1" a="1"/>
  <c r="F275" i="15" s="1"/>
  <c r="O491" i="15" l="1" a="1"/>
  <c r="O491" i="15" s="1"/>
  <c r="N491" i="15" s="1" a="1"/>
  <c r="N491" i="15" s="1"/>
  <c r="Q490" i="15" a="1"/>
  <c r="Q490" i="15" s="1"/>
  <c r="R490" i="15" a="1"/>
  <c r="R490" i="15" s="1"/>
  <c r="S489" i="15" a="1"/>
  <c r="S489" i="15" s="1"/>
  <c r="J274" i="15" a="1"/>
  <c r="J274" i="15" s="1"/>
  <c r="I275" i="15" a="1"/>
  <c r="I275" i="15" s="1"/>
  <c r="H275" i="15" a="1"/>
  <c r="H275" i="15" s="1"/>
  <c r="G275" i="15" a="1"/>
  <c r="G275" i="15" s="1"/>
  <c r="O492" i="15" l="1" a="1"/>
  <c r="O492" i="15" s="1"/>
  <c r="N492" i="15" s="1" a="1"/>
  <c r="N492" i="15" s="1"/>
  <c r="R491" i="15" a="1"/>
  <c r="R491" i="15" s="1"/>
  <c r="Q491" i="15" a="1"/>
  <c r="Q491" i="15" s="1"/>
  <c r="S490" i="15" a="1"/>
  <c r="S490" i="15" s="1"/>
  <c r="E275" i="15" a="1"/>
  <c r="E275" i="15" s="1"/>
  <c r="D276" i="15" s="1" a="1"/>
  <c r="D276" i="15" s="1"/>
  <c r="F276" i="15" s="1" a="1"/>
  <c r="F276" i="15" s="1"/>
  <c r="J275" i="15" a="1"/>
  <c r="J275" i="15" s="1"/>
  <c r="R492" i="15" l="1" a="1"/>
  <c r="R492" i="15" s="1"/>
  <c r="O493" i="15" a="1"/>
  <c r="O493" i="15" s="1"/>
  <c r="N493" i="15" s="1" a="1"/>
  <c r="N493" i="15" s="1"/>
  <c r="Q492" i="15" a="1"/>
  <c r="Q492" i="15" s="1"/>
  <c r="S491" i="15" a="1"/>
  <c r="S491" i="15" s="1"/>
  <c r="I276" i="15" a="1"/>
  <c r="I276" i="15" s="1"/>
  <c r="G276" i="15" a="1"/>
  <c r="G276" i="15" s="1"/>
  <c r="H276" i="15" a="1"/>
  <c r="H276" i="15" s="1"/>
  <c r="R493" i="15" l="1" a="1"/>
  <c r="R493" i="15" s="1"/>
  <c r="Q493" i="15" a="1"/>
  <c r="Q493" i="15" s="1"/>
  <c r="O494" i="15" a="1"/>
  <c r="O494" i="15" s="1"/>
  <c r="N494" i="15" s="1" a="1"/>
  <c r="N494" i="15" s="1"/>
  <c r="S492" i="15" a="1"/>
  <c r="S492" i="15" s="1"/>
  <c r="J276" i="15" a="1"/>
  <c r="J276" i="15" s="1"/>
  <c r="E276" i="15" a="1"/>
  <c r="E276" i="15" s="1"/>
  <c r="D277" i="15" s="1" a="1"/>
  <c r="D277" i="15" s="1"/>
  <c r="F277" i="15" s="1" a="1"/>
  <c r="F277" i="15" s="1"/>
  <c r="O495" i="15" l="1" a="1"/>
  <c r="O495" i="15" s="1"/>
  <c r="N495" i="15" s="1" a="1"/>
  <c r="N495" i="15" s="1"/>
  <c r="Q494" i="15" a="1"/>
  <c r="Q494" i="15" s="1"/>
  <c r="R494" i="15" a="1"/>
  <c r="R494" i="15" s="1"/>
  <c r="S493" i="15" a="1"/>
  <c r="S493" i="15" s="1"/>
  <c r="G277" i="15" a="1"/>
  <c r="G277" i="15" s="1"/>
  <c r="H277" i="15" a="1"/>
  <c r="H277" i="15" s="1"/>
  <c r="I277" i="15" a="1"/>
  <c r="I277" i="15" s="1"/>
  <c r="Q495" i="15" l="1" a="1"/>
  <c r="Q495" i="15" s="1"/>
  <c r="R495" i="15" a="1"/>
  <c r="R495" i="15" s="1"/>
  <c r="O496" i="15" a="1"/>
  <c r="O496" i="15" s="1"/>
  <c r="N496" i="15" s="1" a="1"/>
  <c r="N496" i="15" s="1"/>
  <c r="S494" i="15" a="1"/>
  <c r="S494" i="15" s="1"/>
  <c r="E277" i="15" a="1"/>
  <c r="E277" i="15" s="1"/>
  <c r="D278" i="15" s="1" a="1"/>
  <c r="D278" i="15" s="1"/>
  <c r="F278" i="15" s="1" a="1"/>
  <c r="F278" i="15" s="1"/>
  <c r="J277" i="15" a="1"/>
  <c r="J277" i="15" s="1"/>
  <c r="R496" i="15" l="1" a="1"/>
  <c r="R496" i="15" s="1"/>
  <c r="Q496" i="15" a="1"/>
  <c r="Q496" i="15" s="1"/>
  <c r="S496" i="15" s="1" a="1"/>
  <c r="S496" i="15" s="1"/>
  <c r="O497" i="15" a="1"/>
  <c r="O497" i="15" s="1"/>
  <c r="N497" i="15" s="1" a="1"/>
  <c r="N497" i="15" s="1"/>
  <c r="S495" i="15" a="1"/>
  <c r="S495" i="15" s="1"/>
  <c r="H278" i="15" a="1"/>
  <c r="H278" i="15" s="1"/>
  <c r="I278" i="15" a="1"/>
  <c r="I278" i="15" s="1"/>
  <c r="G278" i="15" a="1"/>
  <c r="G278" i="15" s="1"/>
  <c r="R497" i="15" l="1" a="1"/>
  <c r="R497" i="15" s="1"/>
  <c r="O498" i="15" a="1"/>
  <c r="O498" i="15" s="1"/>
  <c r="N498" i="15" s="1" a="1"/>
  <c r="N498" i="15" s="1"/>
  <c r="Q497" i="15" a="1"/>
  <c r="Q497" i="15" s="1"/>
  <c r="S497" i="15" s="1" a="1"/>
  <c r="S497" i="15" s="1"/>
  <c r="J278" i="15" a="1"/>
  <c r="J278" i="15" s="1"/>
  <c r="E278" i="15" a="1"/>
  <c r="E278" i="15" s="1"/>
  <c r="D279" i="15" s="1" a="1"/>
  <c r="D279" i="15" s="1"/>
  <c r="F279" i="15" s="1" a="1"/>
  <c r="F279" i="15" s="1"/>
  <c r="R498" i="15" l="1" a="1"/>
  <c r="R498" i="15" s="1"/>
  <c r="O499" i="15" a="1"/>
  <c r="O499" i="15" s="1"/>
  <c r="N499" i="15" s="1" a="1"/>
  <c r="N499" i="15" s="1"/>
  <c r="Q498" i="15" a="1"/>
  <c r="Q498" i="15" s="1"/>
  <c r="S498" i="15" s="1" a="1"/>
  <c r="S498" i="15" s="1"/>
  <c r="G279" i="15" a="1"/>
  <c r="G279" i="15" s="1"/>
  <c r="I279" i="15" a="1"/>
  <c r="I279" i="15" s="1"/>
  <c r="H279" i="15" a="1"/>
  <c r="H279" i="15" s="1"/>
  <c r="O500" i="15" l="1" a="1"/>
  <c r="O500" i="15" s="1"/>
  <c r="N500" i="15" s="1" a="1"/>
  <c r="N500" i="15" s="1"/>
  <c r="Q499" i="15" a="1"/>
  <c r="Q499" i="15" s="1"/>
  <c r="R499" i="15" a="1"/>
  <c r="R499" i="15" s="1"/>
  <c r="J279" i="15" a="1"/>
  <c r="J279" i="15" s="1"/>
  <c r="E279" i="15" a="1"/>
  <c r="E279" i="15" s="1"/>
  <c r="D280" i="15" s="1" a="1"/>
  <c r="D280" i="15" s="1"/>
  <c r="F280" i="15" s="1" a="1"/>
  <c r="F280" i="15" s="1"/>
  <c r="R500" i="15" l="1" a="1"/>
  <c r="R500" i="15" s="1"/>
  <c r="Q500" i="15" a="1"/>
  <c r="Q500" i="15" s="1"/>
  <c r="O501" i="15" a="1"/>
  <c r="O501" i="15" s="1"/>
  <c r="N501" i="15" s="1" a="1"/>
  <c r="N501" i="15" s="1"/>
  <c r="S499" i="15" a="1"/>
  <c r="S499" i="15" s="1"/>
  <c r="G280" i="15" a="1"/>
  <c r="G280" i="15" s="1"/>
  <c r="H280" i="15" a="1"/>
  <c r="H280" i="15" s="1"/>
  <c r="I280" i="15" a="1"/>
  <c r="I280" i="15" s="1"/>
  <c r="R501" i="15" l="1" a="1"/>
  <c r="R501" i="15" s="1"/>
  <c r="O502" i="15" a="1"/>
  <c r="O502" i="15" s="1"/>
  <c r="N502" i="15" s="1" a="1"/>
  <c r="N502" i="15" s="1"/>
  <c r="Q501" i="15" a="1"/>
  <c r="Q501" i="15" s="1"/>
  <c r="S500" i="15" a="1"/>
  <c r="S500" i="15" s="1"/>
  <c r="J280" i="15" a="1"/>
  <c r="J280" i="15" s="1"/>
  <c r="E280" i="15" a="1"/>
  <c r="E280" i="15" s="1"/>
  <c r="D281" i="15" s="1" a="1"/>
  <c r="D281" i="15" s="1"/>
  <c r="F281" i="15" s="1" a="1"/>
  <c r="F281" i="15" s="1"/>
  <c r="Q502" i="15" l="1" a="1"/>
  <c r="Q502" i="15" s="1"/>
  <c r="O503" i="15" a="1"/>
  <c r="O503" i="15" s="1"/>
  <c r="N503" i="15" s="1" a="1"/>
  <c r="N503" i="15" s="1"/>
  <c r="R502" i="15" a="1"/>
  <c r="R502" i="15" s="1"/>
  <c r="S501" i="15" a="1"/>
  <c r="S501" i="15" s="1"/>
  <c r="H281" i="15" a="1"/>
  <c r="H281" i="15" s="1"/>
  <c r="I281" i="15" a="1"/>
  <c r="I281" i="15" s="1"/>
  <c r="G281" i="15" a="1"/>
  <c r="G281" i="15" s="1"/>
  <c r="Q503" i="15" l="1" a="1"/>
  <c r="Q503" i="15" s="1"/>
  <c r="O504" i="15" a="1"/>
  <c r="O504" i="15" s="1"/>
  <c r="N504" i="15" s="1" a="1"/>
  <c r="N504" i="15" s="1"/>
  <c r="R503" i="15" a="1"/>
  <c r="R503" i="15" s="1"/>
  <c r="S502" i="15" a="1"/>
  <c r="S502" i="15" s="1"/>
  <c r="E281" i="15" a="1"/>
  <c r="E281" i="15" s="1"/>
  <c r="D282" i="15" s="1" a="1"/>
  <c r="D282" i="15" s="1"/>
  <c r="F282" i="15" s="1" a="1"/>
  <c r="F282" i="15" s="1"/>
  <c r="J281" i="15" a="1"/>
  <c r="J281" i="15" s="1"/>
  <c r="R504" i="15" l="1" a="1"/>
  <c r="R504" i="15" s="1"/>
  <c r="O505" i="15" a="1"/>
  <c r="O505" i="15" s="1"/>
  <c r="N505" i="15" s="1" a="1"/>
  <c r="N505" i="15" s="1"/>
  <c r="Q504" i="15" a="1"/>
  <c r="Q504" i="15" s="1"/>
  <c r="S503" i="15" a="1"/>
  <c r="S503" i="15" s="1"/>
  <c r="G282" i="15" a="1"/>
  <c r="G282" i="15" s="1"/>
  <c r="H282" i="15" a="1"/>
  <c r="H282" i="15" s="1"/>
  <c r="I282" i="15" a="1"/>
  <c r="I282" i="15" s="1"/>
  <c r="R505" i="15" l="1" a="1"/>
  <c r="R505" i="15" s="1"/>
  <c r="Q505" i="15" a="1"/>
  <c r="Q505" i="15" s="1"/>
  <c r="O506" i="15" a="1"/>
  <c r="O506" i="15" s="1"/>
  <c r="N506" i="15" s="1" a="1"/>
  <c r="N506" i="15" s="1"/>
  <c r="S504" i="15" a="1"/>
  <c r="S504" i="15" s="1"/>
  <c r="E282" i="15" a="1"/>
  <c r="E282" i="15" s="1"/>
  <c r="D283" i="15" s="1" a="1"/>
  <c r="D283" i="15" s="1"/>
  <c r="J282" i="15" a="1"/>
  <c r="J282" i="15" s="1"/>
  <c r="F283" i="15" l="1" a="1"/>
  <c r="F283" i="15" s="1"/>
  <c r="G283" i="15" s="1" a="1"/>
  <c r="G283" i="15" s="1"/>
  <c r="I283" i="15" a="1"/>
  <c r="I283" i="15" s="1"/>
  <c r="H283" i="15" a="1"/>
  <c r="H283" i="15" s="1"/>
  <c r="Q506" i="15" a="1"/>
  <c r="Q506" i="15" s="1"/>
  <c r="R506" i="15" a="1"/>
  <c r="R506" i="15" s="1"/>
  <c r="O507" i="15" a="1"/>
  <c r="O507" i="15" s="1"/>
  <c r="N507" i="15" s="1" a="1"/>
  <c r="N507" i="15" s="1"/>
  <c r="S505" i="15" a="1"/>
  <c r="S505" i="15" s="1"/>
  <c r="E283" i="15" a="1"/>
  <c r="E283" i="15" s="1"/>
  <c r="D284" i="15" s="1" a="1"/>
  <c r="D284" i="15" s="1"/>
  <c r="F284" i="15" s="1" a="1"/>
  <c r="F284" i="15" s="1"/>
  <c r="J283" i="15" l="1" a="1"/>
  <c r="J283" i="15" s="1"/>
  <c r="R507" i="15" a="1"/>
  <c r="R507" i="15" s="1"/>
  <c r="O508" i="15" a="1"/>
  <c r="O508" i="15" s="1"/>
  <c r="N508" i="15" s="1" a="1"/>
  <c r="N508" i="15" s="1"/>
  <c r="Q507" i="15" a="1"/>
  <c r="Q507" i="15" s="1"/>
  <c r="S506" i="15" a="1"/>
  <c r="S506" i="15" s="1"/>
  <c r="I284" i="15" a="1"/>
  <c r="I284" i="15" s="1"/>
  <c r="H284" i="15" a="1"/>
  <c r="H284" i="15" s="1"/>
  <c r="G284" i="15" a="1"/>
  <c r="G284" i="15" s="1"/>
  <c r="R508" i="15" l="1" a="1"/>
  <c r="R508" i="15" s="1"/>
  <c r="Q508" i="15" a="1"/>
  <c r="Q508" i="15" s="1"/>
  <c r="S507" i="15" a="1"/>
  <c r="S507" i="15" s="1"/>
  <c r="J284" i="15" a="1"/>
  <c r="J284" i="15" s="1"/>
  <c r="E284" i="15" a="1"/>
  <c r="E284" i="15" s="1"/>
  <c r="D285" i="15" s="1" a="1"/>
  <c r="D285" i="15" s="1"/>
  <c r="F285" i="15" s="1" a="1"/>
  <c r="F285" i="15" s="1"/>
  <c r="O509" i="15" l="1" a="1"/>
  <c r="O509" i="15" s="1"/>
  <c r="N509" i="15" s="1" a="1"/>
  <c r="N509" i="15" s="1"/>
  <c r="S508" i="15" a="1"/>
  <c r="S508" i="15" s="1"/>
  <c r="G285" i="15" a="1"/>
  <c r="G285" i="15" s="1"/>
  <c r="H285" i="15" a="1"/>
  <c r="H285" i="15" s="1"/>
  <c r="I285" i="15" a="1"/>
  <c r="I285" i="15" s="1"/>
  <c r="R509" i="15" l="1" a="1"/>
  <c r="R509" i="15" s="1"/>
  <c r="O510" i="15" a="1"/>
  <c r="O510" i="15" s="1"/>
  <c r="N510" i="15" s="1" a="1"/>
  <c r="N510" i="15" s="1"/>
  <c r="Q509" i="15" a="1"/>
  <c r="Q509" i="15" s="1"/>
  <c r="E285" i="15" a="1"/>
  <c r="E285" i="15" s="1"/>
  <c r="D286" i="15" s="1" a="1"/>
  <c r="D286" i="15" s="1"/>
  <c r="F286" i="15" s="1" a="1"/>
  <c r="F286" i="15" s="1"/>
  <c r="J285" i="15" a="1"/>
  <c r="J285" i="15" s="1"/>
  <c r="Q510" i="15" l="1" a="1"/>
  <c r="Q510" i="15" s="1"/>
  <c r="R510" i="15" a="1"/>
  <c r="R510" i="15" s="1"/>
  <c r="O511" i="15" a="1"/>
  <c r="O511" i="15" s="1"/>
  <c r="N511" i="15" s="1" a="1"/>
  <c r="N511" i="15" s="1"/>
  <c r="S509" i="15" a="1"/>
  <c r="S509" i="15" s="1"/>
  <c r="G286" i="15" a="1"/>
  <c r="G286" i="15" s="1"/>
  <c r="H286" i="15" a="1"/>
  <c r="H286" i="15" s="1"/>
  <c r="I286" i="15" a="1"/>
  <c r="I286" i="15" s="1"/>
  <c r="O512" i="15" l="1" a="1"/>
  <c r="O512" i="15" s="1"/>
  <c r="N512" i="15" s="1" a="1"/>
  <c r="N512" i="15" s="1"/>
  <c r="Q511" i="15" a="1"/>
  <c r="Q511" i="15" s="1"/>
  <c r="R511" i="15" a="1"/>
  <c r="R511" i="15" s="1"/>
  <c r="S510" i="15" a="1"/>
  <c r="S510" i="15" s="1"/>
  <c r="J286" i="15" a="1"/>
  <c r="J286" i="15" s="1"/>
  <c r="E286" i="15" a="1"/>
  <c r="E286" i="15" s="1"/>
  <c r="D287" i="15" s="1" a="1"/>
  <c r="D287" i="15" s="1"/>
  <c r="F287" i="15" s="1" a="1"/>
  <c r="F287" i="15" s="1"/>
  <c r="R512" i="15" l="1" a="1"/>
  <c r="R512" i="15" s="1"/>
  <c r="O513" i="15" a="1"/>
  <c r="O513" i="15" s="1"/>
  <c r="N513" i="15" s="1" a="1"/>
  <c r="N513" i="15" s="1"/>
  <c r="Q512" i="15" a="1"/>
  <c r="Q512" i="15" s="1"/>
  <c r="S512" i="15" s="1" a="1"/>
  <c r="S512" i="15" s="1"/>
  <c r="S511" i="15" a="1"/>
  <c r="S511" i="15" s="1"/>
  <c r="H287" i="15" a="1"/>
  <c r="H287" i="15" s="1"/>
  <c r="I287" i="15" a="1"/>
  <c r="I287" i="15" s="1"/>
  <c r="G287" i="15" a="1"/>
  <c r="G287" i="15" s="1"/>
  <c r="R513" i="15" l="1" a="1"/>
  <c r="R513" i="15" s="1"/>
  <c r="O514" i="15" a="1"/>
  <c r="O514" i="15" s="1"/>
  <c r="N514" i="15" s="1" a="1"/>
  <c r="N514" i="15" s="1"/>
  <c r="Q513" i="15" a="1"/>
  <c r="Q513" i="15" s="1"/>
  <c r="E287" i="15" a="1"/>
  <c r="E287" i="15" s="1"/>
  <c r="D288" i="15" s="1" a="1"/>
  <c r="D288" i="15" s="1"/>
  <c r="F288" i="15" s="1" a="1"/>
  <c r="F288" i="15" s="1"/>
  <c r="J287" i="15" a="1"/>
  <c r="J287" i="15" s="1"/>
  <c r="O515" i="15" l="1" a="1"/>
  <c r="O515" i="15" s="1"/>
  <c r="N515" i="15" s="1" a="1"/>
  <c r="N515" i="15" s="1"/>
  <c r="Q514" i="15" a="1"/>
  <c r="Q514" i="15" s="1"/>
  <c r="R514" i="15" a="1"/>
  <c r="R514" i="15" s="1"/>
  <c r="S513" i="15" a="1"/>
  <c r="S513" i="15" s="1"/>
  <c r="H288" i="15" a="1"/>
  <c r="H288" i="15" s="1"/>
  <c r="I288" i="15" a="1"/>
  <c r="I288" i="15" s="1"/>
  <c r="G288" i="15" a="1"/>
  <c r="G288" i="15" s="1"/>
  <c r="Q515" i="15" l="1" a="1"/>
  <c r="Q515" i="15" s="1"/>
  <c r="O516" i="15" a="1"/>
  <c r="O516" i="15" s="1"/>
  <c r="N516" i="15" s="1" a="1"/>
  <c r="N516" i="15" s="1"/>
  <c r="R515" i="15" a="1"/>
  <c r="R515" i="15" s="1"/>
  <c r="S514" i="15" a="1"/>
  <c r="S514" i="15" s="1"/>
  <c r="J288" i="15" a="1"/>
  <c r="J288" i="15" s="1"/>
  <c r="E288" i="15" a="1"/>
  <c r="E288" i="15" s="1"/>
  <c r="D289" i="15" s="1" a="1"/>
  <c r="D289" i="15" s="1"/>
  <c r="F289" i="15" s="1" a="1"/>
  <c r="F289" i="15" s="1"/>
  <c r="R516" i="15" l="1" a="1"/>
  <c r="R516" i="15" s="1"/>
  <c r="Q516" i="15" a="1"/>
  <c r="Q516" i="15" s="1"/>
  <c r="O517" i="15" a="1"/>
  <c r="O517" i="15" s="1"/>
  <c r="N517" i="15" s="1" a="1"/>
  <c r="N517" i="15" s="1"/>
  <c r="S515" i="15" a="1"/>
  <c r="S515" i="15" s="1"/>
  <c r="I289" i="15" a="1"/>
  <c r="I289" i="15" s="1"/>
  <c r="G289" i="15" a="1"/>
  <c r="G289" i="15" s="1"/>
  <c r="H289" i="15" a="1"/>
  <c r="H289" i="15" s="1"/>
  <c r="R517" i="15" l="1" a="1"/>
  <c r="R517" i="15" s="1"/>
  <c r="O518" i="15" a="1"/>
  <c r="O518" i="15" s="1"/>
  <c r="N518" i="15" s="1" a="1"/>
  <c r="N518" i="15" s="1"/>
  <c r="Q517" i="15" a="1"/>
  <c r="Q517" i="15" s="1"/>
  <c r="S516" i="15" a="1"/>
  <c r="S516" i="15" s="1"/>
  <c r="J289" i="15" a="1"/>
  <c r="J289" i="15" s="1"/>
  <c r="E289" i="15" a="1"/>
  <c r="E289" i="15" s="1"/>
  <c r="D290" i="15" s="1" a="1"/>
  <c r="D290" i="15" s="1"/>
  <c r="F290" i="15" s="1" a="1"/>
  <c r="F290" i="15" s="1"/>
  <c r="R518" i="15" l="1" a="1"/>
  <c r="R518" i="15" s="1"/>
  <c r="Q518" i="15" a="1"/>
  <c r="Q518" i="15" s="1"/>
  <c r="O519" i="15" a="1"/>
  <c r="O519" i="15" s="1"/>
  <c r="N519" i="15" s="1" a="1"/>
  <c r="N519" i="15" s="1"/>
  <c r="S517" i="15" a="1"/>
  <c r="S517" i="15" s="1"/>
  <c r="H290" i="15" a="1"/>
  <c r="H290" i="15" s="1"/>
  <c r="G290" i="15" a="1"/>
  <c r="G290" i="15" s="1"/>
  <c r="I290" i="15" a="1"/>
  <c r="I290" i="15" s="1"/>
  <c r="O520" i="15" l="1" a="1"/>
  <c r="O520" i="15" s="1"/>
  <c r="N520" i="15" s="1" a="1"/>
  <c r="N520" i="15" s="1"/>
  <c r="Q519" i="15" a="1"/>
  <c r="Q519" i="15" s="1"/>
  <c r="R519" i="15" a="1"/>
  <c r="R519" i="15" s="1"/>
  <c r="S518" i="15" a="1"/>
  <c r="S518" i="15" s="1"/>
  <c r="E290" i="15" a="1"/>
  <c r="E290" i="15" s="1"/>
  <c r="D291" i="15" s="1" a="1"/>
  <c r="D291" i="15" s="1"/>
  <c r="F291" i="15" s="1" a="1"/>
  <c r="F291" i="15" s="1"/>
  <c r="J290" i="15" a="1"/>
  <c r="J290" i="15" s="1"/>
  <c r="R520" i="15" l="1" a="1"/>
  <c r="R520" i="15" s="1"/>
  <c r="Q520" i="15" a="1"/>
  <c r="Q520" i="15" s="1"/>
  <c r="O521" i="15" a="1"/>
  <c r="O521" i="15" s="1"/>
  <c r="N521" i="15" s="1" a="1"/>
  <c r="N521" i="15" s="1"/>
  <c r="S519" i="15" a="1"/>
  <c r="S519" i="15" s="1"/>
  <c r="G291" i="15" a="1"/>
  <c r="G291" i="15" s="1"/>
  <c r="I291" i="15" a="1"/>
  <c r="I291" i="15" s="1"/>
  <c r="H291" i="15" a="1"/>
  <c r="H291" i="15" s="1"/>
  <c r="R521" i="15" l="1" a="1"/>
  <c r="R521" i="15" s="1"/>
  <c r="Q521" i="15" a="1"/>
  <c r="Q521" i="15" s="1"/>
  <c r="O522" i="15" a="1"/>
  <c r="O522" i="15" s="1"/>
  <c r="N522" i="15" s="1" a="1"/>
  <c r="N522" i="15" s="1"/>
  <c r="S520" i="15" a="1"/>
  <c r="S520" i="15" s="1"/>
  <c r="J291" i="15" a="1"/>
  <c r="J291" i="15" s="1"/>
  <c r="E291" i="15" a="1"/>
  <c r="E291" i="15" s="1"/>
  <c r="D292" i="15" s="1" a="1"/>
  <c r="D292" i="15" s="1"/>
  <c r="F292" i="15" s="1" a="1"/>
  <c r="F292" i="15" s="1"/>
  <c r="O523" i="15" l="1" a="1"/>
  <c r="O523" i="15" s="1"/>
  <c r="N523" i="15" s="1" a="1"/>
  <c r="N523" i="15" s="1"/>
  <c r="Q522" i="15" a="1"/>
  <c r="Q522" i="15" s="1"/>
  <c r="R522" i="15" a="1"/>
  <c r="R522" i="15" s="1"/>
  <c r="S521" i="15" a="1"/>
  <c r="S521" i="15" s="1"/>
  <c r="G292" i="15" a="1"/>
  <c r="G292" i="15" s="1"/>
  <c r="I292" i="15" a="1"/>
  <c r="I292" i="15" s="1"/>
  <c r="H292" i="15" a="1"/>
  <c r="H292" i="15" s="1"/>
  <c r="Q523" i="15" l="1" a="1"/>
  <c r="Q523" i="15" s="1"/>
  <c r="R523" i="15" a="1"/>
  <c r="R523" i="15" s="1"/>
  <c r="O524" i="15" a="1"/>
  <c r="O524" i="15" s="1"/>
  <c r="N524" i="15" s="1" a="1"/>
  <c r="N524" i="15" s="1"/>
  <c r="S522" i="15" a="1"/>
  <c r="S522" i="15" s="1"/>
  <c r="J292" i="15" a="1"/>
  <c r="J292" i="15" s="1"/>
  <c r="E292" i="15" a="1"/>
  <c r="E292" i="15" s="1"/>
  <c r="D293" i="15" s="1" a="1"/>
  <c r="D293" i="15" s="1"/>
  <c r="F293" i="15" s="1" a="1"/>
  <c r="F293" i="15" s="1"/>
  <c r="S523" i="15" l="1" a="1"/>
  <c r="S523" i="15" s="1"/>
  <c r="R524" i="15" a="1"/>
  <c r="R524" i="15" s="1"/>
  <c r="O525" i="15" a="1"/>
  <c r="O525" i="15" s="1"/>
  <c r="N525" i="15" s="1" a="1"/>
  <c r="N525" i="15" s="1"/>
  <c r="Q524" i="15" a="1"/>
  <c r="Q524" i="15" s="1"/>
  <c r="S524" i="15" s="1" a="1"/>
  <c r="S524" i="15" s="1"/>
  <c r="G293" i="15" a="1"/>
  <c r="G293" i="15" s="1"/>
  <c r="H293" i="15" a="1"/>
  <c r="H293" i="15" s="1"/>
  <c r="I293" i="15" a="1"/>
  <c r="I293" i="15" s="1"/>
  <c r="R525" i="15" l="1" a="1"/>
  <c r="R525" i="15" s="1"/>
  <c r="Q525" i="15" a="1"/>
  <c r="Q525" i="15" s="1"/>
  <c r="O526" i="15" a="1"/>
  <c r="O526" i="15" s="1"/>
  <c r="N526" i="15" s="1" a="1"/>
  <c r="N526" i="15" s="1"/>
  <c r="E293" i="15" a="1"/>
  <c r="E293" i="15" s="1"/>
  <c r="D294" i="15" s="1" a="1"/>
  <c r="D294" i="15" s="1"/>
  <c r="F294" i="15" s="1" a="1"/>
  <c r="F294" i="15" s="1"/>
  <c r="J293" i="15" a="1"/>
  <c r="J293" i="15" s="1"/>
  <c r="O527" i="15" l="1" a="1"/>
  <c r="O527" i="15" s="1"/>
  <c r="N527" i="15" s="1" a="1"/>
  <c r="N527" i="15" s="1"/>
  <c r="Q526" i="15" a="1"/>
  <c r="Q526" i="15" s="1"/>
  <c r="R526" i="15" a="1"/>
  <c r="R526" i="15" s="1"/>
  <c r="S525" i="15" a="1"/>
  <c r="S525" i="15" s="1"/>
  <c r="G294" i="15" a="1"/>
  <c r="G294" i="15" s="1"/>
  <c r="H294" i="15" a="1"/>
  <c r="H294" i="15" s="1"/>
  <c r="I294" i="15" a="1"/>
  <c r="I294" i="15" s="1"/>
  <c r="E294" i="15" a="1"/>
  <c r="E294" i="15" s="1"/>
  <c r="D295" i="15" s="1" a="1"/>
  <c r="D295" i="15" s="1"/>
  <c r="F295" i="15" s="1" a="1"/>
  <c r="F295" i="15" s="1"/>
  <c r="S526" i="15" l="1" a="1"/>
  <c r="S526" i="15" s="1"/>
  <c r="R527" i="15" a="1"/>
  <c r="R527" i="15" s="1"/>
  <c r="Q527" i="15" a="1"/>
  <c r="Q527" i="15" s="1"/>
  <c r="J294" i="15" a="1"/>
  <c r="J294" i="15" s="1"/>
  <c r="I295" i="15" a="1"/>
  <c r="I295" i="15" s="1"/>
  <c r="H295" i="15" a="1"/>
  <c r="H295" i="15" s="1"/>
  <c r="G295" i="15" a="1"/>
  <c r="G295" i="15" s="1"/>
  <c r="O528" i="15" l="1" a="1"/>
  <c r="O528" i="15" s="1"/>
  <c r="N528" i="15" s="1" a="1"/>
  <c r="N528" i="15" s="1"/>
  <c r="S527" i="15" a="1"/>
  <c r="S527" i="15" s="1"/>
  <c r="E295" i="15" a="1"/>
  <c r="E295" i="15" s="1"/>
  <c r="D296" i="15" s="1" a="1"/>
  <c r="D296" i="15" s="1"/>
  <c r="F296" i="15" s="1" a="1"/>
  <c r="F296" i="15" s="1"/>
  <c r="J295" i="15" a="1"/>
  <c r="J295" i="15" s="1"/>
  <c r="R528" i="15" l="1" a="1"/>
  <c r="R528" i="15" s="1"/>
  <c r="Q528" i="15" a="1"/>
  <c r="Q528" i="15" s="1"/>
  <c r="O529" i="15" a="1"/>
  <c r="O529" i="15" s="1"/>
  <c r="N529" i="15" s="1" a="1"/>
  <c r="N529" i="15" s="1"/>
  <c r="I296" i="15" a="1"/>
  <c r="I296" i="15" s="1"/>
  <c r="G296" i="15" a="1"/>
  <c r="G296" i="15" s="1"/>
  <c r="H296" i="15" a="1"/>
  <c r="H296" i="15" s="1"/>
  <c r="R529" i="15" l="1" a="1"/>
  <c r="R529" i="15" s="1"/>
  <c r="Q529" i="15" a="1"/>
  <c r="Q529" i="15" s="1"/>
  <c r="O530" i="15" a="1"/>
  <c r="O530" i="15" s="1"/>
  <c r="N530" i="15" s="1" a="1"/>
  <c r="N530" i="15" s="1"/>
  <c r="S528" i="15" a="1"/>
  <c r="S528" i="15" s="1"/>
  <c r="J296" i="15" a="1"/>
  <c r="J296" i="15" s="1"/>
  <c r="E296" i="15" a="1"/>
  <c r="E296" i="15" s="1"/>
  <c r="D297" i="15" s="1" a="1"/>
  <c r="D297" i="15" s="1"/>
  <c r="F297" i="15" s="1" a="1"/>
  <c r="F297" i="15" s="1"/>
  <c r="O531" i="15" l="1" a="1"/>
  <c r="O531" i="15" s="1"/>
  <c r="N531" i="15" s="1" a="1"/>
  <c r="N531" i="15" s="1"/>
  <c r="Q530" i="15" a="1"/>
  <c r="Q530" i="15" s="1"/>
  <c r="R530" i="15" a="1"/>
  <c r="R530" i="15" s="1"/>
  <c r="S529" i="15" a="1"/>
  <c r="S529" i="15" s="1"/>
  <c r="G297" i="15" a="1"/>
  <c r="G297" i="15" s="1"/>
  <c r="H297" i="15" a="1"/>
  <c r="H297" i="15" s="1"/>
  <c r="I297" i="15" a="1"/>
  <c r="I297" i="15" s="1"/>
  <c r="O532" i="15" l="1" a="1"/>
  <c r="O532" i="15" s="1"/>
  <c r="N532" i="15" s="1" a="1"/>
  <c r="N532" i="15" s="1"/>
  <c r="Q531" i="15" a="1"/>
  <c r="Q531" i="15" s="1"/>
  <c r="R531" i="15" a="1"/>
  <c r="R531" i="15" s="1"/>
  <c r="S530" i="15" a="1"/>
  <c r="S530" i="15" s="1"/>
  <c r="J297" i="15" a="1"/>
  <c r="J297" i="15" s="1"/>
  <c r="E297" i="15" a="1"/>
  <c r="E297" i="15" s="1"/>
  <c r="D298" i="15" s="1" a="1"/>
  <c r="D298" i="15" s="1"/>
  <c r="F298" i="15" s="1" a="1"/>
  <c r="F298" i="15" s="1"/>
  <c r="R532" i="15" l="1" a="1"/>
  <c r="R532" i="15" s="1"/>
  <c r="O533" i="15" a="1"/>
  <c r="O533" i="15" s="1"/>
  <c r="N533" i="15" s="1" a="1"/>
  <c r="N533" i="15" s="1"/>
  <c r="Q532" i="15" a="1"/>
  <c r="Q532" i="15" s="1"/>
  <c r="S531" i="15" a="1"/>
  <c r="S531" i="15" s="1"/>
  <c r="H298" i="15" a="1"/>
  <c r="H298" i="15" s="1"/>
  <c r="I298" i="15" a="1"/>
  <c r="I298" i="15" s="1"/>
  <c r="G298" i="15" a="1"/>
  <c r="G298" i="15" s="1"/>
  <c r="R533" i="15" l="1" a="1"/>
  <c r="R533" i="15" s="1"/>
  <c r="O534" i="15" a="1"/>
  <c r="O534" i="15" s="1"/>
  <c r="N534" i="15" s="1" a="1"/>
  <c r="N534" i="15" s="1"/>
  <c r="Q533" i="15" a="1"/>
  <c r="Q533" i="15" s="1"/>
  <c r="S532" i="15" a="1"/>
  <c r="S532" i="15" s="1"/>
  <c r="J298" i="15" a="1"/>
  <c r="J298" i="15" s="1"/>
  <c r="E298" i="15" a="1"/>
  <c r="E298" i="15" s="1"/>
  <c r="D299" i="15" s="1" a="1"/>
  <c r="D299" i="15" s="1"/>
  <c r="F299" i="15" s="1" a="1"/>
  <c r="F299" i="15" s="1"/>
  <c r="Q534" i="15" l="1" a="1"/>
  <c r="Q534" i="15" s="1"/>
  <c r="O535" i="15" a="1"/>
  <c r="O535" i="15" s="1"/>
  <c r="N535" i="15" s="1" a="1"/>
  <c r="N535" i="15" s="1"/>
  <c r="R534" i="15" a="1"/>
  <c r="R534" i="15" s="1"/>
  <c r="S533" i="15" a="1"/>
  <c r="S533" i="15" s="1"/>
  <c r="G299" i="15" a="1"/>
  <c r="G299" i="15" s="1"/>
  <c r="I299" i="15" a="1"/>
  <c r="I299" i="15" s="1"/>
  <c r="H299" i="15" a="1"/>
  <c r="H299" i="15" s="1"/>
  <c r="Q535" i="15" l="1" a="1"/>
  <c r="Q535" i="15" s="1"/>
  <c r="R535" i="15" a="1"/>
  <c r="R535" i="15" s="1"/>
  <c r="O536" i="15" a="1"/>
  <c r="O536" i="15" s="1"/>
  <c r="N536" i="15" s="1" a="1"/>
  <c r="N536" i="15" s="1"/>
  <c r="S534" i="15" a="1"/>
  <c r="S534" i="15" s="1"/>
  <c r="J299" i="15" a="1"/>
  <c r="J299" i="15" s="1"/>
  <c r="E299" i="15" a="1"/>
  <c r="E299" i="15" s="1"/>
  <c r="D300" i="15" s="1" a="1"/>
  <c r="D300" i="15" s="1"/>
  <c r="F300" i="15" s="1" a="1"/>
  <c r="F300" i="15" s="1"/>
  <c r="R536" i="15" l="1" a="1"/>
  <c r="R536" i="15" s="1"/>
  <c r="O537" i="15" a="1"/>
  <c r="O537" i="15" s="1"/>
  <c r="N537" i="15" s="1" a="1"/>
  <c r="N537" i="15" s="1"/>
  <c r="Q536" i="15" a="1"/>
  <c r="Q536" i="15" s="1"/>
  <c r="S535" i="15" a="1"/>
  <c r="S535" i="15" s="1"/>
  <c r="G300" i="15" a="1"/>
  <c r="G300" i="15" s="1"/>
  <c r="H300" i="15" a="1"/>
  <c r="H300" i="15" s="1"/>
  <c r="I300" i="15" a="1"/>
  <c r="I300" i="15" s="1"/>
  <c r="O538" i="15" l="1" a="1"/>
  <c r="O538" i="15" s="1"/>
  <c r="N538" i="15" s="1" a="1"/>
  <c r="N538" i="15" s="1"/>
  <c r="Q537" i="15" a="1"/>
  <c r="Q537" i="15" s="1"/>
  <c r="R537" i="15" a="1"/>
  <c r="R537" i="15" s="1"/>
  <c r="S536" i="15" a="1"/>
  <c r="S536" i="15" s="1"/>
  <c r="J300" i="15" a="1"/>
  <c r="J300" i="15" s="1"/>
  <c r="E300" i="15" a="1"/>
  <c r="E300" i="15" s="1"/>
  <c r="D301" i="15" s="1" a="1"/>
  <c r="D301" i="15" s="1"/>
  <c r="F301" i="15" s="1" a="1"/>
  <c r="F301" i="15" s="1"/>
  <c r="S537" i="15" l="1" a="1"/>
  <c r="S537" i="15" s="1"/>
  <c r="R538" i="15" a="1"/>
  <c r="R538" i="15" s="1"/>
  <c r="O539" i="15" a="1"/>
  <c r="O539" i="15" s="1"/>
  <c r="N539" i="15" s="1" a="1"/>
  <c r="N539" i="15" s="1"/>
  <c r="Q538" i="15" a="1"/>
  <c r="Q538" i="15" s="1"/>
  <c r="H301" i="15" a="1"/>
  <c r="H301" i="15" s="1"/>
  <c r="I301" i="15" a="1"/>
  <c r="I301" i="15" s="1"/>
  <c r="G301" i="15" a="1"/>
  <c r="G301" i="15" s="1"/>
  <c r="Q539" i="15" l="1" a="1"/>
  <c r="Q539" i="15" s="1"/>
  <c r="R539" i="15" a="1"/>
  <c r="R539" i="15" s="1"/>
  <c r="O540" i="15" a="1"/>
  <c r="O540" i="15" s="1"/>
  <c r="N540" i="15" s="1" a="1"/>
  <c r="N540" i="15" s="1"/>
  <c r="S538" i="15" a="1"/>
  <c r="S538" i="15" s="1"/>
  <c r="E301" i="15" a="1"/>
  <c r="E301" i="15" s="1"/>
  <c r="D302" i="15" s="1" a="1"/>
  <c r="D302" i="15" s="1"/>
  <c r="F302" i="15" s="1" a="1"/>
  <c r="F302" i="15" s="1"/>
  <c r="J301" i="15" a="1"/>
  <c r="J301" i="15" s="1"/>
  <c r="R540" i="15" l="1" a="1"/>
  <c r="R540" i="15" s="1"/>
  <c r="O541" i="15" a="1"/>
  <c r="O541" i="15" s="1"/>
  <c r="N541" i="15" s="1" a="1"/>
  <c r="N541" i="15" s="1"/>
  <c r="Q540" i="15" a="1"/>
  <c r="Q540" i="15" s="1"/>
  <c r="S539" i="15" a="1"/>
  <c r="S539" i="15" s="1"/>
  <c r="G302" i="15" a="1"/>
  <c r="G302" i="15" s="1"/>
  <c r="H302" i="15" a="1"/>
  <c r="H302" i="15" s="1"/>
  <c r="I302" i="15" a="1"/>
  <c r="I302" i="15" s="1"/>
  <c r="E302" i="15" a="1"/>
  <c r="E302" i="15" s="1"/>
  <c r="D303" i="15" s="1" a="1"/>
  <c r="D303" i="15" s="1"/>
  <c r="F303" i="15" s="1" a="1"/>
  <c r="F303" i="15" s="1"/>
  <c r="Q541" i="15" l="1" a="1"/>
  <c r="Q541" i="15" s="1"/>
  <c r="R541" i="15" a="1"/>
  <c r="R541" i="15" s="1"/>
  <c r="O542" i="15" a="1"/>
  <c r="O542" i="15" s="1"/>
  <c r="N542" i="15" s="1" a="1"/>
  <c r="N542" i="15" s="1"/>
  <c r="S540" i="15" a="1"/>
  <c r="S540" i="15" s="1"/>
  <c r="J302" i="15" a="1"/>
  <c r="J302" i="15" s="1"/>
  <c r="G303" i="15" a="1"/>
  <c r="G303" i="15" s="1"/>
  <c r="H303" i="15" a="1"/>
  <c r="H303" i="15" s="1"/>
  <c r="I303" i="15" a="1"/>
  <c r="I303" i="15" s="1"/>
  <c r="R542" i="15" l="1" a="1"/>
  <c r="R542" i="15" s="1"/>
  <c r="Q542" i="15" a="1"/>
  <c r="Q542" i="15" s="1"/>
  <c r="O543" i="15" a="1"/>
  <c r="O543" i="15" s="1"/>
  <c r="N543" i="15" s="1" a="1"/>
  <c r="N543" i="15" s="1"/>
  <c r="S541" i="15" a="1"/>
  <c r="S541" i="15" s="1"/>
  <c r="J303" i="15" a="1"/>
  <c r="J303" i="15" s="1"/>
  <c r="E303" i="15" a="1"/>
  <c r="E303" i="15" s="1"/>
  <c r="D304" i="15" s="1" a="1"/>
  <c r="D304" i="15" s="1"/>
  <c r="F304" i="15" s="1" a="1"/>
  <c r="F304" i="15" s="1"/>
  <c r="O544" i="15" l="1" a="1"/>
  <c r="O544" i="15" s="1"/>
  <c r="N544" i="15" s="1" a="1"/>
  <c r="N544" i="15" s="1"/>
  <c r="Q543" i="15" a="1"/>
  <c r="Q543" i="15" s="1"/>
  <c r="R543" i="15" a="1"/>
  <c r="R543" i="15" s="1"/>
  <c r="S542" i="15" a="1"/>
  <c r="S542" i="15" s="1"/>
  <c r="I304" i="15" a="1"/>
  <c r="I304" i="15" s="1"/>
  <c r="H304" i="15" a="1"/>
  <c r="H304" i="15" s="1"/>
  <c r="G304" i="15" a="1"/>
  <c r="G304" i="15" s="1"/>
  <c r="R544" i="15" l="1" a="1"/>
  <c r="R544" i="15" s="1"/>
  <c r="Q544" i="15" a="1"/>
  <c r="Q544" i="15" s="1"/>
  <c r="S544" i="15" s="1" a="1"/>
  <c r="S544" i="15" s="1"/>
  <c r="O545" i="15" a="1"/>
  <c r="O545" i="15" s="1"/>
  <c r="N545" i="15" s="1" a="1"/>
  <c r="N545" i="15" s="1"/>
  <c r="S543" i="15" a="1"/>
  <c r="S543" i="15" s="1"/>
  <c r="E304" i="15" a="1"/>
  <c r="E304" i="15" s="1"/>
  <c r="D305" i="15" s="1" a="1"/>
  <c r="D305" i="15" s="1"/>
  <c r="F305" i="15" s="1" a="1"/>
  <c r="F305" i="15" s="1"/>
  <c r="J304" i="15" a="1"/>
  <c r="J304" i="15" s="1"/>
  <c r="Q545" i="15" l="1" a="1"/>
  <c r="Q545" i="15" s="1"/>
  <c r="R545" i="15" a="1"/>
  <c r="R545" i="15" s="1"/>
  <c r="O546" i="15" a="1"/>
  <c r="O546" i="15" s="1"/>
  <c r="N546" i="15" s="1" a="1"/>
  <c r="N546" i="15" s="1"/>
  <c r="G305" i="15" a="1"/>
  <c r="G305" i="15" s="1"/>
  <c r="H305" i="15" a="1"/>
  <c r="H305" i="15" s="1"/>
  <c r="E305" i="15" a="1"/>
  <c r="E305" i="15" s="1"/>
  <c r="D306" i="15" s="1" a="1"/>
  <c r="D306" i="15" s="1"/>
  <c r="F306" i="15" s="1" a="1"/>
  <c r="F306" i="15" s="1"/>
  <c r="I305" i="15" a="1"/>
  <c r="I305" i="15" s="1"/>
  <c r="O547" i="15" l="1" a="1"/>
  <c r="O547" i="15" s="1"/>
  <c r="N547" i="15" s="1" a="1"/>
  <c r="N547" i="15" s="1"/>
  <c r="R546" i="15" a="1"/>
  <c r="R546" i="15" s="1"/>
  <c r="Q546" i="15" a="1"/>
  <c r="Q546" i="15" s="1"/>
  <c r="S545" i="15" a="1"/>
  <c r="S545" i="15" s="1"/>
  <c r="J305" i="15" a="1"/>
  <c r="J305" i="15" s="1"/>
  <c r="H306" i="15" a="1"/>
  <c r="H306" i="15" s="1"/>
  <c r="I306" i="15" a="1"/>
  <c r="I306" i="15" s="1"/>
  <c r="G306" i="15" a="1"/>
  <c r="G306" i="15" s="1"/>
  <c r="Q547" i="15" l="1" a="1"/>
  <c r="Q547" i="15" s="1"/>
  <c r="O548" i="15" a="1"/>
  <c r="O548" i="15" s="1"/>
  <c r="N548" i="15" s="1" a="1"/>
  <c r="N548" i="15" s="1"/>
  <c r="R547" i="15" a="1"/>
  <c r="R547" i="15" s="1"/>
  <c r="S546" i="15" a="1"/>
  <c r="S546" i="15" s="1"/>
  <c r="J306" i="15" a="1"/>
  <c r="J306" i="15" s="1"/>
  <c r="E306" i="15" a="1"/>
  <c r="E306" i="15" s="1"/>
  <c r="D307" i="15" s="1" a="1"/>
  <c r="D307" i="15" s="1"/>
  <c r="F307" i="15" s="1" a="1"/>
  <c r="F307" i="15" s="1"/>
  <c r="R548" i="15" l="1" a="1"/>
  <c r="R548" i="15" s="1"/>
  <c r="Q548" i="15" a="1"/>
  <c r="Q548" i="15" s="1"/>
  <c r="O549" i="15" a="1"/>
  <c r="O549" i="15" s="1"/>
  <c r="N549" i="15" s="1" a="1"/>
  <c r="N549" i="15" s="1"/>
  <c r="S547" i="15" a="1"/>
  <c r="S547" i="15" s="1"/>
  <c r="G307" i="15" a="1"/>
  <c r="G307" i="15" s="1"/>
  <c r="I307" i="15" a="1"/>
  <c r="I307" i="15" s="1"/>
  <c r="H307" i="15" a="1"/>
  <c r="H307" i="15" s="1"/>
  <c r="O550" i="15" l="1" a="1"/>
  <c r="O550" i="15" s="1"/>
  <c r="N550" i="15" s="1" a="1"/>
  <c r="N550" i="15" s="1"/>
  <c r="Q549" i="15" a="1"/>
  <c r="Q549" i="15" s="1"/>
  <c r="R549" i="15" a="1"/>
  <c r="R549" i="15" s="1"/>
  <c r="S548" i="15" a="1"/>
  <c r="S548" i="15" s="1"/>
  <c r="J307" i="15" a="1"/>
  <c r="J307" i="15" s="1"/>
  <c r="E307" i="15" a="1"/>
  <c r="E307" i="15" s="1"/>
  <c r="D308" i="15" s="1" a="1"/>
  <c r="D308" i="15" s="1"/>
  <c r="F308" i="15" s="1" a="1"/>
  <c r="F308" i="15" s="1"/>
  <c r="Q550" i="15" l="1" a="1"/>
  <c r="Q550" i="15" s="1"/>
  <c r="R550" i="15" a="1"/>
  <c r="R550" i="15" s="1"/>
  <c r="O551" i="15" a="1"/>
  <c r="O551" i="15" s="1"/>
  <c r="N551" i="15" s="1" a="1"/>
  <c r="N551" i="15" s="1"/>
  <c r="S549" i="15" a="1"/>
  <c r="S549" i="15" s="1"/>
  <c r="I308" i="15" a="1"/>
  <c r="I308" i="15" s="1"/>
  <c r="G308" i="15" a="1"/>
  <c r="G308" i="15" s="1"/>
  <c r="H308" i="15" a="1"/>
  <c r="H308" i="15" s="1"/>
  <c r="Q551" i="15" l="1" a="1"/>
  <c r="Q551" i="15" s="1"/>
  <c r="R551" i="15" a="1"/>
  <c r="R551" i="15" s="1"/>
  <c r="O552" i="15" a="1"/>
  <c r="O552" i="15" s="1"/>
  <c r="N552" i="15" s="1" a="1"/>
  <c r="N552" i="15" s="1"/>
  <c r="S550" i="15" a="1"/>
  <c r="S550" i="15" s="1"/>
  <c r="E308" i="15" a="1"/>
  <c r="E308" i="15" s="1"/>
  <c r="D309" i="15" s="1" a="1"/>
  <c r="D309" i="15" s="1"/>
  <c r="F309" i="15" s="1" a="1"/>
  <c r="F309" i="15" s="1"/>
  <c r="J308" i="15" a="1"/>
  <c r="J308" i="15" s="1"/>
  <c r="R552" i="15" l="1" a="1"/>
  <c r="R552" i="15" s="1"/>
  <c r="O553" i="15" a="1"/>
  <c r="O553" i="15" s="1"/>
  <c r="N553" i="15" s="1" a="1"/>
  <c r="N553" i="15" s="1"/>
  <c r="Q552" i="15" a="1"/>
  <c r="Q552" i="15" s="1"/>
  <c r="S551" i="15" a="1"/>
  <c r="S551" i="15" s="1"/>
  <c r="G309" i="15" a="1"/>
  <c r="G309" i="15" s="1"/>
  <c r="H309" i="15" a="1"/>
  <c r="H309" i="15" s="1"/>
  <c r="I309" i="15" a="1"/>
  <c r="I309" i="15" s="1"/>
  <c r="O554" i="15" l="1" a="1"/>
  <c r="O554" i="15" s="1"/>
  <c r="N554" i="15" s="1" a="1"/>
  <c r="N554" i="15" s="1"/>
  <c r="R553" i="15" a="1"/>
  <c r="R553" i="15" s="1"/>
  <c r="Q553" i="15" a="1"/>
  <c r="Q553" i="15" s="1"/>
  <c r="S552" i="15" a="1"/>
  <c r="S552" i="15" s="1"/>
  <c r="E309" i="15" a="1"/>
  <c r="E309" i="15" s="1"/>
  <c r="D310" i="15" s="1" a="1"/>
  <c r="D310" i="15" s="1"/>
  <c r="F310" i="15" s="1" a="1"/>
  <c r="F310" i="15" s="1"/>
  <c r="J309" i="15" a="1"/>
  <c r="J309" i="15" s="1"/>
  <c r="Q554" i="15" l="1" a="1"/>
  <c r="Q554" i="15" s="1"/>
  <c r="R554" i="15" a="1"/>
  <c r="R554" i="15" s="1"/>
  <c r="O555" i="15" a="1"/>
  <c r="O555" i="15" s="1"/>
  <c r="N555" i="15" s="1" a="1"/>
  <c r="N555" i="15" s="1"/>
  <c r="S553" i="15" a="1"/>
  <c r="S553" i="15" s="1"/>
  <c r="G310" i="15" a="1"/>
  <c r="G310" i="15" s="1"/>
  <c r="H310" i="15" a="1"/>
  <c r="H310" i="15" s="1"/>
  <c r="I310" i="15" a="1"/>
  <c r="I310" i="15" s="1"/>
  <c r="Q555" i="15" l="1" a="1"/>
  <c r="Q555" i="15" s="1"/>
  <c r="R555" i="15" a="1"/>
  <c r="R555" i="15" s="1"/>
  <c r="O556" i="15" a="1"/>
  <c r="O556" i="15" s="1"/>
  <c r="N556" i="15" s="1" a="1"/>
  <c r="N556" i="15" s="1"/>
  <c r="S554" i="15" a="1"/>
  <c r="S554" i="15" s="1"/>
  <c r="J310" i="15" a="1"/>
  <c r="J310" i="15" s="1"/>
  <c r="E310" i="15" a="1"/>
  <c r="E310" i="15" s="1"/>
  <c r="D311" i="15" s="1" a="1"/>
  <c r="D311" i="15" s="1"/>
  <c r="F311" i="15" s="1" a="1"/>
  <c r="F311" i="15" s="1"/>
  <c r="O557" i="15" l="1" a="1"/>
  <c r="O557" i="15" s="1"/>
  <c r="N557" i="15" s="1" a="1"/>
  <c r="N557" i="15" s="1"/>
  <c r="Q556" i="15" a="1"/>
  <c r="Q556" i="15" s="1"/>
  <c r="R556" i="15" a="1"/>
  <c r="R556" i="15" s="1"/>
  <c r="S555" i="15" a="1"/>
  <c r="S555" i="15" s="1"/>
  <c r="H311" i="15" a="1"/>
  <c r="H311" i="15" s="1"/>
  <c r="I311" i="15" a="1"/>
  <c r="I311" i="15" s="1"/>
  <c r="G311" i="15" a="1"/>
  <c r="G311" i="15" s="1"/>
  <c r="S556" i="15" l="1" a="1"/>
  <c r="S556" i="15" s="1"/>
  <c r="O558" i="15" a="1"/>
  <c r="O558" i="15" s="1"/>
  <c r="N558" i="15" s="1" a="1"/>
  <c r="N558" i="15" s="1"/>
  <c r="Q557" i="15" a="1"/>
  <c r="Q557" i="15" s="1"/>
  <c r="R557" i="15" a="1"/>
  <c r="R557" i="15" s="1"/>
  <c r="E311" i="15" a="1"/>
  <c r="E311" i="15" s="1"/>
  <c r="D312" i="15" s="1" a="1"/>
  <c r="D312" i="15" s="1"/>
  <c r="F312" i="15" s="1" a="1"/>
  <c r="F312" i="15" s="1"/>
  <c r="J311" i="15" a="1"/>
  <c r="J311" i="15" s="1"/>
  <c r="O559" i="15" l="1" a="1"/>
  <c r="O559" i="15" s="1"/>
  <c r="N559" i="15" s="1" a="1"/>
  <c r="N559" i="15" s="1"/>
  <c r="Q558" i="15" a="1"/>
  <c r="Q558" i="15" s="1"/>
  <c r="R558" i="15" a="1"/>
  <c r="R558" i="15" s="1"/>
  <c r="S557" i="15" a="1"/>
  <c r="S557" i="15" s="1"/>
  <c r="H312" i="15" a="1"/>
  <c r="H312" i="15" s="1"/>
  <c r="I312" i="15" a="1"/>
  <c r="I312" i="15" s="1"/>
  <c r="G312" i="15" a="1"/>
  <c r="G312" i="15" s="1"/>
  <c r="Q559" i="15" l="1" a="1"/>
  <c r="Q559" i="15" s="1"/>
  <c r="R559" i="15" a="1"/>
  <c r="R559" i="15" s="1"/>
  <c r="O560" i="15" a="1"/>
  <c r="O560" i="15" s="1"/>
  <c r="N560" i="15" s="1" a="1"/>
  <c r="N560" i="15" s="1"/>
  <c r="S558" i="15" a="1"/>
  <c r="S558" i="15" s="1"/>
  <c r="J312" i="15" a="1"/>
  <c r="J312" i="15" s="1"/>
  <c r="E312" i="15" a="1"/>
  <c r="E312" i="15" s="1"/>
  <c r="D313" i="15" s="1" a="1"/>
  <c r="D313" i="15" s="1"/>
  <c r="F313" i="15" s="1" a="1"/>
  <c r="F313" i="15" s="1"/>
  <c r="O561" i="15" l="1" a="1"/>
  <c r="O561" i="15" s="1"/>
  <c r="N561" i="15" s="1" a="1"/>
  <c r="N561" i="15" s="1"/>
  <c r="Q560" i="15" a="1"/>
  <c r="Q560" i="15" s="1"/>
  <c r="R560" i="15" a="1"/>
  <c r="R560" i="15" s="1"/>
  <c r="S559" i="15" a="1"/>
  <c r="S559" i="15" s="1"/>
  <c r="G313" i="15" a="1"/>
  <c r="G313" i="15" s="1"/>
  <c r="I313" i="15" a="1"/>
  <c r="I313" i="15" s="1"/>
  <c r="E313" i="15" a="1"/>
  <c r="E313" i="15" s="1"/>
  <c r="D314" i="15" s="1" a="1"/>
  <c r="D314" i="15" s="1"/>
  <c r="F314" i="15" s="1" a="1"/>
  <c r="F314" i="15" s="1"/>
  <c r="H313" i="15" a="1"/>
  <c r="H313" i="15" s="1"/>
  <c r="J313" i="15" l="1" a="1"/>
  <c r="J313" i="15" s="1"/>
  <c r="S560" i="15" a="1"/>
  <c r="S560" i="15" s="1"/>
  <c r="O562" i="15" a="1"/>
  <c r="O562" i="15" s="1"/>
  <c r="N562" i="15" s="1" a="1"/>
  <c r="N562" i="15" s="1"/>
  <c r="R561" i="15" a="1"/>
  <c r="R561" i="15" s="1"/>
  <c r="Q561" i="15" a="1"/>
  <c r="Q561" i="15" s="1"/>
  <c r="H314" i="15" a="1"/>
  <c r="H314" i="15" s="1"/>
  <c r="G314" i="15" a="1"/>
  <c r="G314" i="15" s="1"/>
  <c r="I314" i="15" a="1"/>
  <c r="I314" i="15" s="1"/>
  <c r="S561" i="15" l="1" a="1"/>
  <c r="S561" i="15" s="1"/>
  <c r="O563" i="15" a="1"/>
  <c r="O563" i="15" s="1"/>
  <c r="N563" i="15" s="1" a="1"/>
  <c r="N563" i="15" s="1"/>
  <c r="Q562" i="15" a="1"/>
  <c r="Q562" i="15" s="1"/>
  <c r="R562" i="15" a="1"/>
  <c r="R562" i="15" s="1"/>
  <c r="E314" i="15" a="1"/>
  <c r="E314" i="15" s="1"/>
  <c r="D315" i="15" s="1" a="1"/>
  <c r="D315" i="15" s="1"/>
  <c r="F315" i="15" s="1" a="1"/>
  <c r="F315" i="15" s="1"/>
  <c r="J314" i="15" a="1"/>
  <c r="J314" i="15" s="1"/>
  <c r="Q563" i="15" l="1" a="1"/>
  <c r="Q563" i="15" s="1"/>
  <c r="R563" i="15" a="1"/>
  <c r="R563" i="15" s="1"/>
  <c r="O564" i="15" a="1"/>
  <c r="O564" i="15" s="1"/>
  <c r="N564" i="15" s="1" a="1"/>
  <c r="N564" i="15" s="1"/>
  <c r="S562" i="15" a="1"/>
  <c r="S562" i="15" s="1"/>
  <c r="I315" i="15" a="1"/>
  <c r="I315" i="15" s="1"/>
  <c r="G315" i="15" a="1"/>
  <c r="G315" i="15" s="1"/>
  <c r="H315" i="15" a="1"/>
  <c r="H315" i="15" s="1"/>
  <c r="S563" i="15" l="1" a="1"/>
  <c r="S563" i="15" s="1"/>
  <c r="O565" i="15" a="1"/>
  <c r="O565" i="15" s="1"/>
  <c r="N565" i="15" s="1" a="1"/>
  <c r="N565" i="15" s="1"/>
  <c r="Q564" i="15" a="1"/>
  <c r="Q564" i="15" s="1"/>
  <c r="R564" i="15" a="1"/>
  <c r="R564" i="15" s="1"/>
  <c r="J315" i="15" a="1"/>
  <c r="J315" i="15" s="1"/>
  <c r="E315" i="15" a="1"/>
  <c r="E315" i="15" s="1"/>
  <c r="D316" i="15" s="1" a="1"/>
  <c r="D316" i="15" s="1"/>
  <c r="F316" i="15" s="1" a="1"/>
  <c r="F316" i="15" s="1"/>
  <c r="O566" i="15" l="1" a="1"/>
  <c r="O566" i="15" s="1"/>
  <c r="N566" i="15" s="1" a="1"/>
  <c r="N566" i="15" s="1"/>
  <c r="Q565" i="15" a="1"/>
  <c r="Q565" i="15" s="1"/>
  <c r="R565" i="15" a="1"/>
  <c r="R565" i="15" s="1"/>
  <c r="S564" i="15" a="1"/>
  <c r="S564" i="15" s="1"/>
  <c r="G316" i="15" a="1"/>
  <c r="G316" i="15" s="1"/>
  <c r="I316" i="15" a="1"/>
  <c r="I316" i="15" s="1"/>
  <c r="H316" i="15" a="1"/>
  <c r="H316" i="15" s="1"/>
  <c r="O567" i="15" l="1" a="1"/>
  <c r="O567" i="15" s="1"/>
  <c r="N567" i="15" s="1" a="1"/>
  <c r="N567" i="15" s="1"/>
  <c r="Q566" i="15" a="1"/>
  <c r="Q566" i="15" s="1"/>
  <c r="R566" i="15" a="1"/>
  <c r="R566" i="15" s="1"/>
  <c r="S565" i="15" a="1"/>
  <c r="S565" i="15" s="1"/>
  <c r="J316" i="15" a="1"/>
  <c r="J316" i="15" s="1"/>
  <c r="E316" i="15" a="1"/>
  <c r="E316" i="15" s="1"/>
  <c r="D317" i="15" s="1" a="1"/>
  <c r="D317" i="15" s="1"/>
  <c r="F317" i="15" s="1" a="1"/>
  <c r="F317" i="15" s="1"/>
  <c r="Q567" i="15" l="1" a="1"/>
  <c r="Q567" i="15" s="1"/>
  <c r="R567" i="15" a="1"/>
  <c r="R567" i="15" s="1"/>
  <c r="O568" i="15" a="1"/>
  <c r="O568" i="15" s="1"/>
  <c r="N568" i="15" s="1" a="1"/>
  <c r="N568" i="15" s="1"/>
  <c r="S566" i="15" a="1"/>
  <c r="S566" i="15" s="1"/>
  <c r="G317" i="15" a="1"/>
  <c r="G317" i="15" s="1"/>
  <c r="H317" i="15" a="1"/>
  <c r="H317" i="15" s="1"/>
  <c r="I317" i="15" a="1"/>
  <c r="I317" i="15" s="1"/>
  <c r="E317" i="15" a="1"/>
  <c r="E317" i="15" s="1"/>
  <c r="O569" i="15" l="1" a="1"/>
  <c r="O569" i="15" s="1"/>
  <c r="N569" i="15" s="1" a="1"/>
  <c r="N569" i="15" s="1"/>
  <c r="Q568" i="15" a="1"/>
  <c r="Q568" i="15" s="1"/>
  <c r="R568" i="15" a="1"/>
  <c r="R568" i="15" s="1"/>
  <c r="S567" i="15" a="1"/>
  <c r="S567" i="15" s="1"/>
  <c r="J317" i="15" a="1"/>
  <c r="J317" i="15" s="1"/>
  <c r="D318" i="15" a="1"/>
  <c r="D318" i="15" s="1"/>
  <c r="F318" i="15" s="1" a="1"/>
  <c r="F318" i="15" s="1"/>
  <c r="O570" i="15" l="1" a="1"/>
  <c r="O570" i="15" s="1"/>
  <c r="N570" i="15" s="1" a="1"/>
  <c r="N570" i="15" s="1"/>
  <c r="Q569" i="15" a="1"/>
  <c r="Q569" i="15" s="1"/>
  <c r="R569" i="15" a="1"/>
  <c r="R569" i="15" s="1"/>
  <c r="S568" i="15" a="1"/>
  <c r="S568" i="15" s="1"/>
  <c r="G318" i="15" a="1"/>
  <c r="G318" i="15" s="1"/>
  <c r="H318" i="15" a="1"/>
  <c r="H318" i="15" s="1"/>
  <c r="I318" i="15" a="1"/>
  <c r="I318" i="15" s="1"/>
  <c r="E318" i="15" a="1"/>
  <c r="E318" i="15" s="1"/>
  <c r="D319" i="15" s="1" a="1"/>
  <c r="D319" i="15" s="1"/>
  <c r="F319" i="15" s="1" a="1"/>
  <c r="F319" i="15" s="1"/>
  <c r="S569" i="15" l="1" a="1"/>
  <c r="S569" i="15" s="1"/>
  <c r="O571" i="15" a="1"/>
  <c r="O571" i="15" s="1"/>
  <c r="N571" i="15" s="1" a="1"/>
  <c r="N571" i="15" s="1"/>
  <c r="Q570" i="15" a="1"/>
  <c r="Q570" i="15" s="1"/>
  <c r="R570" i="15" a="1"/>
  <c r="R570" i="15" s="1"/>
  <c r="J318" i="15" a="1"/>
  <c r="J318" i="15" s="1"/>
  <c r="I319" i="15" a="1"/>
  <c r="I319" i="15" s="1"/>
  <c r="G319" i="15" a="1"/>
  <c r="G319" i="15" s="1"/>
  <c r="H319" i="15" a="1"/>
  <c r="H319" i="15" s="1"/>
  <c r="Q571" i="15" l="1" a="1"/>
  <c r="Q571" i="15" s="1"/>
  <c r="R571" i="15" a="1"/>
  <c r="R571" i="15" s="1"/>
  <c r="O572" i="15" a="1"/>
  <c r="O572" i="15" s="1"/>
  <c r="N572" i="15" s="1" a="1"/>
  <c r="N572" i="15" s="1"/>
  <c r="S570" i="15" a="1"/>
  <c r="S570" i="15" s="1"/>
  <c r="J319" i="15" a="1"/>
  <c r="J319" i="15" s="1"/>
  <c r="E319" i="15" a="1"/>
  <c r="E319" i="15" s="1"/>
  <c r="D320" i="15" s="1" a="1"/>
  <c r="D320" i="15" s="1"/>
  <c r="F320" i="15" s="1" a="1"/>
  <c r="F320" i="15" s="1"/>
  <c r="Q572" i="15" l="1" a="1"/>
  <c r="Q572" i="15" s="1"/>
  <c r="O573" i="15" a="1"/>
  <c r="O573" i="15" s="1"/>
  <c r="N573" i="15" s="1" a="1"/>
  <c r="N573" i="15" s="1"/>
  <c r="R572" i="15" a="1"/>
  <c r="R572" i="15" s="1"/>
  <c r="S571" i="15" a="1"/>
  <c r="S571" i="15" s="1"/>
  <c r="I320" i="15" a="1"/>
  <c r="I320" i="15" s="1"/>
  <c r="G320" i="15" a="1"/>
  <c r="G320" i="15" s="1"/>
  <c r="H320" i="15" a="1"/>
  <c r="H320" i="15" s="1"/>
  <c r="O574" i="15" l="1" a="1"/>
  <c r="O574" i="15" s="1"/>
  <c r="N574" i="15" s="1" a="1"/>
  <c r="N574" i="15" s="1"/>
  <c r="Q573" i="15" a="1"/>
  <c r="Q573" i="15" s="1"/>
  <c r="R573" i="15" a="1"/>
  <c r="R573" i="15" s="1"/>
  <c r="S572" i="15" a="1"/>
  <c r="S572" i="15" s="1"/>
  <c r="E320" i="15" a="1"/>
  <c r="E320" i="15" s="1"/>
  <c r="D321" i="15" s="1" a="1"/>
  <c r="D321" i="15" s="1"/>
  <c r="F321" i="15" s="1" a="1"/>
  <c r="F321" i="15" s="1"/>
  <c r="J320" i="15" a="1"/>
  <c r="J320" i="15" s="1"/>
  <c r="O575" i="15" l="1" a="1"/>
  <c r="O575" i="15" s="1"/>
  <c r="N575" i="15" s="1" a="1"/>
  <c r="N575" i="15" s="1"/>
  <c r="Q574" i="15" a="1"/>
  <c r="Q574" i="15" s="1"/>
  <c r="R574" i="15" a="1"/>
  <c r="R574" i="15" s="1"/>
  <c r="S573" i="15" a="1"/>
  <c r="S573" i="15" s="1"/>
  <c r="H321" i="15" a="1"/>
  <c r="H321" i="15" s="1"/>
  <c r="G321" i="15" a="1"/>
  <c r="G321" i="15" s="1"/>
  <c r="I321" i="15" a="1"/>
  <c r="I321" i="15" s="1"/>
  <c r="S574" i="15" l="1" a="1"/>
  <c r="S574" i="15" s="1"/>
  <c r="Q575" i="15" a="1"/>
  <c r="Q575" i="15" s="1"/>
  <c r="R575" i="15" a="1"/>
  <c r="R575" i="15" s="1"/>
  <c r="O576" i="15" a="1"/>
  <c r="O576" i="15" s="1"/>
  <c r="N576" i="15" s="1" a="1"/>
  <c r="N576" i="15" s="1"/>
  <c r="E321" i="15" a="1"/>
  <c r="E321" i="15" s="1"/>
  <c r="D322" i="15" s="1" a="1"/>
  <c r="D322" i="15" s="1"/>
  <c r="F322" i="15" s="1" a="1"/>
  <c r="F322" i="15" s="1"/>
  <c r="J321" i="15" a="1"/>
  <c r="J321" i="15" s="1"/>
  <c r="O577" i="15" l="1" a="1"/>
  <c r="O577" i="15" s="1"/>
  <c r="N577" i="15" s="1" a="1"/>
  <c r="N577" i="15" s="1"/>
  <c r="Q576" i="15" a="1"/>
  <c r="Q576" i="15" s="1"/>
  <c r="R576" i="15" a="1"/>
  <c r="R576" i="15" s="1"/>
  <c r="S575" i="15" a="1"/>
  <c r="S575" i="15" s="1"/>
  <c r="G322" i="15" a="1"/>
  <c r="G322" i="15" s="1"/>
  <c r="H322" i="15" a="1"/>
  <c r="H322" i="15" s="1"/>
  <c r="I322" i="15" a="1"/>
  <c r="I322" i="15" s="1"/>
  <c r="S576" i="15" l="1" a="1"/>
  <c r="S576" i="15" s="1"/>
  <c r="Q577" i="15" a="1"/>
  <c r="Q577" i="15" s="1"/>
  <c r="R577" i="15" a="1"/>
  <c r="R577" i="15" s="1"/>
  <c r="O578" i="15" a="1"/>
  <c r="O578" i="15" s="1"/>
  <c r="N578" i="15" s="1" a="1"/>
  <c r="N578" i="15" s="1"/>
  <c r="E322" i="15" a="1"/>
  <c r="E322" i="15" s="1"/>
  <c r="D323" i="15" s="1" a="1"/>
  <c r="D323" i="15" s="1"/>
  <c r="F323" i="15" s="1" a="1"/>
  <c r="F323" i="15" s="1"/>
  <c r="J322" i="15" a="1"/>
  <c r="J322" i="15" s="1"/>
  <c r="Q578" i="15" l="1" a="1"/>
  <c r="Q578" i="15" s="1"/>
  <c r="R578" i="15" a="1"/>
  <c r="R578" i="15" s="1"/>
  <c r="O579" i="15" a="1"/>
  <c r="O579" i="15" s="1"/>
  <c r="N579" i="15" s="1" a="1"/>
  <c r="N579" i="15" s="1"/>
  <c r="S577" i="15" a="1"/>
  <c r="S577" i="15" s="1"/>
  <c r="G323" i="15" a="1"/>
  <c r="G323" i="15" s="1"/>
  <c r="I323" i="15" a="1"/>
  <c r="I323" i="15" s="1"/>
  <c r="H323" i="15" a="1"/>
  <c r="H323" i="15" s="1"/>
  <c r="Q579" i="15" l="1" a="1"/>
  <c r="Q579" i="15" s="1"/>
  <c r="R579" i="15" a="1"/>
  <c r="R579" i="15" s="1"/>
  <c r="O580" i="15" a="1"/>
  <c r="O580" i="15" s="1"/>
  <c r="N580" i="15" s="1" a="1"/>
  <c r="N580" i="15" s="1"/>
  <c r="S578" i="15" a="1"/>
  <c r="S578" i="15" s="1"/>
  <c r="J323" i="15" a="1"/>
  <c r="J323" i="15" s="1"/>
  <c r="E323" i="15" a="1"/>
  <c r="E323" i="15" s="1"/>
  <c r="D324" i="15" s="1" a="1"/>
  <c r="D324" i="15" s="1"/>
  <c r="F324" i="15" s="1" a="1"/>
  <c r="F324" i="15" s="1"/>
  <c r="O581" i="15" l="1" a="1"/>
  <c r="O581" i="15" s="1"/>
  <c r="N581" i="15" s="1" a="1"/>
  <c r="N581" i="15" s="1"/>
  <c r="Q580" i="15" a="1"/>
  <c r="Q580" i="15" s="1"/>
  <c r="R580" i="15" a="1"/>
  <c r="R580" i="15" s="1"/>
  <c r="S579" i="15" a="1"/>
  <c r="S579" i="15" s="1"/>
  <c r="G324" i="15" a="1"/>
  <c r="G324" i="15" s="1"/>
  <c r="H324" i="15" a="1"/>
  <c r="H324" i="15" s="1"/>
  <c r="I324" i="15" a="1"/>
  <c r="I324" i="15" s="1"/>
  <c r="S580" i="15" l="1" a="1"/>
  <c r="S580" i="15" s="1"/>
  <c r="Q581" i="15" a="1"/>
  <c r="Q581" i="15" s="1"/>
  <c r="R581" i="15" a="1"/>
  <c r="R581" i="15" s="1"/>
  <c r="O582" i="15" a="1"/>
  <c r="O582" i="15" s="1"/>
  <c r="N582" i="15" s="1" a="1"/>
  <c r="N582" i="15" s="1"/>
  <c r="E324" i="15" a="1"/>
  <c r="E324" i="15" s="1"/>
  <c r="D325" i="15" s="1" a="1"/>
  <c r="D325" i="15" s="1"/>
  <c r="F325" i="15" s="1" a="1"/>
  <c r="F325" i="15" s="1"/>
  <c r="J324" i="15" a="1"/>
  <c r="J324" i="15" s="1"/>
  <c r="Q582" i="15" l="1" a="1"/>
  <c r="Q582" i="15" s="1"/>
  <c r="R582" i="15" a="1"/>
  <c r="R582" i="15" s="1"/>
  <c r="O583" i="15" a="1"/>
  <c r="O583" i="15" s="1"/>
  <c r="N583" i="15" s="1" a="1"/>
  <c r="N583" i="15" s="1"/>
  <c r="S581" i="15" a="1"/>
  <c r="S581" i="15" s="1"/>
  <c r="H325" i="15" a="1"/>
  <c r="H325" i="15" s="1"/>
  <c r="I325" i="15" a="1"/>
  <c r="I325" i="15" s="1"/>
  <c r="G325" i="15" a="1"/>
  <c r="G325" i="15" s="1"/>
  <c r="Q583" i="15" l="1" a="1"/>
  <c r="Q583" i="15" s="1"/>
  <c r="R583" i="15" a="1"/>
  <c r="R583" i="15" s="1"/>
  <c r="O584" i="15" a="1"/>
  <c r="O584" i="15" s="1"/>
  <c r="N584" i="15" s="1" a="1"/>
  <c r="N584" i="15" s="1"/>
  <c r="S582" i="15" a="1"/>
  <c r="S582" i="15" s="1"/>
  <c r="E325" i="15" a="1"/>
  <c r="E325" i="15" s="1"/>
  <c r="D326" i="15" s="1" a="1"/>
  <c r="D326" i="15" s="1"/>
  <c r="F326" i="15" s="1" a="1"/>
  <c r="F326" i="15" s="1"/>
  <c r="J325" i="15" a="1"/>
  <c r="J325" i="15" s="1"/>
  <c r="O585" i="15" l="1" a="1"/>
  <c r="O585" i="15" s="1"/>
  <c r="N585" i="15" s="1" a="1"/>
  <c r="N585" i="15" s="1"/>
  <c r="Q584" i="15" a="1"/>
  <c r="Q584" i="15" s="1"/>
  <c r="R584" i="15" a="1"/>
  <c r="R584" i="15" s="1"/>
  <c r="S583" i="15" a="1"/>
  <c r="S583" i="15" s="1"/>
  <c r="G326" i="15" a="1"/>
  <c r="G326" i="15" s="1"/>
  <c r="H326" i="15" a="1"/>
  <c r="H326" i="15" s="1"/>
  <c r="I326" i="15" a="1"/>
  <c r="I326" i="15" s="1"/>
  <c r="E326" i="15" a="1"/>
  <c r="E326" i="15" s="1"/>
  <c r="D327" i="15" s="1" a="1"/>
  <c r="D327" i="15" s="1"/>
  <c r="F327" i="15" s="1" a="1"/>
  <c r="F327" i="15" s="1"/>
  <c r="S584" i="15" l="1" a="1"/>
  <c r="S584" i="15" s="1"/>
  <c r="Q585" i="15" a="1"/>
  <c r="Q585" i="15" s="1"/>
  <c r="R585" i="15" a="1"/>
  <c r="R585" i="15" s="1"/>
  <c r="O586" i="15" a="1"/>
  <c r="O586" i="15" s="1"/>
  <c r="N586" i="15" s="1" a="1"/>
  <c r="N586" i="15" s="1"/>
  <c r="G327" i="15" a="1"/>
  <c r="G327" i="15" s="1"/>
  <c r="H327" i="15" a="1"/>
  <c r="H327" i="15" s="1"/>
  <c r="I327" i="15" a="1"/>
  <c r="I327" i="15" s="1"/>
  <c r="J326" i="15" a="1"/>
  <c r="J326" i="15" s="1"/>
  <c r="O587" i="15" l="1" a="1"/>
  <c r="O587" i="15" s="1"/>
  <c r="N587" i="15" s="1" a="1"/>
  <c r="N587" i="15" s="1"/>
  <c r="Q586" i="15" a="1"/>
  <c r="Q586" i="15" s="1"/>
  <c r="R586" i="15" a="1"/>
  <c r="R586" i="15" s="1"/>
  <c r="S585" i="15" a="1"/>
  <c r="S585" i="15" s="1"/>
  <c r="J327" i="15" a="1"/>
  <c r="J327" i="15" s="1"/>
  <c r="E327" i="15" a="1"/>
  <c r="E327" i="15" s="1"/>
  <c r="D328" i="15" s="1" a="1"/>
  <c r="D328" i="15" s="1"/>
  <c r="F328" i="15" s="1" a="1"/>
  <c r="F328" i="15" s="1"/>
  <c r="Q587" i="15" l="1" a="1"/>
  <c r="Q587" i="15" s="1"/>
  <c r="O588" i="15" a="1"/>
  <c r="O588" i="15" s="1"/>
  <c r="N588" i="15" s="1" a="1"/>
  <c r="N588" i="15" s="1"/>
  <c r="R587" i="15" a="1"/>
  <c r="R587" i="15" s="1"/>
  <c r="S586" i="15" a="1"/>
  <c r="S586" i="15" s="1"/>
  <c r="I328" i="15" a="1"/>
  <c r="I328" i="15" s="1"/>
  <c r="G328" i="15" a="1"/>
  <c r="G328" i="15" s="1"/>
  <c r="H328" i="15" a="1"/>
  <c r="H328" i="15" s="1"/>
  <c r="O589" i="15" l="1" a="1"/>
  <c r="O589" i="15" s="1"/>
  <c r="N589" i="15" s="1" a="1"/>
  <c r="N589" i="15" s="1"/>
  <c r="Q588" i="15" a="1"/>
  <c r="Q588" i="15" s="1"/>
  <c r="R588" i="15" a="1"/>
  <c r="R588" i="15" s="1"/>
  <c r="S587" i="15" a="1"/>
  <c r="S587" i="15" s="1"/>
  <c r="E328" i="15" a="1"/>
  <c r="E328" i="15" s="1"/>
  <c r="D329" i="15" s="1" a="1"/>
  <c r="D329" i="15" s="1"/>
  <c r="F329" i="15" s="1" a="1"/>
  <c r="F329" i="15" s="1"/>
  <c r="J328" i="15" a="1"/>
  <c r="J328" i="15" s="1"/>
  <c r="S588" i="15" l="1" a="1"/>
  <c r="S588" i="15" s="1"/>
  <c r="Q589" i="15" a="1"/>
  <c r="Q589" i="15" s="1"/>
  <c r="R589" i="15" a="1"/>
  <c r="R589" i="15" s="1"/>
  <c r="O590" i="15" a="1"/>
  <c r="O590" i="15" s="1"/>
  <c r="N590" i="15" s="1" a="1"/>
  <c r="N590" i="15" s="1"/>
  <c r="G329" i="15" a="1"/>
  <c r="G329" i="15" s="1"/>
  <c r="H329" i="15" a="1"/>
  <c r="H329" i="15" s="1"/>
  <c r="I329" i="15" a="1"/>
  <c r="I329" i="15" s="1"/>
  <c r="Q590" i="15" l="1" a="1"/>
  <c r="Q590" i="15" s="1"/>
  <c r="O591" i="15" a="1"/>
  <c r="O591" i="15" s="1"/>
  <c r="N591" i="15" s="1" a="1"/>
  <c r="N591" i="15" s="1"/>
  <c r="R590" i="15" a="1"/>
  <c r="R590" i="15" s="1"/>
  <c r="S589" i="15" a="1"/>
  <c r="S589" i="15" s="1"/>
  <c r="J329" i="15" a="1"/>
  <c r="J329" i="15" s="1"/>
  <c r="E329" i="15" a="1"/>
  <c r="E329" i="15" s="1"/>
  <c r="D330" i="15" s="1" a="1"/>
  <c r="D330" i="15" s="1"/>
  <c r="F330" i="15" s="1" a="1"/>
  <c r="F330" i="15" s="1"/>
  <c r="Q591" i="15" l="1" a="1"/>
  <c r="Q591" i="15" s="1"/>
  <c r="R591" i="15" a="1"/>
  <c r="R591" i="15" s="1"/>
  <c r="O592" i="15" a="1"/>
  <c r="O592" i="15" s="1"/>
  <c r="N592" i="15" s="1" a="1"/>
  <c r="N592" i="15" s="1"/>
  <c r="S590" i="15" a="1"/>
  <c r="S590" i="15" s="1"/>
  <c r="G330" i="15" a="1"/>
  <c r="G330" i="15" s="1"/>
  <c r="H330" i="15" a="1"/>
  <c r="H330" i="15" s="1"/>
  <c r="I330" i="15" a="1"/>
  <c r="I330" i="15" s="1"/>
  <c r="Q592" i="15" l="1" a="1"/>
  <c r="Q592" i="15" s="1"/>
  <c r="R592" i="15" a="1"/>
  <c r="R592" i="15" s="1"/>
  <c r="O593" i="15" a="1"/>
  <c r="O593" i="15" s="1"/>
  <c r="N593" i="15" s="1" a="1"/>
  <c r="N593" i="15" s="1"/>
  <c r="S591" i="15" a="1"/>
  <c r="S591" i="15" s="1"/>
  <c r="J330" i="15" a="1"/>
  <c r="J330" i="15" s="1"/>
  <c r="E330" i="15" a="1"/>
  <c r="E330" i="15" s="1"/>
  <c r="D331" i="15" s="1" a="1"/>
  <c r="D331" i="15" s="1"/>
  <c r="F331" i="15" s="1" a="1"/>
  <c r="F331" i="15" s="1"/>
  <c r="O594" i="15" l="1" a="1"/>
  <c r="O594" i="15" s="1"/>
  <c r="N594" i="15" s="1" a="1"/>
  <c r="N594" i="15" s="1"/>
  <c r="Q593" i="15" a="1"/>
  <c r="Q593" i="15" s="1"/>
  <c r="R593" i="15" a="1"/>
  <c r="R593" i="15" s="1"/>
  <c r="S592" i="15" a="1"/>
  <c r="S592" i="15" s="1"/>
  <c r="H331" i="15" a="1"/>
  <c r="H331" i="15" s="1"/>
  <c r="I331" i="15" a="1"/>
  <c r="I331" i="15" s="1"/>
  <c r="G331" i="15" a="1"/>
  <c r="G331" i="15" s="1"/>
  <c r="S593" i="15" l="1" a="1"/>
  <c r="S593" i="15" s="1"/>
  <c r="Q594" i="15" a="1"/>
  <c r="Q594" i="15" s="1"/>
  <c r="R594" i="15" a="1"/>
  <c r="R594" i="15" s="1"/>
  <c r="O595" i="15" a="1"/>
  <c r="O595" i="15" s="1"/>
  <c r="N595" i="15" s="1" a="1"/>
  <c r="N595" i="15" s="1"/>
  <c r="E331" i="15" a="1"/>
  <c r="E331" i="15" s="1"/>
  <c r="D332" i="15" s="1" a="1"/>
  <c r="D332" i="15" s="1"/>
  <c r="F332" i="15" s="1" a="1"/>
  <c r="F332" i="15" s="1"/>
  <c r="J331" i="15" a="1"/>
  <c r="J331" i="15" s="1"/>
  <c r="Q595" i="15" l="1" a="1"/>
  <c r="Q595" i="15" s="1"/>
  <c r="O596" i="15" a="1"/>
  <c r="O596" i="15" s="1"/>
  <c r="N596" i="15" s="1" a="1"/>
  <c r="N596" i="15" s="1"/>
  <c r="R595" i="15" a="1"/>
  <c r="R595" i="15" s="1"/>
  <c r="S594" i="15" a="1"/>
  <c r="S594" i="15" s="1"/>
  <c r="H332" i="15" a="1"/>
  <c r="H332" i="15" s="1"/>
  <c r="I332" i="15" a="1"/>
  <c r="I332" i="15" s="1"/>
  <c r="G332" i="15" a="1"/>
  <c r="G332" i="15" s="1"/>
  <c r="O597" i="15" l="1" a="1"/>
  <c r="O597" i="15" s="1"/>
  <c r="N597" i="15" s="1" a="1"/>
  <c r="N597" i="15" s="1"/>
  <c r="Q596" i="15" a="1"/>
  <c r="Q596" i="15" s="1"/>
  <c r="R596" i="15" a="1"/>
  <c r="R596" i="15" s="1"/>
  <c r="S595" i="15" a="1"/>
  <c r="S595" i="15" s="1"/>
  <c r="J332" i="15" a="1"/>
  <c r="J332" i="15" s="1"/>
  <c r="E332" i="15" a="1"/>
  <c r="E332" i="15" s="1"/>
  <c r="D333" i="15" s="1" a="1"/>
  <c r="D333" i="15" s="1"/>
  <c r="F333" i="15" s="1" a="1"/>
  <c r="F333" i="15" s="1"/>
  <c r="O598" i="15" l="1" a="1"/>
  <c r="O598" i="15" s="1"/>
  <c r="N598" i="15" s="1" a="1"/>
  <c r="N598" i="15" s="1"/>
  <c r="Q597" i="15" a="1"/>
  <c r="Q597" i="15" s="1"/>
  <c r="R597" i="15" a="1"/>
  <c r="R597" i="15" s="1"/>
  <c r="S596" i="15" a="1"/>
  <c r="S596" i="15" s="1"/>
  <c r="G333" i="15" a="1"/>
  <c r="G333" i="15" s="1"/>
  <c r="H333" i="15" a="1"/>
  <c r="H333" i="15" s="1"/>
  <c r="I333" i="15" a="1"/>
  <c r="I333" i="15" s="1"/>
  <c r="S597" i="15" l="1" a="1"/>
  <c r="S597" i="15" s="1"/>
  <c r="Q598" i="15" a="1"/>
  <c r="Q598" i="15" s="1"/>
  <c r="R598" i="15" a="1"/>
  <c r="R598" i="15" s="1"/>
  <c r="O599" i="15" a="1"/>
  <c r="O599" i="15" s="1"/>
  <c r="N599" i="15" s="1" a="1"/>
  <c r="N599" i="15" s="1"/>
  <c r="E333" i="15" a="1"/>
  <c r="E333" i="15" s="1"/>
  <c r="D334" i="15" s="1" a="1"/>
  <c r="D334" i="15" s="1"/>
  <c r="F334" i="15" s="1" a="1"/>
  <c r="F334" i="15" s="1"/>
  <c r="J333" i="15" a="1"/>
  <c r="J333" i="15" s="1"/>
  <c r="Q599" i="15" l="1" a="1"/>
  <c r="Q599" i="15" s="1"/>
  <c r="R599" i="15" a="1"/>
  <c r="R599" i="15" s="1"/>
  <c r="O600" i="15" a="1"/>
  <c r="O600" i="15" s="1"/>
  <c r="N600" i="15" s="1" a="1"/>
  <c r="N600" i="15" s="1"/>
  <c r="S598" i="15" a="1"/>
  <c r="S598" i="15" s="1"/>
  <c r="H334" i="15" a="1"/>
  <c r="H334" i="15" s="1"/>
  <c r="G334" i="15" a="1"/>
  <c r="G334" i="15" s="1"/>
  <c r="I334" i="15" a="1"/>
  <c r="I334" i="15" s="1"/>
  <c r="Q600" i="15" l="1" a="1"/>
  <c r="Q600" i="15" s="1"/>
  <c r="R600" i="15" a="1"/>
  <c r="R600" i="15" s="1"/>
  <c r="O601" i="15" a="1"/>
  <c r="O601" i="15" s="1"/>
  <c r="N601" i="15" s="1" a="1"/>
  <c r="N601" i="15" s="1"/>
  <c r="S599" i="15" a="1"/>
  <c r="S599" i="15" s="1"/>
  <c r="E334" i="15" a="1"/>
  <c r="E334" i="15" s="1"/>
  <c r="D335" i="15" s="1" a="1"/>
  <c r="D335" i="15" s="1"/>
  <c r="F335" i="15" s="1" a="1"/>
  <c r="F335" i="15" s="1"/>
  <c r="J334" i="15" a="1"/>
  <c r="J334" i="15" s="1"/>
  <c r="S600" i="15" l="1" a="1"/>
  <c r="S600" i="15" s="1"/>
  <c r="O602" i="15" a="1"/>
  <c r="O602" i="15" s="1"/>
  <c r="N602" i="15" s="1" a="1"/>
  <c r="N602" i="15" s="1"/>
  <c r="Q601" i="15" a="1"/>
  <c r="Q601" i="15" s="1"/>
  <c r="R601" i="15" a="1"/>
  <c r="R601" i="15" s="1"/>
  <c r="I335" i="15" a="1"/>
  <c r="I335" i="15" s="1"/>
  <c r="H335" i="15" a="1"/>
  <c r="H335" i="15" s="1"/>
  <c r="G335" i="15" a="1"/>
  <c r="G335" i="15" s="1"/>
  <c r="Q602" i="15" l="1" a="1"/>
  <c r="Q602" i="15" s="1"/>
  <c r="R602" i="15" a="1"/>
  <c r="R602" i="15" s="1"/>
  <c r="O603" i="15" a="1"/>
  <c r="O603" i="15" s="1"/>
  <c r="N603" i="15" s="1" a="1"/>
  <c r="N603" i="15" s="1"/>
  <c r="S601" i="15" a="1"/>
  <c r="S601" i="15" s="1"/>
  <c r="J335" i="15" a="1"/>
  <c r="J335" i="15" s="1"/>
  <c r="E335" i="15" a="1"/>
  <c r="E335" i="15" s="1"/>
  <c r="D336" i="15" s="1" a="1"/>
  <c r="D336" i="15" s="1"/>
  <c r="F336" i="15" s="1" a="1"/>
  <c r="F336" i="15" s="1"/>
  <c r="Q603" i="15" l="1" a="1"/>
  <c r="Q603" i="15" s="1"/>
  <c r="O604" i="15" a="1"/>
  <c r="O604" i="15" s="1"/>
  <c r="N604" i="15" s="1" a="1"/>
  <c r="N604" i="15" s="1"/>
  <c r="R603" i="15" a="1"/>
  <c r="R603" i="15" s="1"/>
  <c r="S602" i="15" a="1"/>
  <c r="S602" i="15" s="1"/>
  <c r="G336" i="15" a="1"/>
  <c r="G336" i="15" s="1"/>
  <c r="I336" i="15" a="1"/>
  <c r="I336" i="15" s="1"/>
  <c r="H336" i="15" a="1"/>
  <c r="H336" i="15" s="1"/>
  <c r="Q604" i="15" l="1" a="1"/>
  <c r="Q604" i="15" s="1"/>
  <c r="R604" i="15" a="1"/>
  <c r="R604" i="15" s="1"/>
  <c r="O605" i="15" a="1"/>
  <c r="O605" i="15" s="1"/>
  <c r="N605" i="15" s="1" a="1"/>
  <c r="N605" i="15" s="1"/>
  <c r="S603" i="15" a="1"/>
  <c r="S603" i="15" s="1"/>
  <c r="J336" i="15" a="1"/>
  <c r="J336" i="15" s="1"/>
  <c r="E336" i="15" a="1"/>
  <c r="E336" i="15" s="1"/>
  <c r="D337" i="15" s="1" a="1"/>
  <c r="D337" i="15" s="1"/>
  <c r="F337" i="15" s="1" a="1"/>
  <c r="F337" i="15" s="1"/>
  <c r="S604" i="15" l="1" a="1"/>
  <c r="S604" i="15" s="1"/>
  <c r="O606" i="15" a="1"/>
  <c r="O606" i="15" s="1"/>
  <c r="N606" i="15" s="1" a="1"/>
  <c r="N606" i="15" s="1"/>
  <c r="Q605" i="15" a="1"/>
  <c r="Q605" i="15" s="1"/>
  <c r="R605" i="15" a="1"/>
  <c r="R605" i="15" s="1"/>
  <c r="G337" i="15" a="1"/>
  <c r="G337" i="15" s="1"/>
  <c r="H337" i="15" a="1"/>
  <c r="H337" i="15" s="1"/>
  <c r="I337" i="15" a="1"/>
  <c r="I337" i="15" s="1"/>
  <c r="Q606" i="15" l="1" a="1"/>
  <c r="Q606" i="15" s="1"/>
  <c r="R606" i="15" a="1"/>
  <c r="R606" i="15" s="1"/>
  <c r="O607" i="15" a="1"/>
  <c r="O607" i="15" s="1"/>
  <c r="N607" i="15" s="1" a="1"/>
  <c r="N607" i="15" s="1"/>
  <c r="S605" i="15" a="1"/>
  <c r="S605" i="15" s="1"/>
  <c r="J337" i="15" a="1"/>
  <c r="J337" i="15" s="1"/>
  <c r="E337" i="15" a="1"/>
  <c r="E337" i="15" s="1"/>
  <c r="D338" i="15" s="1" a="1"/>
  <c r="D338" i="15" s="1"/>
  <c r="F338" i="15" s="1" a="1"/>
  <c r="F338" i="15" s="1"/>
  <c r="Q607" i="15" l="1" a="1"/>
  <c r="Q607" i="15" s="1"/>
  <c r="O608" i="15" a="1"/>
  <c r="O608" i="15" s="1"/>
  <c r="N608" i="15" s="1" a="1"/>
  <c r="N608" i="15" s="1"/>
  <c r="R607" i="15" a="1"/>
  <c r="R607" i="15" s="1"/>
  <c r="S606" i="15" a="1"/>
  <c r="S606" i="15" s="1"/>
  <c r="G338" i="15" a="1"/>
  <c r="G338" i="15" s="1"/>
  <c r="H338" i="15" a="1"/>
  <c r="H338" i="15" s="1"/>
  <c r="I338" i="15" a="1"/>
  <c r="I338" i="15" s="1"/>
  <c r="Q608" i="15" l="1" a="1"/>
  <c r="Q608" i="15" s="1"/>
  <c r="R608" i="15" a="1"/>
  <c r="R608" i="15" s="1"/>
  <c r="O609" i="15" a="1"/>
  <c r="O609" i="15" s="1"/>
  <c r="N609" i="15" s="1" a="1"/>
  <c r="N609" i="15" s="1"/>
  <c r="S607" i="15" a="1"/>
  <c r="S607" i="15" s="1"/>
  <c r="E338" i="15" a="1"/>
  <c r="E338" i="15" s="1"/>
  <c r="D339" i="15" s="1" a="1"/>
  <c r="D339" i="15" s="1"/>
  <c r="F339" i="15" s="1" a="1"/>
  <c r="F339" i="15" s="1"/>
  <c r="J338" i="15" a="1"/>
  <c r="J338" i="15" s="1"/>
  <c r="S608" i="15" l="1" a="1"/>
  <c r="S608" i="15" s="1"/>
  <c r="O610" i="15" a="1"/>
  <c r="O610" i="15" s="1"/>
  <c r="N610" i="15" s="1" a="1"/>
  <c r="N610" i="15" s="1"/>
  <c r="Q609" i="15" a="1"/>
  <c r="Q609" i="15" s="1"/>
  <c r="R609" i="15" a="1"/>
  <c r="R609" i="15" s="1"/>
  <c r="H339" i="15" a="1"/>
  <c r="H339" i="15" s="1"/>
  <c r="G339" i="15" a="1"/>
  <c r="G339" i="15" s="1"/>
  <c r="I339" i="15" a="1"/>
  <c r="I339" i="15" s="1"/>
  <c r="Q610" i="15" l="1" a="1"/>
  <c r="Q610" i="15" s="1"/>
  <c r="R610" i="15" a="1"/>
  <c r="R610" i="15" s="1"/>
  <c r="O611" i="15" a="1"/>
  <c r="O611" i="15" s="1"/>
  <c r="N611" i="15" s="1" a="1"/>
  <c r="N611" i="15" s="1"/>
  <c r="S609" i="15" a="1"/>
  <c r="S609" i="15" s="1"/>
  <c r="J339" i="15" a="1"/>
  <c r="J339" i="15" s="1"/>
  <c r="E339" i="15" a="1"/>
  <c r="E339" i="15" s="1"/>
  <c r="D340" i="15" s="1" a="1"/>
  <c r="D340" i="15" s="1"/>
  <c r="F340" i="15" l="1" a="1"/>
  <c r="F340" i="15" s="1"/>
  <c r="G340" i="15" s="1" a="1"/>
  <c r="G340" i="15" s="1"/>
  <c r="Q611" i="15" a="1"/>
  <c r="Q611" i="15" s="1"/>
  <c r="O612" i="15" a="1"/>
  <c r="O612" i="15" s="1"/>
  <c r="N612" i="15" s="1" a="1"/>
  <c r="N612" i="15" s="1"/>
  <c r="R611" i="15" a="1"/>
  <c r="R611" i="15" s="1"/>
  <c r="S610" i="15" a="1"/>
  <c r="S610" i="15" s="1"/>
  <c r="I340" i="15" a="1"/>
  <c r="I340" i="15" s="1"/>
  <c r="H340" i="15" a="1"/>
  <c r="H340" i="15" s="1"/>
  <c r="E340" i="15" a="1"/>
  <c r="E340" i="15" s="1"/>
  <c r="D341" i="15" s="1" a="1"/>
  <c r="D341" i="15" s="1"/>
  <c r="F341" i="15" s="1" a="1"/>
  <c r="F341" i="15" s="1"/>
  <c r="J340" i="15" l="1" a="1"/>
  <c r="J340" i="15" s="1"/>
  <c r="Q612" i="15" a="1"/>
  <c r="Q612" i="15" s="1"/>
  <c r="R612" i="15" a="1"/>
  <c r="R612" i="15" s="1"/>
  <c r="O613" i="15" a="1"/>
  <c r="O613" i="15" s="1"/>
  <c r="N613" i="15" s="1" a="1"/>
  <c r="N613" i="15" s="1"/>
  <c r="S611" i="15" a="1"/>
  <c r="S611" i="15" s="1"/>
  <c r="H341" i="15" a="1"/>
  <c r="H341" i="15" s="1"/>
  <c r="G341" i="15" a="1"/>
  <c r="G341" i="15" s="1"/>
  <c r="I341" i="15" a="1"/>
  <c r="I341" i="15" s="1"/>
  <c r="O614" i="15" l="1" a="1"/>
  <c r="O614" i="15" s="1"/>
  <c r="N614" i="15" s="1" a="1"/>
  <c r="N614" i="15" s="1"/>
  <c r="Q613" i="15" a="1"/>
  <c r="Q613" i="15" s="1"/>
  <c r="R613" i="15" a="1"/>
  <c r="R613" i="15" s="1"/>
  <c r="S612" i="15" a="1"/>
  <c r="S612" i="15" s="1"/>
  <c r="E341" i="15" a="1"/>
  <c r="E341" i="15" s="1"/>
  <c r="D342" i="15" s="1" a="1"/>
  <c r="D342" i="15" s="1"/>
  <c r="F342" i="15" s="1" a="1"/>
  <c r="F342" i="15" s="1"/>
  <c r="J341" i="15" a="1"/>
  <c r="J341" i="15" s="1"/>
  <c r="Q614" i="15" l="1" a="1"/>
  <c r="Q614" i="15" s="1"/>
  <c r="R614" i="15" a="1"/>
  <c r="R614" i="15" s="1"/>
  <c r="O615" i="15" a="1"/>
  <c r="O615" i="15" s="1"/>
  <c r="N615" i="15" s="1" a="1"/>
  <c r="N615" i="15" s="1"/>
  <c r="S613" i="15" a="1"/>
  <c r="S613" i="15" s="1"/>
  <c r="G342" i="15" a="1"/>
  <c r="G342" i="15" s="1"/>
  <c r="H342" i="15" a="1"/>
  <c r="H342" i="15" s="1"/>
  <c r="I342" i="15" a="1"/>
  <c r="I342" i="15" s="1"/>
  <c r="Q615" i="15" l="1" a="1"/>
  <c r="Q615" i="15" s="1"/>
  <c r="O616" i="15" a="1"/>
  <c r="O616" i="15" s="1"/>
  <c r="N616" i="15" s="1" a="1"/>
  <c r="N616" i="15" s="1"/>
  <c r="R615" i="15" a="1"/>
  <c r="R615" i="15" s="1"/>
  <c r="S614" i="15" a="1"/>
  <c r="S614" i="15" s="1"/>
  <c r="E342" i="15" a="1"/>
  <c r="E342" i="15" s="1"/>
  <c r="D343" i="15" s="1" a="1"/>
  <c r="D343" i="15" s="1"/>
  <c r="F343" i="15" s="1" a="1"/>
  <c r="F343" i="15" s="1"/>
  <c r="J342" i="15" a="1"/>
  <c r="J342" i="15" s="1"/>
  <c r="Q616" i="15" l="1" a="1"/>
  <c r="Q616" i="15" s="1"/>
  <c r="R616" i="15" a="1"/>
  <c r="R616" i="15" s="1"/>
  <c r="O617" i="15" a="1"/>
  <c r="O617" i="15" s="1"/>
  <c r="N617" i="15" s="1" a="1"/>
  <c r="N617" i="15" s="1"/>
  <c r="S615" i="15" a="1"/>
  <c r="S615" i="15" s="1"/>
  <c r="G343" i="15" a="1"/>
  <c r="G343" i="15" s="1"/>
  <c r="I343" i="15" a="1"/>
  <c r="I343" i="15" s="1"/>
  <c r="H343" i="15" a="1"/>
  <c r="H343" i="15" s="1"/>
  <c r="J343" i="15" l="1" a="1"/>
  <c r="J343" i="15" s="1"/>
  <c r="S616" i="15" a="1"/>
  <c r="S616" i="15" s="1"/>
  <c r="O618" i="15" a="1"/>
  <c r="O618" i="15" s="1"/>
  <c r="N618" i="15" s="1" a="1"/>
  <c r="N618" i="15" s="1"/>
  <c r="R617" i="15" a="1"/>
  <c r="R617" i="15" s="1"/>
  <c r="Q617" i="15" a="1"/>
  <c r="Q617" i="15" s="1"/>
  <c r="E343" i="15" a="1"/>
  <c r="E343" i="15" s="1"/>
  <c r="D344" i="15" s="1" a="1"/>
  <c r="D344" i="15" s="1"/>
  <c r="F344" i="15" s="1" a="1"/>
  <c r="F344" i="15" s="1"/>
  <c r="Q618" i="15" l="1" a="1"/>
  <c r="Q618" i="15" s="1"/>
  <c r="R618" i="15" a="1"/>
  <c r="R618" i="15" s="1"/>
  <c r="O619" i="15" a="1"/>
  <c r="O619" i="15" s="1"/>
  <c r="N619" i="15" s="1" a="1"/>
  <c r="N619" i="15" s="1"/>
  <c r="S617" i="15" a="1"/>
  <c r="S617" i="15" s="1"/>
  <c r="G344" i="15" a="1"/>
  <c r="G344" i="15" s="1"/>
  <c r="H344" i="15" a="1"/>
  <c r="H344" i="15" s="1"/>
  <c r="I344" i="15" a="1"/>
  <c r="I344" i="15" s="1"/>
  <c r="Q619" i="15" l="1" a="1"/>
  <c r="Q619" i="15" s="1"/>
  <c r="O620" i="15" a="1"/>
  <c r="O620" i="15" s="1"/>
  <c r="N620" i="15" s="1" a="1"/>
  <c r="N620" i="15" s="1"/>
  <c r="R619" i="15" a="1"/>
  <c r="R619" i="15" s="1"/>
  <c r="S618" i="15" a="1"/>
  <c r="S618" i="15" s="1"/>
  <c r="E344" i="15" a="1"/>
  <c r="E344" i="15" s="1"/>
  <c r="D345" i="15" s="1" a="1"/>
  <c r="D345" i="15" s="1"/>
  <c r="F345" i="15" s="1" a="1"/>
  <c r="F345" i="15" s="1"/>
  <c r="J344" i="15" a="1"/>
  <c r="J344" i="15" s="1"/>
  <c r="Q620" i="15" l="1" a="1"/>
  <c r="Q620" i="15" s="1"/>
  <c r="R620" i="15" a="1"/>
  <c r="R620" i="15" s="1"/>
  <c r="O621" i="15" a="1"/>
  <c r="O621" i="15" s="1"/>
  <c r="N621" i="15" s="1" a="1"/>
  <c r="N621" i="15" s="1"/>
  <c r="S619" i="15" a="1"/>
  <c r="S619" i="15" s="1"/>
  <c r="H345" i="15" a="1"/>
  <c r="H345" i="15" s="1"/>
  <c r="I345" i="15" a="1"/>
  <c r="I345" i="15" s="1"/>
  <c r="G345" i="15" a="1"/>
  <c r="G345" i="15" s="1"/>
  <c r="S620" i="15" l="1" a="1"/>
  <c r="S620" i="15" s="1"/>
  <c r="O622" i="15" a="1"/>
  <c r="O622" i="15" s="1"/>
  <c r="N622" i="15" s="1" a="1"/>
  <c r="N622" i="15" s="1"/>
  <c r="Q621" i="15" a="1"/>
  <c r="Q621" i="15" s="1"/>
  <c r="R621" i="15" a="1"/>
  <c r="R621" i="15" s="1"/>
  <c r="E345" i="15" a="1"/>
  <c r="E345" i="15" s="1"/>
  <c r="D346" i="15" s="1" a="1"/>
  <c r="D346" i="15" s="1"/>
  <c r="F346" i="15" s="1" a="1"/>
  <c r="F346" i="15" s="1"/>
  <c r="J345" i="15" a="1"/>
  <c r="J345" i="15" s="1"/>
  <c r="Q622" i="15" l="1" a="1"/>
  <c r="Q622" i="15" s="1"/>
  <c r="R622" i="15" a="1"/>
  <c r="R622" i="15" s="1"/>
  <c r="O623" i="15" a="1"/>
  <c r="O623" i="15" s="1"/>
  <c r="N623" i="15" s="1" a="1"/>
  <c r="N623" i="15" s="1"/>
  <c r="S621" i="15" a="1"/>
  <c r="S621" i="15" s="1"/>
  <c r="G346" i="15" a="1"/>
  <c r="G346" i="15" s="1"/>
  <c r="H346" i="15" a="1"/>
  <c r="H346" i="15" s="1"/>
  <c r="I346" i="15" a="1"/>
  <c r="I346" i="15" s="1"/>
  <c r="E346" i="15" a="1"/>
  <c r="E346" i="15" s="1"/>
  <c r="D347" i="15" s="1" a="1"/>
  <c r="D347" i="15" s="1"/>
  <c r="F347" i="15" s="1" a="1"/>
  <c r="F347" i="15" s="1"/>
  <c r="Q623" i="15" l="1" a="1"/>
  <c r="Q623" i="15" s="1"/>
  <c r="O624" i="15" a="1"/>
  <c r="O624" i="15" s="1"/>
  <c r="N624" i="15" s="1" a="1"/>
  <c r="N624" i="15" s="1"/>
  <c r="R623" i="15" a="1"/>
  <c r="R623" i="15" s="1"/>
  <c r="S622" i="15" a="1"/>
  <c r="S622" i="15" s="1"/>
  <c r="J346" i="15" a="1"/>
  <c r="J346" i="15" s="1"/>
  <c r="G347" i="15" a="1"/>
  <c r="G347" i="15" s="1"/>
  <c r="H347" i="15" a="1"/>
  <c r="H347" i="15" s="1"/>
  <c r="I347" i="15" a="1"/>
  <c r="I347" i="15" s="1"/>
  <c r="Q624" i="15" l="1" a="1"/>
  <c r="Q624" i="15" s="1"/>
  <c r="R624" i="15" a="1"/>
  <c r="R624" i="15" s="1"/>
  <c r="O625" i="15" a="1"/>
  <c r="O625" i="15" s="1"/>
  <c r="N625" i="15" s="1" a="1"/>
  <c r="N625" i="15" s="1"/>
  <c r="S623" i="15" a="1"/>
  <c r="S623" i="15" s="1"/>
  <c r="J347" i="15" a="1"/>
  <c r="J347" i="15" s="1"/>
  <c r="E347" i="15" a="1"/>
  <c r="E347" i="15" s="1"/>
  <c r="D348" i="15" s="1" a="1"/>
  <c r="D348" i="15" s="1"/>
  <c r="F348" i="15" s="1" a="1"/>
  <c r="F348" i="15" s="1"/>
  <c r="S624" i="15" l="1" a="1"/>
  <c r="S624" i="15" s="1"/>
  <c r="O626" i="15" a="1"/>
  <c r="O626" i="15" s="1"/>
  <c r="N626" i="15" s="1" a="1"/>
  <c r="N626" i="15" s="1"/>
  <c r="Q625" i="15" a="1"/>
  <c r="Q625" i="15" s="1"/>
  <c r="R625" i="15" a="1"/>
  <c r="R625" i="15" s="1"/>
  <c r="I348" i="15" a="1"/>
  <c r="I348" i="15" s="1"/>
  <c r="H348" i="15" a="1"/>
  <c r="H348" i="15" s="1"/>
  <c r="G348" i="15" a="1"/>
  <c r="G348" i="15" s="1"/>
  <c r="Q626" i="15" l="1" a="1"/>
  <c r="Q626" i="15" s="1"/>
  <c r="R626" i="15" a="1"/>
  <c r="R626" i="15" s="1"/>
  <c r="O627" i="15" a="1"/>
  <c r="O627" i="15" s="1"/>
  <c r="N627" i="15" s="1" a="1"/>
  <c r="N627" i="15" s="1"/>
  <c r="S625" i="15" a="1"/>
  <c r="S625" i="15" s="1"/>
  <c r="E348" i="15" a="1"/>
  <c r="E348" i="15" s="1"/>
  <c r="D349" i="15" s="1" a="1"/>
  <c r="D349" i="15" s="1"/>
  <c r="F349" i="15" s="1" a="1"/>
  <c r="F349" i="15" s="1"/>
  <c r="J348" i="15" a="1"/>
  <c r="J348" i="15" s="1"/>
  <c r="Q627" i="15" l="1" a="1"/>
  <c r="Q627" i="15" s="1"/>
  <c r="O628" i="15" a="1"/>
  <c r="O628" i="15" s="1"/>
  <c r="N628" i="15" s="1" a="1"/>
  <c r="N628" i="15" s="1"/>
  <c r="R627" i="15" a="1"/>
  <c r="R627" i="15" s="1"/>
  <c r="S626" i="15" a="1"/>
  <c r="S626" i="15" s="1"/>
  <c r="G349" i="15" a="1"/>
  <c r="G349" i="15" s="1"/>
  <c r="H349" i="15" a="1"/>
  <c r="H349" i="15" s="1"/>
  <c r="I349" i="15" a="1"/>
  <c r="I349" i="15" s="1"/>
  <c r="Q628" i="15" l="1" a="1"/>
  <c r="Q628" i="15" s="1"/>
  <c r="R628" i="15" a="1"/>
  <c r="R628" i="15" s="1"/>
  <c r="O629" i="15" a="1"/>
  <c r="O629" i="15" s="1"/>
  <c r="N629" i="15" s="1" a="1"/>
  <c r="N629" i="15" s="1"/>
  <c r="S627" i="15" a="1"/>
  <c r="S627" i="15" s="1"/>
  <c r="E349" i="15" a="1"/>
  <c r="E349" i="15" s="1"/>
  <c r="D350" i="15" s="1" a="1"/>
  <c r="D350" i="15" s="1"/>
  <c r="F350" i="15" s="1" a="1"/>
  <c r="F350" i="15" s="1"/>
  <c r="J349" i="15" a="1"/>
  <c r="J349" i="15" s="1"/>
  <c r="S628" i="15" l="1" a="1"/>
  <c r="S628" i="15" s="1"/>
  <c r="O630" i="15" a="1"/>
  <c r="O630" i="15" s="1"/>
  <c r="N630" i="15" s="1" a="1"/>
  <c r="N630" i="15" s="1"/>
  <c r="Q629" i="15" a="1"/>
  <c r="Q629" i="15" s="1"/>
  <c r="R629" i="15" a="1"/>
  <c r="R629" i="15" s="1"/>
  <c r="H350" i="15" a="1"/>
  <c r="H350" i="15" s="1"/>
  <c r="G350" i="15" a="1"/>
  <c r="G350" i="15" s="1"/>
  <c r="I350" i="15" a="1"/>
  <c r="I350" i="15" s="1"/>
  <c r="Q630" i="15" l="1" a="1"/>
  <c r="Q630" i="15" s="1"/>
  <c r="R630" i="15" a="1"/>
  <c r="R630" i="15" s="1"/>
  <c r="O631" i="15" a="1"/>
  <c r="O631" i="15" s="1"/>
  <c r="N631" i="15" s="1" a="1"/>
  <c r="N631" i="15" s="1"/>
  <c r="S629" i="15" a="1"/>
  <c r="S629" i="15" s="1"/>
  <c r="J350" i="15" a="1"/>
  <c r="J350" i="15" s="1"/>
  <c r="E350" i="15" a="1"/>
  <c r="E350" i="15" s="1"/>
  <c r="D351" i="15" s="1" a="1"/>
  <c r="D351" i="15" s="1"/>
  <c r="F351" i="15" s="1" a="1"/>
  <c r="F351" i="15" s="1"/>
  <c r="Q631" i="15" l="1" a="1"/>
  <c r="Q631" i="15" s="1"/>
  <c r="R631" i="15" a="1"/>
  <c r="R631" i="15" s="1"/>
  <c r="O632" i="15" a="1"/>
  <c r="O632" i="15" s="1"/>
  <c r="N632" i="15" s="1" a="1"/>
  <c r="N632" i="15" s="1"/>
  <c r="S630" i="15" a="1"/>
  <c r="S630" i="15" s="1"/>
  <c r="H351" i="15" a="1"/>
  <c r="H351" i="15" s="1"/>
  <c r="I351" i="15" a="1"/>
  <c r="I351" i="15" s="1"/>
  <c r="G351" i="15" a="1"/>
  <c r="G351" i="15" s="1"/>
  <c r="Q632" i="15" l="1" a="1"/>
  <c r="Q632" i="15" s="1"/>
  <c r="R632" i="15" a="1"/>
  <c r="R632" i="15" s="1"/>
  <c r="O633" i="15" a="1"/>
  <c r="O633" i="15" s="1"/>
  <c r="N633" i="15" s="1" a="1"/>
  <c r="N633" i="15" s="1"/>
  <c r="S631" i="15" a="1"/>
  <c r="S631" i="15" s="1"/>
  <c r="E351" i="15" a="1"/>
  <c r="E351" i="15" s="1"/>
  <c r="D352" i="15" s="1" a="1"/>
  <c r="D352" i="15" s="1"/>
  <c r="F352" i="15" s="1" a="1"/>
  <c r="F352" i="15" s="1"/>
  <c r="J351" i="15" a="1"/>
  <c r="J351" i="15" s="1"/>
  <c r="O634" i="15" l="1" a="1"/>
  <c r="O634" i="15" s="1"/>
  <c r="N634" i="15" s="1" a="1"/>
  <c r="N634" i="15" s="1"/>
  <c r="R633" i="15" a="1"/>
  <c r="R633" i="15" s="1"/>
  <c r="Q633" i="15" a="1"/>
  <c r="Q633" i="15" s="1"/>
  <c r="S632" i="15" a="1"/>
  <c r="S632" i="15" s="1"/>
  <c r="H352" i="15" a="1"/>
  <c r="H352" i="15" s="1"/>
  <c r="G352" i="15" a="1"/>
  <c r="G352" i="15" s="1"/>
  <c r="I352" i="15" a="1"/>
  <c r="I352" i="15" s="1"/>
  <c r="Q634" i="15" l="1" a="1"/>
  <c r="Q634" i="15" s="1"/>
  <c r="R634" i="15" a="1"/>
  <c r="R634" i="15" s="1"/>
  <c r="O635" i="15" a="1"/>
  <c r="O635" i="15" s="1"/>
  <c r="N635" i="15" s="1" a="1"/>
  <c r="N635" i="15" s="1"/>
  <c r="S633" i="15" a="1"/>
  <c r="S633" i="15" s="1"/>
  <c r="J352" i="15" a="1"/>
  <c r="J352" i="15" s="1"/>
  <c r="E352" i="15" a="1"/>
  <c r="E352" i="15" s="1"/>
  <c r="D353" i="15" s="1" a="1"/>
  <c r="D353" i="15" s="1"/>
  <c r="F353" i="15" s="1" a="1"/>
  <c r="F353" i="15" s="1"/>
  <c r="S634" i="15" l="1" a="1"/>
  <c r="S634" i="15" s="1"/>
  <c r="Q635" i="15" a="1"/>
  <c r="Q635" i="15" s="1"/>
  <c r="O636" i="15" a="1"/>
  <c r="O636" i="15" s="1"/>
  <c r="N636" i="15" s="1" a="1"/>
  <c r="N636" i="15" s="1"/>
  <c r="R635" i="15" a="1"/>
  <c r="R635" i="15" s="1"/>
  <c r="G353" i="15" a="1"/>
  <c r="G353" i="15" s="1"/>
  <c r="H353" i="15" a="1"/>
  <c r="H353" i="15" s="1"/>
  <c r="I353" i="15" a="1"/>
  <c r="I353" i="15" s="1"/>
  <c r="Q636" i="15" l="1" a="1"/>
  <c r="Q636" i="15" s="1"/>
  <c r="O637" i="15" a="1"/>
  <c r="O637" i="15" s="1"/>
  <c r="N637" i="15" s="1" a="1"/>
  <c r="N637" i="15" s="1"/>
  <c r="R636" i="15" a="1"/>
  <c r="R636" i="15" s="1"/>
  <c r="S635" i="15" a="1"/>
  <c r="S635" i="15" s="1"/>
  <c r="E353" i="15" a="1"/>
  <c r="E353" i="15" s="1"/>
  <c r="D354" i="15" s="1" a="1"/>
  <c r="D354" i="15" s="1"/>
  <c r="F354" i="15" s="1" a="1"/>
  <c r="F354" i="15" s="1"/>
  <c r="J353" i="15" a="1"/>
  <c r="J353" i="15" s="1"/>
  <c r="O638" i="15" l="1" a="1"/>
  <c r="O638" i="15" s="1"/>
  <c r="N638" i="15" s="1" a="1"/>
  <c r="N638" i="15" s="1"/>
  <c r="Q637" i="15" a="1"/>
  <c r="Q637" i="15" s="1"/>
  <c r="R637" i="15" a="1"/>
  <c r="R637" i="15" s="1"/>
  <c r="S636" i="15" a="1"/>
  <c r="S636" i="15" s="1"/>
  <c r="H354" i="15" a="1"/>
  <c r="H354" i="15" s="1"/>
  <c r="G354" i="15" a="1"/>
  <c r="G354" i="15" s="1"/>
  <c r="I354" i="15" a="1"/>
  <c r="I354" i="15" s="1"/>
  <c r="J354" i="15" l="1" a="1"/>
  <c r="J354" i="15" s="1"/>
  <c r="S637" i="15" a="1"/>
  <c r="S637" i="15" s="1"/>
  <c r="Q638" i="15" a="1"/>
  <c r="Q638" i="15" s="1"/>
  <c r="R638" i="15" a="1"/>
  <c r="R638" i="15" s="1"/>
  <c r="O639" i="15" a="1"/>
  <c r="O639" i="15" s="1"/>
  <c r="N639" i="15" s="1" a="1"/>
  <c r="N639" i="15" s="1"/>
  <c r="E354" i="15" a="1"/>
  <c r="E354" i="15" s="1"/>
  <c r="D355" i="15" s="1" a="1"/>
  <c r="D355" i="15" s="1"/>
  <c r="F355" i="15" s="1" a="1"/>
  <c r="F355" i="15" s="1"/>
  <c r="Q639" i="15" l="1" a="1"/>
  <c r="Q639" i="15" s="1"/>
  <c r="O640" i="15" a="1"/>
  <c r="O640" i="15" s="1"/>
  <c r="N640" i="15" s="1" a="1"/>
  <c r="N640" i="15" s="1"/>
  <c r="R639" i="15" a="1"/>
  <c r="R639" i="15" s="1"/>
  <c r="S638" i="15" a="1"/>
  <c r="S638" i="15" s="1"/>
  <c r="I355" i="15" a="1"/>
  <c r="I355" i="15" s="1"/>
  <c r="G355" i="15" a="1"/>
  <c r="G355" i="15" s="1"/>
  <c r="H355" i="15" a="1"/>
  <c r="H355" i="15" s="1"/>
  <c r="Q640" i="15" l="1" a="1"/>
  <c r="Q640" i="15" s="1"/>
  <c r="R640" i="15" a="1"/>
  <c r="R640" i="15" s="1"/>
  <c r="O641" i="15" a="1"/>
  <c r="O641" i="15" s="1"/>
  <c r="N641" i="15" s="1" a="1"/>
  <c r="N641" i="15" s="1"/>
  <c r="S639" i="15" a="1"/>
  <c r="S639" i="15" s="1"/>
  <c r="J355" i="15" a="1"/>
  <c r="J355" i="15" s="1"/>
  <c r="E355" i="15" a="1"/>
  <c r="E355" i="15" s="1"/>
  <c r="D356" i="15" s="1" a="1"/>
  <c r="D356" i="15" s="1"/>
  <c r="F356" i="15" s="1" a="1"/>
  <c r="F356" i="15" s="1"/>
  <c r="R641" i="15" l="1" a="1"/>
  <c r="R641" i="15" s="1"/>
  <c r="O642" i="15" a="1"/>
  <c r="O642" i="15" s="1"/>
  <c r="N642" i="15" s="1" a="1"/>
  <c r="N642" i="15" s="1"/>
  <c r="Q641" i="15" a="1"/>
  <c r="Q641" i="15" s="1"/>
  <c r="S640" i="15" a="1"/>
  <c r="S640" i="15" s="1"/>
  <c r="G356" i="15" a="1"/>
  <c r="G356" i="15" s="1"/>
  <c r="H356" i="15" a="1"/>
  <c r="H356" i="15" s="1"/>
  <c r="I356" i="15" a="1"/>
  <c r="I356" i="15" s="1"/>
  <c r="E356" i="15" l="1" a="1"/>
  <c r="E356" i="15" s="1"/>
  <c r="D357" i="15" s="1" a="1"/>
  <c r="D357" i="15" s="1"/>
  <c r="R642" i="15" a="1"/>
  <c r="R642" i="15" s="1"/>
  <c r="O643" i="15" a="1"/>
  <c r="O643" i="15" s="1"/>
  <c r="N643" i="15" s="1" a="1"/>
  <c r="N643" i="15" s="1"/>
  <c r="Q642" i="15" a="1"/>
  <c r="Q642" i="15" s="1"/>
  <c r="S641" i="15" a="1"/>
  <c r="S641" i="15" s="1"/>
  <c r="J356" i="15" a="1"/>
  <c r="J356" i="15" s="1"/>
  <c r="F357" i="15" l="1" a="1"/>
  <c r="F357" i="15" s="1"/>
  <c r="G357" i="15" s="1" a="1"/>
  <c r="G357" i="15" s="1"/>
  <c r="I357" i="15" a="1"/>
  <c r="I357" i="15" s="1"/>
  <c r="H357" i="15" a="1"/>
  <c r="H357" i="15" s="1"/>
  <c r="E357" i="15" a="1"/>
  <c r="E357" i="15" s="1"/>
  <c r="D358" i="15" s="1" a="1"/>
  <c r="D358" i="15" s="1"/>
  <c r="O644" i="15" a="1"/>
  <c r="O644" i="15" s="1"/>
  <c r="N644" i="15" s="1" a="1"/>
  <c r="N644" i="15" s="1"/>
  <c r="Q643" i="15" a="1"/>
  <c r="Q643" i="15" s="1"/>
  <c r="R643" i="15" a="1"/>
  <c r="R643" i="15" s="1"/>
  <c r="S642" i="15" a="1"/>
  <c r="S642" i="15" s="1"/>
  <c r="J357" i="15" l="1" a="1"/>
  <c r="J357" i="15" s="1"/>
  <c r="F358" i="15" a="1"/>
  <c r="F358" i="15" s="1"/>
  <c r="G358" i="15" s="1" a="1"/>
  <c r="G358" i="15" s="1"/>
  <c r="I358" i="15" a="1"/>
  <c r="I358" i="15" s="1"/>
  <c r="H358" i="15" a="1"/>
  <c r="H358" i="15" s="1"/>
  <c r="O645" i="15" a="1"/>
  <c r="O645" i="15" s="1"/>
  <c r="N645" i="15" s="1" a="1"/>
  <c r="N645" i="15" s="1"/>
  <c r="Q644" i="15" a="1"/>
  <c r="Q644" i="15" s="1"/>
  <c r="R644" i="15" a="1"/>
  <c r="R644" i="15" s="1"/>
  <c r="S643" i="15" a="1"/>
  <c r="S643" i="15" s="1"/>
  <c r="E358" i="15" a="1"/>
  <c r="E358" i="15" s="1"/>
  <c r="D359" i="15" s="1" a="1"/>
  <c r="D359" i="15" s="1"/>
  <c r="F359" i="15" s="1" a="1"/>
  <c r="F359" i="15" s="1"/>
  <c r="J358" i="15" l="1" a="1"/>
  <c r="J358" i="15" s="1"/>
  <c r="S644" i="15" a="1"/>
  <c r="S644" i="15" s="1"/>
  <c r="Q645" i="15" a="1"/>
  <c r="Q645" i="15" s="1"/>
  <c r="O646" i="15" a="1"/>
  <c r="O646" i="15" s="1"/>
  <c r="N646" i="15" s="1" a="1"/>
  <c r="N646" i="15" s="1"/>
  <c r="R645" i="15" a="1"/>
  <c r="R645" i="15" s="1"/>
  <c r="H359" i="15" a="1"/>
  <c r="H359" i="15" s="1"/>
  <c r="G359" i="15" a="1"/>
  <c r="G359" i="15" s="1"/>
  <c r="I359" i="15" a="1"/>
  <c r="I359" i="15" s="1"/>
  <c r="Q646" i="15" l="1" a="1"/>
  <c r="Q646" i="15" s="1"/>
  <c r="R646" i="15" a="1"/>
  <c r="R646" i="15" s="1"/>
  <c r="O647" i="15" a="1"/>
  <c r="O647" i="15" s="1"/>
  <c r="N647" i="15" s="1" a="1"/>
  <c r="N647" i="15" s="1"/>
  <c r="S645" i="15" a="1"/>
  <c r="S645" i="15" s="1"/>
  <c r="E359" i="15" a="1"/>
  <c r="E359" i="15" s="1"/>
  <c r="D360" i="15" s="1" a="1"/>
  <c r="D360" i="15" s="1"/>
  <c r="F360" i="15" s="1" a="1"/>
  <c r="F360" i="15" s="1"/>
  <c r="J359" i="15" a="1"/>
  <c r="J359" i="15" s="1"/>
  <c r="S646" i="15" l="1" a="1"/>
  <c r="S646" i="15" s="1"/>
  <c r="O648" i="15" a="1"/>
  <c r="O648" i="15" s="1"/>
  <c r="N648" i="15" s="1" a="1"/>
  <c r="N648" i="15" s="1"/>
  <c r="Q647" i="15" a="1"/>
  <c r="Q647" i="15" s="1"/>
  <c r="R647" i="15" a="1"/>
  <c r="R647" i="15" s="1"/>
  <c r="I360" i="15" a="1"/>
  <c r="I360" i="15" s="1"/>
  <c r="G360" i="15" a="1"/>
  <c r="G360" i="15" s="1"/>
  <c r="H360" i="15" a="1"/>
  <c r="H360" i="15" s="1"/>
  <c r="Q648" i="15" l="1" a="1"/>
  <c r="Q648" i="15" s="1"/>
  <c r="R648" i="15" a="1"/>
  <c r="R648" i="15" s="1"/>
  <c r="O649" i="15" a="1"/>
  <c r="O649" i="15" s="1"/>
  <c r="N649" i="15" s="1" a="1"/>
  <c r="N649" i="15" s="1"/>
  <c r="S647" i="15" a="1"/>
  <c r="S647" i="15" s="1"/>
  <c r="J360" i="15" a="1"/>
  <c r="J360" i="15" s="1"/>
  <c r="E360" i="15" a="1"/>
  <c r="E360" i="15" s="1"/>
  <c r="D361" i="15" s="1" a="1"/>
  <c r="D361" i="15" s="1"/>
  <c r="F361" i="15" s="1" a="1"/>
  <c r="F361" i="15" s="1"/>
  <c r="Q649" i="15" l="1" a="1"/>
  <c r="Q649" i="15" s="1"/>
  <c r="O650" i="15" a="1"/>
  <c r="O650" i="15" s="1"/>
  <c r="N650" i="15" s="1" a="1"/>
  <c r="N650" i="15" s="1"/>
  <c r="R649" i="15" a="1"/>
  <c r="R649" i="15" s="1"/>
  <c r="S648" i="15" a="1"/>
  <c r="S648" i="15" s="1"/>
  <c r="G361" i="15" a="1"/>
  <c r="G361" i="15" s="1"/>
  <c r="I361" i="15" a="1"/>
  <c r="I361" i="15" s="1"/>
  <c r="H361" i="15" a="1"/>
  <c r="H361" i="15" s="1"/>
  <c r="J361" i="15" l="1" a="1"/>
  <c r="J361" i="15" s="1"/>
  <c r="O651" i="15" a="1"/>
  <c r="O651" i="15" s="1"/>
  <c r="N651" i="15" s="1" a="1"/>
  <c r="N651" i="15" s="1"/>
  <c r="Q650" i="15" a="1"/>
  <c r="Q650" i="15" s="1"/>
  <c r="R650" i="15" a="1"/>
  <c r="R650" i="15" s="1"/>
  <c r="S649" i="15" a="1"/>
  <c r="S649" i="15" s="1"/>
  <c r="E361" i="15" a="1"/>
  <c r="E361" i="15" s="1"/>
  <c r="D362" i="15" s="1" a="1"/>
  <c r="D362" i="15" s="1"/>
  <c r="F362" i="15" s="1" a="1"/>
  <c r="F362" i="15" s="1"/>
  <c r="S650" i="15" l="1" a="1"/>
  <c r="S650" i="15" s="1"/>
  <c r="O652" i="15" a="1"/>
  <c r="O652" i="15" s="1"/>
  <c r="N652" i="15" s="1" a="1"/>
  <c r="N652" i="15" s="1"/>
  <c r="Q651" i="15" a="1"/>
  <c r="Q651" i="15" s="1"/>
  <c r="R651" i="15" a="1"/>
  <c r="R651" i="15" s="1"/>
  <c r="G362" i="15" a="1"/>
  <c r="G362" i="15" s="1"/>
  <c r="H362" i="15" a="1"/>
  <c r="H362" i="15" s="1"/>
  <c r="I362" i="15" a="1"/>
  <c r="I362" i="15" s="1"/>
  <c r="O653" i="15" l="1" a="1"/>
  <c r="O653" i="15" s="1"/>
  <c r="N653" i="15" s="1" a="1"/>
  <c r="N653" i="15" s="1"/>
  <c r="Q652" i="15" a="1"/>
  <c r="Q652" i="15" s="1"/>
  <c r="R652" i="15" a="1"/>
  <c r="R652" i="15" s="1"/>
  <c r="S651" i="15" a="1"/>
  <c r="S651" i="15" s="1"/>
  <c r="E362" i="15" a="1"/>
  <c r="E362" i="15" s="1"/>
  <c r="D363" i="15" s="1" a="1"/>
  <c r="D363" i="15" s="1"/>
  <c r="F363" i="15" s="1" a="1"/>
  <c r="F363" i="15" s="1"/>
  <c r="J362" i="15" a="1"/>
  <c r="J362" i="15" s="1"/>
  <c r="Q653" i="15" l="1" a="1"/>
  <c r="Q653" i="15" s="1"/>
  <c r="O654" i="15" a="1"/>
  <c r="O654" i="15" s="1"/>
  <c r="N654" i="15" s="1" a="1"/>
  <c r="N654" i="15" s="1"/>
  <c r="R653" i="15" a="1"/>
  <c r="R653" i="15" s="1"/>
  <c r="S652" i="15" a="1"/>
  <c r="S652" i="15" s="1"/>
  <c r="G363" i="15" a="1"/>
  <c r="G363" i="15" s="1"/>
  <c r="H363" i="15" a="1"/>
  <c r="H363" i="15" s="1"/>
  <c r="I363" i="15" a="1"/>
  <c r="I363" i="15" s="1"/>
  <c r="E363" i="15" a="1"/>
  <c r="E363" i="15" s="1"/>
  <c r="D364" i="15" s="1" a="1"/>
  <c r="D364" i="15" s="1"/>
  <c r="F364" i="15" s="1" a="1"/>
  <c r="F364" i="15" s="1"/>
  <c r="Q654" i="15" l="1" a="1"/>
  <c r="Q654" i="15" s="1"/>
  <c r="R654" i="15" a="1"/>
  <c r="R654" i="15" s="1"/>
  <c r="O655" i="15" a="1"/>
  <c r="O655" i="15" s="1"/>
  <c r="N655" i="15" s="1" a="1"/>
  <c r="N655" i="15" s="1"/>
  <c r="S653" i="15" a="1"/>
  <c r="S653" i="15" s="1"/>
  <c r="J363" i="15" a="1"/>
  <c r="J363" i="15" s="1"/>
  <c r="I364" i="15" a="1"/>
  <c r="I364" i="15" s="1"/>
  <c r="G364" i="15" a="1"/>
  <c r="G364" i="15" s="1"/>
  <c r="H364" i="15" a="1"/>
  <c r="H364" i="15" s="1"/>
  <c r="S654" i="15" l="1" a="1"/>
  <c r="S654" i="15" s="1"/>
  <c r="O656" i="15" a="1"/>
  <c r="O656" i="15" s="1"/>
  <c r="N656" i="15" s="1" a="1"/>
  <c r="N656" i="15" s="1"/>
  <c r="Q655" i="15" a="1"/>
  <c r="Q655" i="15" s="1"/>
  <c r="R655" i="15" a="1"/>
  <c r="R655" i="15" s="1"/>
  <c r="J364" i="15" a="1"/>
  <c r="J364" i="15" s="1"/>
  <c r="E364" i="15" a="1"/>
  <c r="E364" i="15" s="1"/>
  <c r="D365" i="15" s="1" a="1"/>
  <c r="D365" i="15" s="1"/>
  <c r="F365" i="15" s="1" a="1"/>
  <c r="F365" i="15" s="1"/>
  <c r="O657" i="15" l="1" a="1"/>
  <c r="O657" i="15" s="1"/>
  <c r="N657" i="15" s="1" a="1"/>
  <c r="N657" i="15" s="1"/>
  <c r="Q656" i="15" a="1"/>
  <c r="Q656" i="15" s="1"/>
  <c r="R656" i="15" a="1"/>
  <c r="R656" i="15" s="1"/>
  <c r="S655" i="15" a="1"/>
  <c r="S655" i="15" s="1"/>
  <c r="I365" i="15" a="1"/>
  <c r="I365" i="15" s="1"/>
  <c r="G365" i="15" a="1"/>
  <c r="G365" i="15" s="1"/>
  <c r="H365" i="15" a="1"/>
  <c r="H365" i="15" s="1"/>
  <c r="S656" i="15" l="1" a="1"/>
  <c r="S656" i="15" s="1"/>
  <c r="Q657" i="15" a="1"/>
  <c r="Q657" i="15" s="1"/>
  <c r="O658" i="15" a="1"/>
  <c r="O658" i="15" s="1"/>
  <c r="N658" i="15" s="1" a="1"/>
  <c r="N658" i="15" s="1"/>
  <c r="R657" i="15" a="1"/>
  <c r="R657" i="15" s="1"/>
  <c r="J365" i="15" a="1"/>
  <c r="J365" i="15" s="1"/>
  <c r="E365" i="15" a="1"/>
  <c r="E365" i="15" s="1"/>
  <c r="D366" i="15" s="1" a="1"/>
  <c r="D366" i="15" s="1"/>
  <c r="F366" i="15" s="1" a="1"/>
  <c r="F366" i="15" s="1"/>
  <c r="Q658" i="15" l="1" a="1"/>
  <c r="Q658" i="15" s="1"/>
  <c r="R658" i="15" a="1"/>
  <c r="R658" i="15" s="1"/>
  <c r="O659" i="15" a="1"/>
  <c r="O659" i="15" s="1"/>
  <c r="N659" i="15" s="1" a="1"/>
  <c r="N659" i="15" s="1"/>
  <c r="S657" i="15" a="1"/>
  <c r="S657" i="15" s="1"/>
  <c r="H366" i="15" a="1"/>
  <c r="H366" i="15" s="1"/>
  <c r="G366" i="15" a="1"/>
  <c r="G366" i="15" s="1"/>
  <c r="I366" i="15" a="1"/>
  <c r="I366" i="15" s="1"/>
  <c r="S658" i="15" l="1" a="1"/>
  <c r="S658" i="15" s="1"/>
  <c r="O660" i="15" a="1"/>
  <c r="O660" i="15" s="1"/>
  <c r="N660" i="15" s="1" a="1"/>
  <c r="N660" i="15" s="1"/>
  <c r="Q659" i="15" a="1"/>
  <c r="Q659" i="15" s="1"/>
  <c r="R659" i="15" a="1"/>
  <c r="R659" i="15" s="1"/>
  <c r="E366" i="15" a="1"/>
  <c r="E366" i="15" s="1"/>
  <c r="D367" i="15" s="1" a="1"/>
  <c r="D367" i="15" s="1"/>
  <c r="F367" i="15" s="1" a="1"/>
  <c r="F367" i="15" s="1"/>
  <c r="J366" i="15" a="1"/>
  <c r="J366" i="15" s="1"/>
  <c r="S659" i="15" l="1" a="1"/>
  <c r="S659" i="15" s="1"/>
  <c r="O661" i="15" a="1"/>
  <c r="O661" i="15" s="1"/>
  <c r="N661" i="15" s="1" a="1"/>
  <c r="N661" i="15" s="1"/>
  <c r="Q660" i="15" a="1"/>
  <c r="Q660" i="15" s="1"/>
  <c r="R660" i="15" a="1"/>
  <c r="R660" i="15" s="1"/>
  <c r="G367" i="15" a="1"/>
  <c r="G367" i="15" s="1"/>
  <c r="H367" i="15" a="1"/>
  <c r="H367" i="15" s="1"/>
  <c r="I367" i="15" a="1"/>
  <c r="I367" i="15" s="1"/>
  <c r="S660" i="15" l="1" a="1"/>
  <c r="S660" i="15" s="1"/>
  <c r="Q661" i="15" a="1"/>
  <c r="Q661" i="15" s="1"/>
  <c r="O662" i="15" a="1"/>
  <c r="O662" i="15" s="1"/>
  <c r="N662" i="15" s="1" a="1"/>
  <c r="N662" i="15" s="1"/>
  <c r="R661" i="15" a="1"/>
  <c r="R661" i="15" s="1"/>
  <c r="J367" i="15" a="1"/>
  <c r="J367" i="15" s="1"/>
  <c r="E367" i="15" a="1"/>
  <c r="E367" i="15" s="1"/>
  <c r="D368" i="15" s="1" a="1"/>
  <c r="D368" i="15" s="1"/>
  <c r="F368" i="15" s="1" a="1"/>
  <c r="F368" i="15" s="1"/>
  <c r="S661" i="15" l="1" a="1"/>
  <c r="S661" i="15" s="1"/>
  <c r="O663" i="15" a="1"/>
  <c r="O663" i="15" s="1"/>
  <c r="N663" i="15" s="1" a="1"/>
  <c r="N663" i="15" s="1"/>
  <c r="Q662" i="15" a="1"/>
  <c r="Q662" i="15" s="1"/>
  <c r="R662" i="15" a="1"/>
  <c r="R662" i="15" s="1"/>
  <c r="G368" i="15" a="1"/>
  <c r="G368" i="15" s="1"/>
  <c r="I368" i="15" a="1"/>
  <c r="I368" i="15" s="1"/>
  <c r="H368" i="15" a="1"/>
  <c r="H368" i="15" s="1"/>
  <c r="J368" i="15" l="1" a="1"/>
  <c r="J368" i="15" s="1"/>
  <c r="O664" i="15" a="1"/>
  <c r="O664" i="15" s="1"/>
  <c r="N664" i="15" s="1" a="1"/>
  <c r="N664" i="15" s="1"/>
  <c r="Q663" i="15" a="1"/>
  <c r="Q663" i="15" s="1"/>
  <c r="R663" i="15" a="1"/>
  <c r="R663" i="15" s="1"/>
  <c r="S662" i="15" a="1"/>
  <c r="S662" i="15" s="1"/>
  <c r="E368" i="15" a="1"/>
  <c r="E368" i="15" s="1"/>
  <c r="D369" i="15" s="1" a="1"/>
  <c r="D369" i="15" s="1"/>
  <c r="F369" i="15" s="1" a="1"/>
  <c r="F369" i="15" s="1"/>
  <c r="Q664" i="15" l="1" a="1"/>
  <c r="Q664" i="15" s="1"/>
  <c r="R664" i="15" a="1"/>
  <c r="R664" i="15" s="1"/>
  <c r="O665" i="15" a="1"/>
  <c r="O665" i="15" s="1"/>
  <c r="N665" i="15" s="1" a="1"/>
  <c r="N665" i="15" s="1"/>
  <c r="S663" i="15" a="1"/>
  <c r="S663" i="15" s="1"/>
  <c r="G369" i="15" a="1"/>
  <c r="G369" i="15" s="1"/>
  <c r="H369" i="15" a="1"/>
  <c r="H369" i="15" s="1"/>
  <c r="I369" i="15" a="1"/>
  <c r="I369" i="15" s="1"/>
  <c r="S664" i="15" l="1" a="1"/>
  <c r="S664" i="15" s="1"/>
  <c r="Q665" i="15" a="1"/>
  <c r="Q665" i="15" s="1"/>
  <c r="O666" i="15" a="1"/>
  <c r="O666" i="15" s="1"/>
  <c r="N666" i="15" s="1" a="1"/>
  <c r="N666" i="15" s="1"/>
  <c r="R665" i="15" a="1"/>
  <c r="R665" i="15" s="1"/>
  <c r="E369" i="15" a="1"/>
  <c r="E369" i="15" s="1"/>
  <c r="D370" i="15" s="1" a="1"/>
  <c r="D370" i="15" s="1"/>
  <c r="F370" i="15" s="1" a="1"/>
  <c r="F370" i="15" s="1"/>
  <c r="J369" i="15" a="1"/>
  <c r="J369" i="15" s="1"/>
  <c r="O667" i="15" l="1" a="1"/>
  <c r="O667" i="15" s="1"/>
  <c r="N667" i="15" s="1" a="1"/>
  <c r="N667" i="15" s="1"/>
  <c r="Q666" i="15" a="1"/>
  <c r="Q666" i="15" s="1"/>
  <c r="R666" i="15" a="1"/>
  <c r="R666" i="15" s="1"/>
  <c r="S665" i="15" a="1"/>
  <c r="S665" i="15" s="1"/>
  <c r="H370" i="15" a="1"/>
  <c r="H370" i="15" s="1"/>
  <c r="I370" i="15" a="1"/>
  <c r="I370" i="15" s="1"/>
  <c r="G370" i="15" a="1"/>
  <c r="G370" i="15" s="1"/>
  <c r="O668" i="15" l="1" a="1"/>
  <c r="O668" i="15" s="1"/>
  <c r="N668" i="15" s="1" a="1"/>
  <c r="N668" i="15" s="1"/>
  <c r="Q667" i="15" a="1"/>
  <c r="Q667" i="15" s="1"/>
  <c r="R667" i="15" a="1"/>
  <c r="R667" i="15" s="1"/>
  <c r="S666" i="15" a="1"/>
  <c r="S666" i="15" s="1"/>
  <c r="E370" i="15" a="1"/>
  <c r="E370" i="15" s="1"/>
  <c r="D371" i="15" s="1" a="1"/>
  <c r="D371" i="15" s="1"/>
  <c r="F371" i="15" s="1" a="1"/>
  <c r="F371" i="15" s="1"/>
  <c r="J370" i="15" a="1"/>
  <c r="J370" i="15" s="1"/>
  <c r="Q668" i="15" l="1" a="1"/>
  <c r="Q668" i="15" s="1"/>
  <c r="R668" i="15" a="1"/>
  <c r="R668" i="15" s="1"/>
  <c r="O669" i="15" a="1"/>
  <c r="O669" i="15" s="1"/>
  <c r="N669" i="15" s="1" a="1"/>
  <c r="N669" i="15" s="1"/>
  <c r="S667" i="15" a="1"/>
  <c r="S667" i="15" s="1"/>
  <c r="G371" i="15" a="1"/>
  <c r="G371" i="15" s="1"/>
  <c r="H371" i="15" a="1"/>
  <c r="H371" i="15" s="1"/>
  <c r="I371" i="15" a="1"/>
  <c r="I371" i="15" s="1"/>
  <c r="E371" i="15" a="1"/>
  <c r="E371" i="15" s="1"/>
  <c r="D372" i="15" s="1" a="1"/>
  <c r="D372" i="15" s="1"/>
  <c r="F372" i="15" s="1" a="1"/>
  <c r="F372" i="15" s="1"/>
  <c r="S668" i="15" l="1" a="1"/>
  <c r="S668" i="15" s="1"/>
  <c r="Q669" i="15" a="1"/>
  <c r="Q669" i="15" s="1"/>
  <c r="O670" i="15" a="1"/>
  <c r="O670" i="15" s="1"/>
  <c r="N670" i="15" s="1" a="1"/>
  <c r="N670" i="15" s="1"/>
  <c r="R669" i="15" a="1"/>
  <c r="R669" i="15" s="1"/>
  <c r="G372" i="15" a="1"/>
  <c r="G372" i="15" s="1"/>
  <c r="H372" i="15" a="1"/>
  <c r="H372" i="15" s="1"/>
  <c r="I372" i="15" a="1"/>
  <c r="I372" i="15" s="1"/>
  <c r="J371" i="15" a="1"/>
  <c r="J371" i="15" s="1"/>
  <c r="Q670" i="15" l="1" a="1"/>
  <c r="Q670" i="15" s="1"/>
  <c r="R670" i="15" a="1"/>
  <c r="R670" i="15" s="1"/>
  <c r="O671" i="15" a="1"/>
  <c r="O671" i="15" s="1"/>
  <c r="N671" i="15" s="1" a="1"/>
  <c r="N671" i="15" s="1"/>
  <c r="S669" i="15" a="1"/>
  <c r="S669" i="15" s="1"/>
  <c r="E372" i="15" a="1"/>
  <c r="E372" i="15" s="1"/>
  <c r="D373" i="15" s="1" a="1"/>
  <c r="D373" i="15" s="1"/>
  <c r="F373" i="15" s="1" a="1"/>
  <c r="F373" i="15" s="1"/>
  <c r="J372" i="15" a="1"/>
  <c r="J372" i="15" s="1"/>
  <c r="S670" i="15" l="1" a="1"/>
  <c r="S670" i="15" s="1"/>
  <c r="O672" i="15" a="1"/>
  <c r="O672" i="15" s="1"/>
  <c r="N672" i="15" s="1" a="1"/>
  <c r="N672" i="15" s="1"/>
  <c r="Q671" i="15" a="1"/>
  <c r="Q671" i="15" s="1"/>
  <c r="R671" i="15" a="1"/>
  <c r="R671" i="15" s="1"/>
  <c r="I373" i="15" a="1"/>
  <c r="I373" i="15" s="1"/>
  <c r="G373" i="15" a="1"/>
  <c r="G373" i="15" s="1"/>
  <c r="H373" i="15" a="1"/>
  <c r="H373" i="15" s="1"/>
  <c r="S671" i="15" l="1" a="1"/>
  <c r="S671" i="15" s="1"/>
  <c r="Q672" i="15" a="1"/>
  <c r="Q672" i="15" s="1"/>
  <c r="R672" i="15" a="1"/>
  <c r="R672" i="15" s="1"/>
  <c r="O673" i="15" a="1"/>
  <c r="O673" i="15" s="1"/>
  <c r="N673" i="15" s="1" a="1"/>
  <c r="N673" i="15" s="1"/>
  <c r="E373" i="15" a="1"/>
  <c r="E373" i="15" s="1"/>
  <c r="D374" i="15" s="1" a="1"/>
  <c r="D374" i="15" s="1"/>
  <c r="F374" i="15" s="1" a="1"/>
  <c r="F374" i="15" s="1"/>
  <c r="J373" i="15" a="1"/>
  <c r="J373" i="15" s="1"/>
  <c r="S672" i="15" l="1" a="1"/>
  <c r="S672" i="15" s="1"/>
  <c r="Q673" i="15" a="1"/>
  <c r="Q673" i="15" s="1"/>
  <c r="O674" i="15" a="1"/>
  <c r="O674" i="15" s="1"/>
  <c r="N674" i="15" s="1" a="1"/>
  <c r="N674" i="15" s="1"/>
  <c r="R673" i="15" a="1"/>
  <c r="R673" i="15" s="1"/>
  <c r="G374" i="15" a="1"/>
  <c r="G374" i="15" s="1"/>
  <c r="H374" i="15" a="1"/>
  <c r="H374" i="15" s="1"/>
  <c r="I374" i="15" a="1"/>
  <c r="I374" i="15" s="1"/>
  <c r="O675" i="15" l="1" a="1"/>
  <c r="O675" i="15" s="1"/>
  <c r="N675" i="15" s="1" a="1"/>
  <c r="N675" i="15" s="1"/>
  <c r="Q674" i="15" a="1"/>
  <c r="Q674" i="15" s="1"/>
  <c r="R674" i="15" a="1"/>
  <c r="R674" i="15" s="1"/>
  <c r="S673" i="15" a="1"/>
  <c r="S673" i="15" s="1"/>
  <c r="E374" i="15" a="1"/>
  <c r="E374" i="15" s="1"/>
  <c r="D375" i="15" s="1" a="1"/>
  <c r="D375" i="15" s="1"/>
  <c r="F375" i="15" s="1" a="1"/>
  <c r="F375" i="15" s="1"/>
  <c r="J374" i="15" a="1"/>
  <c r="J374" i="15" s="1"/>
  <c r="S674" i="15" l="1" a="1"/>
  <c r="S674" i="15" s="1"/>
  <c r="O676" i="15" a="1"/>
  <c r="O676" i="15" s="1"/>
  <c r="N676" i="15" s="1" a="1"/>
  <c r="N676" i="15" s="1"/>
  <c r="Q675" i="15" a="1"/>
  <c r="Q675" i="15" s="1"/>
  <c r="R675" i="15" a="1"/>
  <c r="R675" i="15" s="1"/>
  <c r="G375" i="15" a="1"/>
  <c r="G375" i="15" s="1"/>
  <c r="H375" i="15" a="1"/>
  <c r="H375" i="15" s="1"/>
  <c r="I375" i="15" a="1"/>
  <c r="I375" i="15" s="1"/>
  <c r="O677" i="15" l="1" a="1"/>
  <c r="O677" i="15" s="1"/>
  <c r="N677" i="15" s="1" a="1"/>
  <c r="N677" i="15" s="1"/>
  <c r="Q676" i="15" a="1"/>
  <c r="Q676" i="15" s="1"/>
  <c r="R676" i="15" a="1"/>
  <c r="R676" i="15" s="1"/>
  <c r="S675" i="15" a="1"/>
  <c r="S675" i="15" s="1"/>
  <c r="J375" i="15" a="1"/>
  <c r="J375" i="15" s="1"/>
  <c r="E375" i="15" a="1"/>
  <c r="E375" i="15" s="1"/>
  <c r="D376" i="15" s="1" a="1"/>
  <c r="D376" i="15" s="1"/>
  <c r="F376" i="15" s="1" a="1"/>
  <c r="F376" i="15" s="1"/>
  <c r="S676" i="15" l="1" a="1"/>
  <c r="S676" i="15" s="1"/>
  <c r="Q677" i="15" a="1"/>
  <c r="Q677" i="15" s="1"/>
  <c r="O678" i="15" a="1"/>
  <c r="O678" i="15" s="1"/>
  <c r="N678" i="15" s="1" a="1"/>
  <c r="N678" i="15" s="1"/>
  <c r="R677" i="15" a="1"/>
  <c r="R677" i="15" s="1"/>
  <c r="H376" i="15" a="1"/>
  <c r="H376" i="15" s="1"/>
  <c r="I376" i="15" a="1"/>
  <c r="I376" i="15" s="1"/>
  <c r="G376" i="15" a="1"/>
  <c r="G376" i="15" s="1"/>
  <c r="Q678" i="15" l="1" a="1"/>
  <c r="Q678" i="15" s="1"/>
  <c r="R678" i="15" a="1"/>
  <c r="R678" i="15" s="1"/>
  <c r="O679" i="15" a="1"/>
  <c r="O679" i="15" s="1"/>
  <c r="N679" i="15" s="1" a="1"/>
  <c r="N679" i="15" s="1"/>
  <c r="S677" i="15" a="1"/>
  <c r="S677" i="15" s="1"/>
  <c r="E376" i="15" a="1"/>
  <c r="E376" i="15" s="1"/>
  <c r="D377" i="15" s="1" a="1"/>
  <c r="D377" i="15" s="1"/>
  <c r="F377" i="15" s="1" a="1"/>
  <c r="F377" i="15" s="1"/>
  <c r="J376" i="15" a="1"/>
  <c r="J376" i="15" s="1"/>
  <c r="O680" i="15" l="1" a="1"/>
  <c r="O680" i="15" s="1"/>
  <c r="N680" i="15" s="1" a="1"/>
  <c r="N680" i="15" s="1"/>
  <c r="Q679" i="15" a="1"/>
  <c r="Q679" i="15" s="1"/>
  <c r="R679" i="15" a="1"/>
  <c r="R679" i="15" s="1"/>
  <c r="S678" i="15" a="1"/>
  <c r="S678" i="15" s="1"/>
  <c r="H377" i="15" a="1"/>
  <c r="H377" i="15" s="1"/>
  <c r="I377" i="15" a="1"/>
  <c r="I377" i="15" s="1"/>
  <c r="G377" i="15" a="1"/>
  <c r="G377" i="15" s="1"/>
  <c r="O681" i="15" l="1" a="1"/>
  <c r="O681" i="15" s="1"/>
  <c r="N681" i="15" s="1" a="1"/>
  <c r="N681" i="15" s="1"/>
  <c r="Q680" i="15" a="1"/>
  <c r="Q680" i="15" s="1"/>
  <c r="R680" i="15" a="1"/>
  <c r="R680" i="15" s="1"/>
  <c r="S679" i="15" a="1"/>
  <c r="S679" i="15" s="1"/>
  <c r="J377" i="15" a="1"/>
  <c r="J377" i="15" s="1"/>
  <c r="E377" i="15" a="1"/>
  <c r="E377" i="15" s="1"/>
  <c r="D378" i="15" s="1" a="1"/>
  <c r="D378" i="15" s="1"/>
  <c r="F378" i="15" s="1" a="1"/>
  <c r="F378" i="15" s="1"/>
  <c r="S680" i="15" l="1" a="1"/>
  <c r="S680" i="15" s="1"/>
  <c r="Q681" i="15" a="1"/>
  <c r="Q681" i="15" s="1"/>
  <c r="O682" i="15" a="1"/>
  <c r="O682" i="15" s="1"/>
  <c r="N682" i="15" s="1" a="1"/>
  <c r="N682" i="15" s="1"/>
  <c r="R681" i="15" a="1"/>
  <c r="R681" i="15" s="1"/>
  <c r="G378" i="15" a="1"/>
  <c r="G378" i="15" s="1"/>
  <c r="H378" i="15" a="1"/>
  <c r="H378" i="15" s="1"/>
  <c r="I378" i="15" a="1"/>
  <c r="I378" i="15" s="1"/>
  <c r="Q682" i="15" l="1" a="1"/>
  <c r="Q682" i="15" s="1"/>
  <c r="R682" i="15" a="1"/>
  <c r="R682" i="15" s="1"/>
  <c r="O683" i="15" a="1"/>
  <c r="O683" i="15" s="1"/>
  <c r="N683" i="15" s="1" a="1"/>
  <c r="N683" i="15" s="1"/>
  <c r="S681" i="15" a="1"/>
  <c r="S681" i="15" s="1"/>
  <c r="E378" i="15" a="1"/>
  <c r="E378" i="15" s="1"/>
  <c r="D379" i="15" s="1" a="1"/>
  <c r="D379" i="15" s="1"/>
  <c r="F379" i="15" s="1" a="1"/>
  <c r="F379" i="15" s="1"/>
  <c r="J378" i="15" a="1"/>
  <c r="J378" i="15" s="1"/>
  <c r="S682" i="15" l="1" a="1"/>
  <c r="S682" i="15" s="1"/>
  <c r="O684" i="15" a="1"/>
  <c r="O684" i="15" s="1"/>
  <c r="N684" i="15" s="1" a="1"/>
  <c r="N684" i="15" s="1"/>
  <c r="Q683" i="15" a="1"/>
  <c r="Q683" i="15" s="1"/>
  <c r="R683" i="15" a="1"/>
  <c r="R683" i="15" s="1"/>
  <c r="H379" i="15" a="1"/>
  <c r="H379" i="15" s="1"/>
  <c r="G379" i="15" a="1"/>
  <c r="G379" i="15" s="1"/>
  <c r="I379" i="15" a="1"/>
  <c r="I379" i="15" s="1"/>
  <c r="Q684" i="15" l="1" a="1"/>
  <c r="Q684" i="15" s="1"/>
  <c r="R684" i="15" a="1"/>
  <c r="R684" i="15" s="1"/>
  <c r="O685" i="15" a="1"/>
  <c r="O685" i="15" s="1"/>
  <c r="N685" i="15" s="1" a="1"/>
  <c r="N685" i="15" s="1"/>
  <c r="S683" i="15" a="1"/>
  <c r="S683" i="15" s="1"/>
  <c r="E379" i="15" a="1"/>
  <c r="E379" i="15" s="1"/>
  <c r="D380" i="15" s="1" a="1"/>
  <c r="D380" i="15" s="1"/>
  <c r="F380" i="15" s="1" a="1"/>
  <c r="F380" i="15" s="1"/>
  <c r="J379" i="15" a="1"/>
  <c r="J379" i="15" s="1"/>
  <c r="S684" i="15" l="1" a="1"/>
  <c r="S684" i="15" s="1"/>
  <c r="Q685" i="15" a="1"/>
  <c r="Q685" i="15" s="1"/>
  <c r="O686" i="15" a="1"/>
  <c r="O686" i="15" s="1"/>
  <c r="N686" i="15" s="1" a="1"/>
  <c r="N686" i="15" s="1"/>
  <c r="R685" i="15" a="1"/>
  <c r="R685" i="15" s="1"/>
  <c r="I380" i="15" a="1"/>
  <c r="I380" i="15" s="1"/>
  <c r="G380" i="15" a="1"/>
  <c r="G380" i="15" s="1"/>
  <c r="H380" i="15" a="1"/>
  <c r="H380" i="15" s="1"/>
  <c r="Q686" i="15" l="1" a="1"/>
  <c r="Q686" i="15" s="1"/>
  <c r="O687" i="15" a="1"/>
  <c r="O687" i="15" s="1"/>
  <c r="N687" i="15" s="1" a="1"/>
  <c r="N687" i="15" s="1"/>
  <c r="R686" i="15" a="1"/>
  <c r="R686" i="15" s="1"/>
  <c r="S685" i="15" a="1"/>
  <c r="S685" i="15" s="1"/>
  <c r="J380" i="15" a="1"/>
  <c r="J380" i="15" s="1"/>
  <c r="E380" i="15" a="1"/>
  <c r="E380" i="15" s="1"/>
  <c r="D381" i="15" s="1" a="1"/>
  <c r="D381" i="15" s="1"/>
  <c r="F381" i="15" s="1" a="1"/>
  <c r="F381" i="15" s="1"/>
  <c r="O688" i="15" l="1" a="1"/>
  <c r="O688" i="15" s="1"/>
  <c r="N688" i="15" s="1" a="1"/>
  <c r="N688" i="15" s="1"/>
  <c r="Q687" i="15" a="1"/>
  <c r="Q687" i="15" s="1"/>
  <c r="R687" i="15" a="1"/>
  <c r="R687" i="15" s="1"/>
  <c r="S686" i="15" a="1"/>
  <c r="S686" i="15" s="1"/>
  <c r="G381" i="15" a="1"/>
  <c r="G381" i="15" s="1"/>
  <c r="I381" i="15" a="1"/>
  <c r="I381" i="15" s="1"/>
  <c r="H381" i="15" a="1"/>
  <c r="H381" i="15" s="1"/>
  <c r="J381" i="15" l="1" a="1"/>
  <c r="J381" i="15" s="1"/>
  <c r="Q688" i="15" a="1"/>
  <c r="Q688" i="15" s="1"/>
  <c r="R688" i="15" a="1"/>
  <c r="R688" i="15" s="1"/>
  <c r="O689" i="15" a="1"/>
  <c r="O689" i="15" s="1"/>
  <c r="N689" i="15" s="1" a="1"/>
  <c r="N689" i="15" s="1"/>
  <c r="S687" i="15" a="1"/>
  <c r="S687" i="15" s="1"/>
  <c r="E381" i="15" a="1"/>
  <c r="E381" i="15" s="1"/>
  <c r="D382" i="15" s="1" a="1"/>
  <c r="D382" i="15" s="1"/>
  <c r="F382" i="15" s="1" a="1"/>
  <c r="F382" i="15" s="1"/>
  <c r="S688" i="15" l="1" a="1"/>
  <c r="S688" i="15" s="1"/>
  <c r="Q689" i="15" a="1"/>
  <c r="Q689" i="15" s="1"/>
  <c r="O690" i="15" a="1"/>
  <c r="O690" i="15" s="1"/>
  <c r="N690" i="15" s="1" a="1"/>
  <c r="N690" i="15" s="1"/>
  <c r="R689" i="15" a="1"/>
  <c r="R689" i="15" s="1"/>
  <c r="G382" i="15" a="1"/>
  <c r="G382" i="15" s="1"/>
  <c r="H382" i="15" a="1"/>
  <c r="H382" i="15" s="1"/>
  <c r="E382" i="15" a="1"/>
  <c r="E382" i="15" s="1"/>
  <c r="I382" i="15" a="1"/>
  <c r="I382" i="15" s="1"/>
  <c r="Q690" i="15" l="1" a="1"/>
  <c r="Q690" i="15" s="1"/>
  <c r="R690" i="15" a="1"/>
  <c r="R690" i="15" s="1"/>
  <c r="O691" i="15" a="1"/>
  <c r="O691" i="15" s="1"/>
  <c r="N691" i="15" s="1" a="1"/>
  <c r="N691" i="15" s="1"/>
  <c r="S689" i="15" a="1"/>
  <c r="S689" i="15" s="1"/>
  <c r="J382" i="15" a="1"/>
  <c r="J382" i="15" s="1"/>
  <c r="D383" i="15" a="1"/>
  <c r="D383" i="15" s="1"/>
  <c r="F383" i="15" s="1" a="1"/>
  <c r="F383" i="15" s="1"/>
  <c r="S690" i="15" l="1" a="1"/>
  <c r="S690" i="15" s="1"/>
  <c r="O692" i="15" a="1"/>
  <c r="O692" i="15" s="1"/>
  <c r="N692" i="15" s="1" a="1"/>
  <c r="N692" i="15" s="1"/>
  <c r="Q691" i="15" a="1"/>
  <c r="Q691" i="15" s="1"/>
  <c r="R691" i="15" a="1"/>
  <c r="R691" i="15" s="1"/>
  <c r="G383" i="15" a="1"/>
  <c r="G383" i="15" s="1"/>
  <c r="H383" i="15" a="1"/>
  <c r="H383" i="15" s="1"/>
  <c r="I383" i="15" a="1"/>
  <c r="I383" i="15" s="1"/>
  <c r="O693" i="15" l="1" a="1"/>
  <c r="O693" i="15" s="1"/>
  <c r="N693" i="15" s="1" a="1"/>
  <c r="N693" i="15" s="1"/>
  <c r="Q692" i="15" a="1"/>
  <c r="Q692" i="15" s="1"/>
  <c r="R692" i="15" a="1"/>
  <c r="R692" i="15" s="1"/>
  <c r="S691" i="15" a="1"/>
  <c r="S691" i="15" s="1"/>
  <c r="E383" i="15" a="1"/>
  <c r="E383" i="15" s="1"/>
  <c r="D384" i="15" s="1" a="1"/>
  <c r="D384" i="15" s="1"/>
  <c r="J383" i="15" a="1"/>
  <c r="J383" i="15" s="1"/>
  <c r="H384" i="15" l="1" a="1"/>
  <c r="H384" i="15" s="1"/>
  <c r="F384" i="15" a="1"/>
  <c r="F384" i="15" s="1"/>
  <c r="G384" i="15" s="1" a="1"/>
  <c r="G384" i="15" s="1"/>
  <c r="S692" i="15" a="1"/>
  <c r="S692" i="15" s="1"/>
  <c r="Q693" i="15" a="1"/>
  <c r="Q693" i="15" s="1"/>
  <c r="O694" i="15" a="1"/>
  <c r="O694" i="15" s="1"/>
  <c r="N694" i="15" s="1" a="1"/>
  <c r="N694" i="15" s="1"/>
  <c r="R693" i="15" a="1"/>
  <c r="R693" i="15" s="1"/>
  <c r="I384" i="15" a="1"/>
  <c r="I384" i="15" s="1"/>
  <c r="J384" i="15" l="1" a="1"/>
  <c r="J384" i="15" s="1"/>
  <c r="Q694" i="15" a="1"/>
  <c r="Q694" i="15" s="1"/>
  <c r="R694" i="15" a="1"/>
  <c r="R694" i="15" s="1"/>
  <c r="O695" i="15" a="1"/>
  <c r="O695" i="15" s="1"/>
  <c r="N695" i="15" s="1" a="1"/>
  <c r="N695" i="15" s="1"/>
  <c r="S693" i="15" a="1"/>
  <c r="S693" i="15" s="1"/>
  <c r="E384" i="15" a="1"/>
  <c r="E384" i="15" s="1"/>
  <c r="D385" i="15" s="1" a="1"/>
  <c r="D385" i="15" s="1"/>
  <c r="F385" i="15" l="1" a="1"/>
  <c r="F385" i="15" s="1"/>
  <c r="G385" i="15" s="1" a="1"/>
  <c r="G385" i="15" s="1"/>
  <c r="H385" i="15" a="1"/>
  <c r="H385" i="15" s="1"/>
  <c r="I385" i="15" a="1"/>
  <c r="I385" i="15" s="1"/>
  <c r="S694" i="15" a="1"/>
  <c r="S694" i="15" s="1"/>
  <c r="O696" i="15" a="1"/>
  <c r="O696" i="15" s="1"/>
  <c r="N696" i="15" s="1" a="1"/>
  <c r="N696" i="15" s="1"/>
  <c r="Q695" i="15" a="1"/>
  <c r="Q695" i="15" s="1"/>
  <c r="R695" i="15" a="1"/>
  <c r="R695" i="15" s="1"/>
  <c r="E385" i="15" a="1"/>
  <c r="E385" i="15" s="1"/>
  <c r="D386" i="15" s="1" a="1"/>
  <c r="D386" i="15" s="1"/>
  <c r="F386" i="15" s="1" a="1"/>
  <c r="F386" i="15" s="1"/>
  <c r="J385" i="15" l="1" a="1"/>
  <c r="J385" i="15" s="1"/>
  <c r="O697" i="15" a="1"/>
  <c r="O697" i="15" s="1"/>
  <c r="N697" i="15" s="1" a="1"/>
  <c r="N697" i="15" s="1"/>
  <c r="Q696" i="15" a="1"/>
  <c r="Q696" i="15" s="1"/>
  <c r="R696" i="15" a="1"/>
  <c r="R696" i="15" s="1"/>
  <c r="S695" i="15" a="1"/>
  <c r="S695" i="15" s="1"/>
  <c r="H386" i="15" a="1"/>
  <c r="H386" i="15" s="1"/>
  <c r="G386" i="15" a="1"/>
  <c r="G386" i="15" s="1"/>
  <c r="I386" i="15" a="1"/>
  <c r="I386" i="15" s="1"/>
  <c r="S696" i="15" l="1" a="1"/>
  <c r="S696" i="15" s="1"/>
  <c r="Q697" i="15" a="1"/>
  <c r="Q697" i="15" s="1"/>
  <c r="O698" i="15" a="1"/>
  <c r="O698" i="15" s="1"/>
  <c r="N698" i="15" s="1" a="1"/>
  <c r="N698" i="15" s="1"/>
  <c r="R697" i="15" a="1"/>
  <c r="R697" i="15" s="1"/>
  <c r="E386" i="15" a="1"/>
  <c r="E386" i="15" s="1"/>
  <c r="D387" i="15" s="1" a="1"/>
  <c r="D387" i="15" s="1"/>
  <c r="F387" i="15" s="1" a="1"/>
  <c r="F387" i="15" s="1"/>
  <c r="J386" i="15" a="1"/>
  <c r="J386" i="15" s="1"/>
  <c r="Q698" i="15" l="1" a="1"/>
  <c r="Q698" i="15" s="1"/>
  <c r="R698" i="15" a="1"/>
  <c r="R698" i="15" s="1"/>
  <c r="O699" i="15" a="1"/>
  <c r="O699" i="15" s="1"/>
  <c r="N699" i="15" s="1" a="1"/>
  <c r="N699" i="15" s="1"/>
  <c r="S697" i="15" a="1"/>
  <c r="S697" i="15" s="1"/>
  <c r="G387" i="15" a="1"/>
  <c r="G387" i="15" s="1"/>
  <c r="H387" i="15" a="1"/>
  <c r="H387" i="15" s="1"/>
  <c r="I387" i="15" a="1"/>
  <c r="I387" i="15" s="1"/>
  <c r="O700" i="15" l="1" a="1"/>
  <c r="O700" i="15" s="1"/>
  <c r="N700" i="15" s="1" a="1"/>
  <c r="N700" i="15" s="1"/>
  <c r="Q699" i="15" a="1"/>
  <c r="Q699" i="15" s="1"/>
  <c r="R699" i="15" a="1"/>
  <c r="R699" i="15" s="1"/>
  <c r="S698" i="15" a="1"/>
  <c r="S698" i="15" s="1"/>
  <c r="J387" i="15" a="1"/>
  <c r="J387" i="15" s="1"/>
  <c r="E387" i="15" a="1"/>
  <c r="E387" i="15" s="1"/>
  <c r="D388" i="15" s="1" a="1"/>
  <c r="D388" i="15" s="1"/>
  <c r="F388" i="15" s="1" a="1"/>
  <c r="F388" i="15" s="1"/>
  <c r="Q700" i="15" l="1" a="1"/>
  <c r="Q700" i="15" s="1"/>
  <c r="R700" i="15" a="1"/>
  <c r="R700" i="15" s="1"/>
  <c r="O701" i="15" a="1"/>
  <c r="O701" i="15" s="1"/>
  <c r="N701" i="15" s="1" a="1"/>
  <c r="N701" i="15" s="1"/>
  <c r="S699" i="15" a="1"/>
  <c r="S699" i="15" s="1"/>
  <c r="G388" i="15" a="1"/>
  <c r="G388" i="15" s="1"/>
  <c r="I388" i="15" a="1"/>
  <c r="I388" i="15" s="1"/>
  <c r="H388" i="15" a="1"/>
  <c r="H388" i="15" s="1"/>
  <c r="Q701" i="15" l="1" a="1"/>
  <c r="Q701" i="15" s="1"/>
  <c r="O702" i="15" a="1"/>
  <c r="O702" i="15" s="1"/>
  <c r="N702" i="15" s="1" a="1"/>
  <c r="N702" i="15" s="1"/>
  <c r="R701" i="15" a="1"/>
  <c r="R701" i="15" s="1"/>
  <c r="S700" i="15" a="1"/>
  <c r="S700" i="15" s="1"/>
  <c r="J388" i="15" a="1"/>
  <c r="J388" i="15" s="1"/>
  <c r="E388" i="15" a="1"/>
  <c r="E388" i="15" s="1"/>
  <c r="D389" i="15" s="1" a="1"/>
  <c r="D389" i="15" s="1"/>
  <c r="F389" i="15" s="1" a="1"/>
  <c r="F389" i="15" s="1"/>
  <c r="Q702" i="15" l="1" a="1"/>
  <c r="Q702" i="15" s="1"/>
  <c r="R702" i="15" a="1"/>
  <c r="R702" i="15" s="1"/>
  <c r="O703" i="15" a="1"/>
  <c r="O703" i="15" s="1"/>
  <c r="N703" i="15" s="1" a="1"/>
  <c r="N703" i="15" s="1"/>
  <c r="S701" i="15" a="1"/>
  <c r="S701" i="15" s="1"/>
  <c r="G389" i="15" a="1"/>
  <c r="G389" i="15" s="1"/>
  <c r="H389" i="15" a="1"/>
  <c r="H389" i="15" s="1"/>
  <c r="I389" i="15" a="1"/>
  <c r="I389" i="15" s="1"/>
  <c r="S702" i="15" l="1" a="1"/>
  <c r="S702" i="15" s="1"/>
  <c r="O704" i="15" a="1"/>
  <c r="O704" i="15" s="1"/>
  <c r="N704" i="15" s="1" a="1"/>
  <c r="N704" i="15" s="1"/>
  <c r="Q703" i="15" a="1"/>
  <c r="Q703" i="15" s="1"/>
  <c r="R703" i="15" a="1"/>
  <c r="R703" i="15" s="1"/>
  <c r="J389" i="15" a="1"/>
  <c r="J389" i="15" s="1"/>
  <c r="E389" i="15" a="1"/>
  <c r="E389" i="15" s="1"/>
  <c r="D390" i="15" s="1" a="1"/>
  <c r="D390" i="15" s="1"/>
  <c r="F390" i="15" s="1" a="1"/>
  <c r="F390" i="15" s="1"/>
  <c r="Q704" i="15" l="1" a="1"/>
  <c r="Q704" i="15" s="1"/>
  <c r="R704" i="15" a="1"/>
  <c r="R704" i="15" s="1"/>
  <c r="O705" i="15" a="1"/>
  <c r="O705" i="15" s="1"/>
  <c r="N705" i="15" s="1" a="1"/>
  <c r="N705" i="15" s="1"/>
  <c r="S703" i="15" a="1"/>
  <c r="S703" i="15" s="1"/>
  <c r="H390" i="15" a="1"/>
  <c r="H390" i="15" s="1"/>
  <c r="I390" i="15" a="1"/>
  <c r="I390" i="15" s="1"/>
  <c r="G390" i="15" a="1"/>
  <c r="G390" i="15" s="1"/>
  <c r="Q705" i="15" l="1" a="1"/>
  <c r="Q705" i="15" s="1"/>
  <c r="O706" i="15" a="1"/>
  <c r="O706" i="15" s="1"/>
  <c r="N706" i="15" s="1" a="1"/>
  <c r="N706" i="15" s="1"/>
  <c r="R705" i="15" a="1"/>
  <c r="R705" i="15" s="1"/>
  <c r="S704" i="15" a="1"/>
  <c r="S704" i="15" s="1"/>
  <c r="E390" i="15" a="1"/>
  <c r="E390" i="15" s="1"/>
  <c r="D391" i="15" s="1" a="1"/>
  <c r="D391" i="15" s="1"/>
  <c r="F391" i="15" s="1" a="1"/>
  <c r="F391" i="15" s="1"/>
  <c r="J390" i="15" a="1"/>
  <c r="J390" i="15" s="1"/>
  <c r="Q706" i="15" l="1" a="1"/>
  <c r="Q706" i="15" s="1"/>
  <c r="R706" i="15" a="1"/>
  <c r="R706" i="15" s="1"/>
  <c r="O707" i="15" a="1"/>
  <c r="O707" i="15" s="1"/>
  <c r="N707" i="15" s="1" a="1"/>
  <c r="N707" i="15" s="1"/>
  <c r="S705" i="15" a="1"/>
  <c r="S705" i="15" s="1"/>
  <c r="G391" i="15" a="1"/>
  <c r="G391" i="15" s="1"/>
  <c r="H391" i="15" a="1"/>
  <c r="H391" i="15" s="1"/>
  <c r="I391" i="15" a="1"/>
  <c r="I391" i="15" s="1"/>
  <c r="E391" i="15" a="1"/>
  <c r="E391" i="15" s="1"/>
  <c r="D392" i="15" s="1" a="1"/>
  <c r="D392" i="15" s="1"/>
  <c r="F392" i="15" s="1" a="1"/>
  <c r="F392" i="15" s="1"/>
  <c r="S706" i="15" l="1" a="1"/>
  <c r="S706" i="15" s="1"/>
  <c r="Q707" i="15" a="1"/>
  <c r="Q707" i="15" s="1"/>
  <c r="R707" i="15" a="1"/>
  <c r="R707" i="15" s="1"/>
  <c r="O708" i="15" a="1"/>
  <c r="O708" i="15" s="1"/>
  <c r="N708" i="15" s="1" a="1"/>
  <c r="N708" i="15" s="1"/>
  <c r="J391" i="15" a="1"/>
  <c r="J391" i="15" s="1"/>
  <c r="G392" i="15" a="1"/>
  <c r="G392" i="15" s="1"/>
  <c r="H392" i="15" a="1"/>
  <c r="H392" i="15" s="1"/>
  <c r="I392" i="15" a="1"/>
  <c r="I392" i="15" s="1"/>
  <c r="O709" i="15" l="1" a="1"/>
  <c r="O709" i="15" s="1"/>
  <c r="N709" i="15" s="1" a="1"/>
  <c r="N709" i="15" s="1"/>
  <c r="Q708" i="15" a="1"/>
  <c r="Q708" i="15" s="1"/>
  <c r="R708" i="15" a="1"/>
  <c r="R708" i="15" s="1"/>
  <c r="S707" i="15" a="1"/>
  <c r="S707" i="15" s="1"/>
  <c r="E392" i="15" a="1"/>
  <c r="E392" i="15" s="1"/>
  <c r="D393" i="15" s="1" a="1"/>
  <c r="D393" i="15" s="1"/>
  <c r="F393" i="15" s="1" a="1"/>
  <c r="F393" i="15" s="1"/>
  <c r="J392" i="15" a="1"/>
  <c r="J392" i="15" s="1"/>
  <c r="S708" i="15" l="1" a="1"/>
  <c r="S708" i="15" s="1"/>
  <c r="Q709" i="15" a="1"/>
  <c r="Q709" i="15" s="1"/>
  <c r="O710" i="15" a="1"/>
  <c r="O710" i="15" s="1"/>
  <c r="N710" i="15" s="1" a="1"/>
  <c r="N710" i="15" s="1"/>
  <c r="R709" i="15" a="1"/>
  <c r="R709" i="15" s="1"/>
  <c r="I393" i="15" a="1"/>
  <c r="I393" i="15" s="1"/>
  <c r="G393" i="15" a="1"/>
  <c r="G393" i="15" s="1"/>
  <c r="H393" i="15" a="1"/>
  <c r="H393" i="15" s="1"/>
  <c r="Q710" i="15" l="1" a="1"/>
  <c r="Q710" i="15" s="1"/>
  <c r="R710" i="15" a="1"/>
  <c r="R710" i="15" s="1"/>
  <c r="O711" i="15" a="1"/>
  <c r="O711" i="15" s="1"/>
  <c r="N711" i="15" s="1" a="1"/>
  <c r="N711" i="15" s="1"/>
  <c r="S709" i="15" a="1"/>
  <c r="S709" i="15" s="1"/>
  <c r="J393" i="15" a="1"/>
  <c r="J393" i="15" s="1"/>
  <c r="E393" i="15" a="1"/>
  <c r="E393" i="15" s="1"/>
  <c r="D394" i="15" s="1" a="1"/>
  <c r="D394" i="15" s="1"/>
  <c r="F394" i="15" s="1" a="1"/>
  <c r="F394" i="15" s="1"/>
  <c r="O712" i="15" l="1" a="1"/>
  <c r="O712" i="15" s="1"/>
  <c r="N712" i="15" s="1" a="1"/>
  <c r="N712" i="15" s="1"/>
  <c r="Q711" i="15" a="1"/>
  <c r="Q711" i="15" s="1"/>
  <c r="R711" i="15" a="1"/>
  <c r="R711" i="15" s="1"/>
  <c r="S710" i="15" a="1"/>
  <c r="S710" i="15" s="1"/>
  <c r="G394" i="15" a="1"/>
  <c r="G394" i="15" s="1"/>
  <c r="H394" i="15" a="1"/>
  <c r="H394" i="15" s="1"/>
  <c r="I394" i="15" a="1"/>
  <c r="I394" i="15" s="1"/>
  <c r="S711" i="15" l="1" a="1"/>
  <c r="S711" i="15" s="1"/>
  <c r="O713" i="15" a="1"/>
  <c r="O713" i="15" s="1"/>
  <c r="N713" i="15" s="1" a="1"/>
  <c r="N713" i="15" s="1"/>
  <c r="Q712" i="15" a="1"/>
  <c r="Q712" i="15" s="1"/>
  <c r="R712" i="15" a="1"/>
  <c r="R712" i="15" s="1"/>
  <c r="J394" i="15" a="1"/>
  <c r="J394" i="15" s="1"/>
  <c r="E394" i="15" a="1"/>
  <c r="E394" i="15" s="1"/>
  <c r="D395" i="15" s="1" a="1"/>
  <c r="D395" i="15" s="1"/>
  <c r="F395" i="15" s="1" a="1"/>
  <c r="F395" i="15" s="1"/>
  <c r="Q713" i="15" l="1" a="1"/>
  <c r="Q713" i="15" s="1"/>
  <c r="R713" i="15" a="1"/>
  <c r="R713" i="15" s="1"/>
  <c r="O714" i="15" a="1"/>
  <c r="O714" i="15" s="1"/>
  <c r="N714" i="15" s="1" a="1"/>
  <c r="N714" i="15" s="1"/>
  <c r="S712" i="15" a="1"/>
  <c r="S712" i="15" s="1"/>
  <c r="G395" i="15" a="1"/>
  <c r="G395" i="15" s="1"/>
  <c r="H395" i="15" a="1"/>
  <c r="H395" i="15" s="1"/>
  <c r="I395" i="15" a="1"/>
  <c r="I395" i="15" s="1"/>
  <c r="S713" i="15" l="1" a="1"/>
  <c r="S713" i="15" s="1"/>
  <c r="Q714" i="15" a="1"/>
  <c r="Q714" i="15" s="1"/>
  <c r="R714" i="15" a="1"/>
  <c r="R714" i="15" s="1"/>
  <c r="O715" i="15" a="1"/>
  <c r="O715" i="15" s="1"/>
  <c r="N715" i="15" s="1" a="1"/>
  <c r="N715" i="15" s="1"/>
  <c r="J395" i="15" a="1"/>
  <c r="J395" i="15" s="1"/>
  <c r="E395" i="15" a="1"/>
  <c r="E395" i="15" s="1"/>
  <c r="D396" i="15" s="1" a="1"/>
  <c r="D396" i="15" s="1"/>
  <c r="F396" i="15" s="1" a="1"/>
  <c r="F396" i="15" s="1"/>
  <c r="O716" i="15" l="1" a="1"/>
  <c r="O716" i="15" s="1"/>
  <c r="N716" i="15" s="1" a="1"/>
  <c r="N716" i="15" s="1"/>
  <c r="Q715" i="15" a="1"/>
  <c r="Q715" i="15" s="1"/>
  <c r="R715" i="15" a="1"/>
  <c r="R715" i="15" s="1"/>
  <c r="S714" i="15" a="1"/>
  <c r="S714" i="15" s="1"/>
  <c r="H396" i="15" a="1"/>
  <c r="H396" i="15" s="1"/>
  <c r="I396" i="15" a="1"/>
  <c r="I396" i="15" s="1"/>
  <c r="G396" i="15" a="1"/>
  <c r="G396" i="15" s="1"/>
  <c r="O717" i="15" l="1" a="1"/>
  <c r="O717" i="15" s="1"/>
  <c r="N717" i="15" s="1" a="1"/>
  <c r="N717" i="15" s="1"/>
  <c r="Q716" i="15" a="1"/>
  <c r="Q716" i="15" s="1"/>
  <c r="R716" i="15" a="1"/>
  <c r="R716" i="15" s="1"/>
  <c r="S715" i="15" a="1"/>
  <c r="S715" i="15" s="1"/>
  <c r="E396" i="15" a="1"/>
  <c r="E396" i="15" s="1"/>
  <c r="D397" i="15" s="1" a="1"/>
  <c r="D397" i="15" s="1"/>
  <c r="F397" i="15" s="1" a="1"/>
  <c r="F397" i="15" s="1"/>
  <c r="J396" i="15" a="1"/>
  <c r="J396" i="15" s="1"/>
  <c r="Q717" i="15" l="1" a="1"/>
  <c r="Q717" i="15" s="1"/>
  <c r="R717" i="15" a="1"/>
  <c r="R717" i="15" s="1"/>
  <c r="O718" i="15" a="1"/>
  <c r="O718" i="15" s="1"/>
  <c r="N718" i="15" s="1" a="1"/>
  <c r="N718" i="15" s="1"/>
  <c r="S716" i="15" a="1"/>
  <c r="S716" i="15" s="1"/>
  <c r="H397" i="15" a="1"/>
  <c r="H397" i="15" s="1"/>
  <c r="I397" i="15" a="1"/>
  <c r="I397" i="15" s="1"/>
  <c r="G397" i="15" a="1"/>
  <c r="G397" i="15" s="1"/>
  <c r="Q718" i="15" l="1" a="1"/>
  <c r="Q718" i="15" s="1"/>
  <c r="R718" i="15" a="1"/>
  <c r="R718" i="15" s="1"/>
  <c r="O719" i="15" a="1"/>
  <c r="O719" i="15" s="1"/>
  <c r="N719" i="15" s="1" a="1"/>
  <c r="N719" i="15" s="1"/>
  <c r="S717" i="15" a="1"/>
  <c r="S717" i="15" s="1"/>
  <c r="E397" i="15" a="1"/>
  <c r="E397" i="15" s="1"/>
  <c r="D398" i="15" s="1" a="1"/>
  <c r="D398" i="15" s="1"/>
  <c r="F398" i="15" s="1" a="1"/>
  <c r="F398" i="15" s="1"/>
  <c r="J397" i="15" a="1"/>
  <c r="J397" i="15" s="1"/>
  <c r="O720" i="15" l="1" a="1"/>
  <c r="O720" i="15" s="1"/>
  <c r="N720" i="15" s="1" a="1"/>
  <c r="N720" i="15" s="1"/>
  <c r="Q719" i="15" a="1"/>
  <c r="Q719" i="15" s="1"/>
  <c r="R719" i="15" a="1"/>
  <c r="R719" i="15" s="1"/>
  <c r="S718" i="15" a="1"/>
  <c r="S718" i="15" s="1"/>
  <c r="G398" i="15" a="1"/>
  <c r="G398" i="15" s="1"/>
  <c r="E398" i="15" a="1"/>
  <c r="E398" i="15" s="1"/>
  <c r="D399" i="15" s="1" a="1"/>
  <c r="D399" i="15" s="1"/>
  <c r="F399" i="15" s="1" a="1"/>
  <c r="F399" i="15" s="1"/>
  <c r="H398" i="15" a="1"/>
  <c r="H398" i="15" s="1"/>
  <c r="I398" i="15" a="1"/>
  <c r="I398" i="15" s="1"/>
  <c r="O721" i="15" l="1" a="1"/>
  <c r="O721" i="15" s="1"/>
  <c r="N721" i="15" s="1" a="1"/>
  <c r="N721" i="15" s="1"/>
  <c r="Q720" i="15" a="1"/>
  <c r="Q720" i="15" s="1"/>
  <c r="R720" i="15" a="1"/>
  <c r="R720" i="15" s="1"/>
  <c r="S719" i="15" a="1"/>
  <c r="S719" i="15" s="1"/>
  <c r="J398" i="15" a="1"/>
  <c r="J398" i="15" s="1"/>
  <c r="H399" i="15" a="1"/>
  <c r="H399" i="15" s="1"/>
  <c r="G399" i="15" a="1"/>
  <c r="G399" i="15" s="1"/>
  <c r="I399" i="15" a="1"/>
  <c r="I399" i="15" s="1"/>
  <c r="O722" i="15" l="1" a="1"/>
  <c r="O722" i="15" s="1"/>
  <c r="N722" i="15" s="1" a="1"/>
  <c r="N722" i="15" s="1"/>
  <c r="Q721" i="15" a="1"/>
  <c r="Q721" i="15" s="1"/>
  <c r="R721" i="15" a="1"/>
  <c r="R721" i="15" s="1"/>
  <c r="S720" i="15" a="1"/>
  <c r="S720" i="15" s="1"/>
  <c r="E399" i="15" a="1"/>
  <c r="E399" i="15" s="1"/>
  <c r="D400" i="15" s="1" a="1"/>
  <c r="D400" i="15" s="1"/>
  <c r="F400" i="15" s="1" a="1"/>
  <c r="F400" i="15" s="1"/>
  <c r="J399" i="15" a="1"/>
  <c r="J399" i="15" s="1"/>
  <c r="S721" i="15" l="1" a="1"/>
  <c r="S721" i="15" s="1"/>
  <c r="Q722" i="15" a="1"/>
  <c r="Q722" i="15" s="1"/>
  <c r="R722" i="15" a="1"/>
  <c r="R722" i="15" s="1"/>
  <c r="O723" i="15" a="1"/>
  <c r="O723" i="15" s="1"/>
  <c r="N723" i="15" s="1" a="1"/>
  <c r="N723" i="15" s="1"/>
  <c r="I400" i="15" a="1"/>
  <c r="I400" i="15" s="1"/>
  <c r="G400" i="15" a="1"/>
  <c r="G400" i="15" s="1"/>
  <c r="H400" i="15" a="1"/>
  <c r="H400" i="15" s="1"/>
  <c r="O724" i="15" l="1" a="1"/>
  <c r="O724" i="15" s="1"/>
  <c r="N724" i="15" s="1" a="1"/>
  <c r="N724" i="15" s="1"/>
  <c r="Q723" i="15" a="1"/>
  <c r="Q723" i="15" s="1"/>
  <c r="R723" i="15" a="1"/>
  <c r="R723" i="15" s="1"/>
  <c r="S722" i="15" a="1"/>
  <c r="S722" i="15" s="1"/>
  <c r="E400" i="15" a="1"/>
  <c r="E400" i="15" s="1"/>
  <c r="D401" i="15" s="1" a="1"/>
  <c r="D401" i="15" s="1"/>
  <c r="F401" i="15" s="1" a="1"/>
  <c r="F401" i="15" s="1"/>
  <c r="J400" i="15" a="1"/>
  <c r="J400" i="15" s="1"/>
  <c r="O725" i="15" l="1" a="1"/>
  <c r="O725" i="15" s="1"/>
  <c r="N725" i="15" s="1" a="1"/>
  <c r="N725" i="15" s="1"/>
  <c r="Q724" i="15" a="1"/>
  <c r="Q724" i="15" s="1"/>
  <c r="R724" i="15" a="1"/>
  <c r="R724" i="15" s="1"/>
  <c r="S723" i="15" a="1"/>
  <c r="S723" i="15" s="1"/>
  <c r="G401" i="15" a="1"/>
  <c r="G401" i="15" s="1"/>
  <c r="I401" i="15" a="1"/>
  <c r="I401" i="15" s="1"/>
  <c r="H401" i="15" a="1"/>
  <c r="H401" i="15" s="1"/>
  <c r="Q725" i="15" l="1" a="1"/>
  <c r="Q725" i="15" s="1"/>
  <c r="R725" i="15" a="1"/>
  <c r="R725" i="15" s="1"/>
  <c r="O726" i="15" a="1"/>
  <c r="O726" i="15" s="1"/>
  <c r="N726" i="15" s="1" a="1"/>
  <c r="N726" i="15" s="1"/>
  <c r="S724" i="15" a="1"/>
  <c r="S724" i="15" s="1"/>
  <c r="J401" i="15" a="1"/>
  <c r="J401" i="15" s="1"/>
  <c r="E401" i="15" a="1"/>
  <c r="E401" i="15" s="1"/>
  <c r="D402" i="15" s="1" a="1"/>
  <c r="D402" i="15" s="1"/>
  <c r="F402" i="15" s="1" a="1"/>
  <c r="F402" i="15" s="1"/>
  <c r="S725" i="15" l="1" a="1"/>
  <c r="S725" i="15" s="1"/>
  <c r="Q726" i="15" a="1"/>
  <c r="Q726" i="15" s="1"/>
  <c r="R726" i="15" a="1"/>
  <c r="R726" i="15" s="1"/>
  <c r="O727" i="15" a="1"/>
  <c r="O727" i="15" s="1"/>
  <c r="N727" i="15" s="1" a="1"/>
  <c r="N727" i="15" s="1"/>
  <c r="G402" i="15" a="1"/>
  <c r="G402" i="15" s="1"/>
  <c r="H402" i="15" a="1"/>
  <c r="H402" i="15" s="1"/>
  <c r="E402" i="15" a="1"/>
  <c r="E402" i="15" s="1"/>
  <c r="I402" i="15" a="1"/>
  <c r="I402" i="15" s="1"/>
  <c r="S726" i="15" l="1" a="1"/>
  <c r="S726" i="15" s="1"/>
  <c r="O728" i="15" a="1"/>
  <c r="O728" i="15" s="1"/>
  <c r="N728" i="15" s="1" a="1"/>
  <c r="N728" i="15" s="1"/>
  <c r="Q727" i="15" a="1"/>
  <c r="Q727" i="15" s="1"/>
  <c r="R727" i="15" a="1"/>
  <c r="R727" i="15" s="1"/>
  <c r="J402" i="15" a="1"/>
  <c r="J402" i="15" s="1"/>
  <c r="D403" i="15" a="1"/>
  <c r="D403" i="15" s="1"/>
  <c r="F403" i="15" s="1" a="1"/>
  <c r="F403" i="15" s="1"/>
  <c r="O729" i="15" l="1" a="1"/>
  <c r="O729" i="15" s="1"/>
  <c r="N729" i="15" s="1" a="1"/>
  <c r="N729" i="15" s="1"/>
  <c r="Q728" i="15" a="1"/>
  <c r="Q728" i="15" s="1"/>
  <c r="R728" i="15" a="1"/>
  <c r="R728" i="15" s="1"/>
  <c r="S727" i="15" a="1"/>
  <c r="S727" i="15" s="1"/>
  <c r="G403" i="15" a="1"/>
  <c r="G403" i="15" s="1"/>
  <c r="H403" i="15" a="1"/>
  <c r="H403" i="15" s="1"/>
  <c r="I403" i="15" a="1"/>
  <c r="I403" i="15" s="1"/>
  <c r="E403" i="15" a="1"/>
  <c r="E403" i="15" s="1"/>
  <c r="D404" i="15" s="1" a="1"/>
  <c r="D404" i="15" s="1"/>
  <c r="F404" i="15" s="1" a="1"/>
  <c r="F404" i="15" s="1"/>
  <c r="O730" i="15" l="1" a="1"/>
  <c r="O730" i="15" s="1"/>
  <c r="N730" i="15" s="1" a="1"/>
  <c r="N730" i="15" s="1"/>
  <c r="Q729" i="15" a="1"/>
  <c r="Q729" i="15" s="1"/>
  <c r="R729" i="15" a="1"/>
  <c r="R729" i="15" s="1"/>
  <c r="S728" i="15" a="1"/>
  <c r="S728" i="15" s="1"/>
  <c r="J403" i="15" a="1"/>
  <c r="J403" i="15" s="1"/>
  <c r="I404" i="15" a="1"/>
  <c r="I404" i="15" s="1"/>
  <c r="G404" i="15" a="1"/>
  <c r="G404" i="15" s="1"/>
  <c r="H404" i="15" a="1"/>
  <c r="H404" i="15" s="1"/>
  <c r="Q730" i="15" l="1" a="1"/>
  <c r="Q730" i="15" s="1"/>
  <c r="R730" i="15" a="1"/>
  <c r="R730" i="15" s="1"/>
  <c r="O731" i="15" a="1"/>
  <c r="O731" i="15" s="1"/>
  <c r="N731" i="15" s="1" a="1"/>
  <c r="N731" i="15" s="1"/>
  <c r="S729" i="15" a="1"/>
  <c r="S729" i="15" s="1"/>
  <c r="J404" i="15" a="1"/>
  <c r="J404" i="15" s="1"/>
  <c r="E404" i="15" a="1"/>
  <c r="E404" i="15" s="1"/>
  <c r="D405" i="15" s="1" a="1"/>
  <c r="D405" i="15" s="1"/>
  <c r="F405" i="15" s="1" a="1"/>
  <c r="F405" i="15" s="1"/>
  <c r="O732" i="15" l="1" a="1"/>
  <c r="O732" i="15" s="1"/>
  <c r="N732" i="15" s="1" a="1"/>
  <c r="N732" i="15" s="1"/>
  <c r="Q731" i="15" a="1"/>
  <c r="Q731" i="15" s="1"/>
  <c r="R731" i="15" a="1"/>
  <c r="R731" i="15" s="1"/>
  <c r="S730" i="15" a="1"/>
  <c r="S730" i="15" s="1"/>
  <c r="I405" i="15" a="1"/>
  <c r="I405" i="15" s="1"/>
  <c r="H405" i="15" a="1"/>
  <c r="H405" i="15" s="1"/>
  <c r="G405" i="15" a="1"/>
  <c r="G405" i="15" s="1"/>
  <c r="O733" i="15" l="1" a="1"/>
  <c r="O733" i="15" s="1"/>
  <c r="N733" i="15" s="1" a="1"/>
  <c r="N733" i="15" s="1"/>
  <c r="Q732" i="15" a="1"/>
  <c r="Q732" i="15" s="1"/>
  <c r="R732" i="15" a="1"/>
  <c r="R732" i="15" s="1"/>
  <c r="S731" i="15" a="1"/>
  <c r="S731" i="15" s="1"/>
  <c r="J405" i="15" a="1"/>
  <c r="J405" i="15" s="1"/>
  <c r="E405" i="15" a="1"/>
  <c r="E405" i="15" s="1"/>
  <c r="D406" i="15" s="1" a="1"/>
  <c r="D406" i="15" s="1"/>
  <c r="F406" i="15" s="1" a="1"/>
  <c r="F406" i="15" s="1"/>
  <c r="O734" i="15" l="1" a="1"/>
  <c r="O734" i="15" s="1"/>
  <c r="N734" i="15" s="1" a="1"/>
  <c r="N734" i="15" s="1"/>
  <c r="Q733" i="15" a="1"/>
  <c r="Q733" i="15" s="1"/>
  <c r="R733" i="15" a="1"/>
  <c r="R733" i="15" s="1"/>
  <c r="S732" i="15" a="1"/>
  <c r="S732" i="15" s="1"/>
  <c r="H406" i="15" a="1"/>
  <c r="H406" i="15" s="1"/>
  <c r="G406" i="15" a="1"/>
  <c r="G406" i="15" s="1"/>
  <c r="I406" i="15" a="1"/>
  <c r="I406" i="15" s="1"/>
  <c r="S733" i="15" l="1" a="1"/>
  <c r="S733" i="15" s="1"/>
  <c r="Q734" i="15" a="1"/>
  <c r="Q734" i="15" s="1"/>
  <c r="R734" i="15" a="1"/>
  <c r="R734" i="15" s="1"/>
  <c r="E406" i="15" a="1"/>
  <c r="E406" i="15" s="1"/>
  <c r="D407" i="15" s="1" a="1"/>
  <c r="D407" i="15" s="1"/>
  <c r="F407" i="15" s="1" a="1"/>
  <c r="F407" i="15" s="1"/>
  <c r="J406" i="15" a="1"/>
  <c r="J406" i="15" s="1"/>
  <c r="O735" i="15" l="1" a="1"/>
  <c r="O735" i="15" s="1"/>
  <c r="N735" i="15" s="1" a="1"/>
  <c r="N735" i="15" s="1"/>
  <c r="S734" i="15" a="1"/>
  <c r="S734" i="15" s="1"/>
  <c r="G407" i="15" a="1"/>
  <c r="G407" i="15" s="1"/>
  <c r="H407" i="15" a="1"/>
  <c r="H407" i="15" s="1"/>
  <c r="I407" i="15" a="1"/>
  <c r="I407" i="15" s="1"/>
  <c r="O736" i="15" l="1" a="1"/>
  <c r="O736" i="15" s="1"/>
  <c r="N736" i="15" s="1" a="1"/>
  <c r="N736" i="15" s="1"/>
  <c r="Q735" i="15" a="1"/>
  <c r="Q735" i="15" s="1"/>
  <c r="R735" i="15" a="1"/>
  <c r="R735" i="15" s="1"/>
  <c r="J407" i="15" a="1"/>
  <c r="J407" i="15" s="1"/>
  <c r="E407" i="15" a="1"/>
  <c r="E407" i="15" s="1"/>
  <c r="D408" i="15" s="1" a="1"/>
  <c r="D408" i="15" s="1"/>
  <c r="F408" i="15" s="1" a="1"/>
  <c r="F408" i="15" s="1"/>
  <c r="O737" i="15" l="1" a="1"/>
  <c r="O737" i="15" s="1"/>
  <c r="N737" i="15" s="1" a="1"/>
  <c r="N737" i="15" s="1"/>
  <c r="Q736" i="15" a="1"/>
  <c r="Q736" i="15" s="1"/>
  <c r="R736" i="15" a="1"/>
  <c r="R736" i="15" s="1"/>
  <c r="S735" i="15" a="1"/>
  <c r="S735" i="15" s="1"/>
  <c r="G408" i="15" a="1"/>
  <c r="G408" i="15" s="1"/>
  <c r="I408" i="15" a="1"/>
  <c r="I408" i="15" s="1"/>
  <c r="H408" i="15" a="1"/>
  <c r="H408" i="15" s="1"/>
  <c r="J408" i="15" l="1" a="1"/>
  <c r="J408" i="15" s="1"/>
  <c r="Q737" i="15" a="1"/>
  <c r="Q737" i="15" s="1"/>
  <c r="R737" i="15" a="1"/>
  <c r="R737" i="15" s="1"/>
  <c r="O738" i="15" a="1"/>
  <c r="O738" i="15" s="1"/>
  <c r="N738" i="15" s="1" a="1"/>
  <c r="N738" i="15" s="1"/>
  <c r="S736" i="15" a="1"/>
  <c r="S736" i="15" s="1"/>
  <c r="E408" i="15" a="1"/>
  <c r="E408" i="15" s="1"/>
  <c r="D409" i="15" s="1" a="1"/>
  <c r="D409" i="15" s="1"/>
  <c r="F409" i="15" s="1" a="1"/>
  <c r="F409" i="15" s="1"/>
  <c r="S737" i="15" l="1" a="1"/>
  <c r="S737" i="15" s="1"/>
  <c r="Q738" i="15" a="1"/>
  <c r="Q738" i="15" s="1"/>
  <c r="R738" i="15" a="1"/>
  <c r="R738" i="15" s="1"/>
  <c r="O739" i="15" a="1"/>
  <c r="O739" i="15" s="1"/>
  <c r="N739" i="15" s="1" a="1"/>
  <c r="N739" i="15" s="1"/>
  <c r="G409" i="15" a="1"/>
  <c r="G409" i="15" s="1"/>
  <c r="H409" i="15" a="1"/>
  <c r="H409" i="15" s="1"/>
  <c r="I409" i="15" a="1"/>
  <c r="I409" i="15" s="1"/>
  <c r="O740" i="15" l="1" a="1"/>
  <c r="O740" i="15" s="1"/>
  <c r="N740" i="15" s="1" a="1"/>
  <c r="N740" i="15" s="1"/>
  <c r="Q739" i="15" a="1"/>
  <c r="Q739" i="15" s="1"/>
  <c r="R739" i="15" a="1"/>
  <c r="R739" i="15" s="1"/>
  <c r="S738" i="15" a="1"/>
  <c r="S738" i="15" s="1"/>
  <c r="J409" i="15" a="1"/>
  <c r="J409" i="15" s="1"/>
  <c r="E409" i="15" a="1"/>
  <c r="E409" i="15" s="1"/>
  <c r="D410" i="15" s="1" a="1"/>
  <c r="D410" i="15" s="1"/>
  <c r="F410" i="15" s="1" a="1"/>
  <c r="F410" i="15" s="1"/>
  <c r="O741" i="15" l="1" a="1"/>
  <c r="O741" i="15" s="1"/>
  <c r="N741" i="15" s="1" a="1"/>
  <c r="N741" i="15" s="1"/>
  <c r="Q740" i="15" a="1"/>
  <c r="Q740" i="15" s="1"/>
  <c r="R740" i="15" a="1"/>
  <c r="R740" i="15" s="1"/>
  <c r="S739" i="15" a="1"/>
  <c r="S739" i="15" s="1"/>
  <c r="H410" i="15" a="1"/>
  <c r="H410" i="15" s="1"/>
  <c r="I410" i="15" a="1"/>
  <c r="I410" i="15" s="1"/>
  <c r="G410" i="15" a="1"/>
  <c r="G410" i="15" s="1"/>
  <c r="O742" i="15" l="1" a="1"/>
  <c r="O742" i="15" s="1"/>
  <c r="N742" i="15" s="1" a="1"/>
  <c r="N742" i="15" s="1"/>
  <c r="Q741" i="15" a="1"/>
  <c r="Q741" i="15" s="1"/>
  <c r="R741" i="15" a="1"/>
  <c r="R741" i="15" s="1"/>
  <c r="S740" i="15" a="1"/>
  <c r="S740" i="15" s="1"/>
  <c r="E410" i="15" a="1"/>
  <c r="E410" i="15" s="1"/>
  <c r="D411" i="15" s="1" a="1"/>
  <c r="D411" i="15" s="1"/>
  <c r="F411" i="15" s="1" a="1"/>
  <c r="F411" i="15" s="1"/>
  <c r="J410" i="15" a="1"/>
  <c r="J410" i="15" s="1"/>
  <c r="S741" i="15" l="1" a="1"/>
  <c r="S741" i="15" s="1"/>
  <c r="Q742" i="15" a="1"/>
  <c r="Q742" i="15" s="1"/>
  <c r="R742" i="15" a="1"/>
  <c r="R742" i="15" s="1"/>
  <c r="O743" i="15" a="1"/>
  <c r="O743" i="15" s="1"/>
  <c r="N743" i="15" s="1" a="1"/>
  <c r="N743" i="15" s="1"/>
  <c r="G411" i="15" a="1"/>
  <c r="G411" i="15" s="1"/>
  <c r="H411" i="15" a="1"/>
  <c r="H411" i="15" s="1"/>
  <c r="I411" i="15" a="1"/>
  <c r="I411" i="15" s="1"/>
  <c r="E411" i="15" a="1"/>
  <c r="E411" i="15" s="1"/>
  <c r="D412" i="15" s="1" a="1"/>
  <c r="D412" i="15" s="1"/>
  <c r="F412" i="15" s="1" a="1"/>
  <c r="F412" i="15" s="1"/>
  <c r="Q743" i="15" l="1" a="1"/>
  <c r="Q743" i="15" s="1"/>
  <c r="O744" i="15" a="1"/>
  <c r="O744" i="15" s="1"/>
  <c r="N744" i="15" s="1" a="1"/>
  <c r="N744" i="15" s="1"/>
  <c r="R743" i="15" a="1"/>
  <c r="R743" i="15" s="1"/>
  <c r="S742" i="15" a="1"/>
  <c r="S742" i="15" s="1"/>
  <c r="G412" i="15" a="1"/>
  <c r="G412" i="15" s="1"/>
  <c r="H412" i="15" a="1"/>
  <c r="H412" i="15" s="1"/>
  <c r="I412" i="15" a="1"/>
  <c r="I412" i="15" s="1"/>
  <c r="J411" i="15" a="1"/>
  <c r="J411" i="15" s="1"/>
  <c r="O745" i="15" l="1" a="1"/>
  <c r="O745" i="15" s="1"/>
  <c r="N745" i="15" s="1" a="1"/>
  <c r="N745" i="15" s="1"/>
  <c r="Q744" i="15" a="1"/>
  <c r="Q744" i="15" s="1"/>
  <c r="R744" i="15" a="1"/>
  <c r="R744" i="15" s="1"/>
  <c r="S743" i="15" a="1"/>
  <c r="S743" i="15" s="1"/>
  <c r="J412" i="15" a="1"/>
  <c r="J412" i="15" s="1"/>
  <c r="E412" i="15" a="1"/>
  <c r="E412" i="15" s="1"/>
  <c r="D413" i="15" s="1" a="1"/>
  <c r="D413" i="15" s="1"/>
  <c r="F413" i="15" s="1" a="1"/>
  <c r="F413" i="15" s="1"/>
  <c r="O746" i="15" l="1" a="1"/>
  <c r="O746" i="15" s="1"/>
  <c r="N746" i="15" s="1" a="1"/>
  <c r="N746" i="15" s="1"/>
  <c r="Q745" i="15" a="1"/>
  <c r="Q745" i="15" s="1"/>
  <c r="R745" i="15" a="1"/>
  <c r="R745" i="15" s="1"/>
  <c r="S744" i="15" a="1"/>
  <c r="S744" i="15" s="1"/>
  <c r="I413" i="15" a="1"/>
  <c r="I413" i="15" s="1"/>
  <c r="H413" i="15" a="1"/>
  <c r="H413" i="15" s="1"/>
  <c r="G413" i="15" a="1"/>
  <c r="G413" i="15" s="1"/>
  <c r="Q746" i="15" l="1" a="1"/>
  <c r="Q746" i="15" s="1"/>
  <c r="R746" i="15" a="1"/>
  <c r="R746" i="15" s="1"/>
  <c r="O747" i="15" a="1"/>
  <c r="O747" i="15" s="1"/>
  <c r="N747" i="15" s="1" a="1"/>
  <c r="N747" i="15" s="1"/>
  <c r="S745" i="15" a="1"/>
  <c r="S745" i="15" s="1"/>
  <c r="J413" i="15" a="1"/>
  <c r="J413" i="15" s="1"/>
  <c r="E413" i="15" a="1"/>
  <c r="E413" i="15" s="1"/>
  <c r="D414" i="15" s="1" a="1"/>
  <c r="D414" i="15" s="1"/>
  <c r="F414" i="15" s="1" a="1"/>
  <c r="F414" i="15" s="1"/>
  <c r="S746" i="15" l="1" a="1"/>
  <c r="S746" i="15" s="1"/>
  <c r="Q747" i="15" a="1"/>
  <c r="Q747" i="15" s="1"/>
  <c r="O748" i="15" a="1"/>
  <c r="O748" i="15" s="1"/>
  <c r="N748" i="15" s="1" a="1"/>
  <c r="N748" i="15" s="1"/>
  <c r="R747" i="15" a="1"/>
  <c r="R747" i="15" s="1"/>
  <c r="G414" i="15" a="1"/>
  <c r="G414" i="15" s="1"/>
  <c r="H414" i="15" a="1"/>
  <c r="H414" i="15" s="1"/>
  <c r="I414" i="15" a="1"/>
  <c r="I414" i="15" s="1"/>
  <c r="O749" i="15" l="1" a="1"/>
  <c r="O749" i="15" s="1"/>
  <c r="N749" i="15" s="1" a="1"/>
  <c r="N749" i="15" s="1"/>
  <c r="Q748" i="15" a="1"/>
  <c r="Q748" i="15" s="1"/>
  <c r="R748" i="15" a="1"/>
  <c r="R748" i="15" s="1"/>
  <c r="S747" i="15" a="1"/>
  <c r="S747" i="15" s="1"/>
  <c r="J414" i="15" a="1"/>
  <c r="J414" i="15" s="1"/>
  <c r="E414" i="15" a="1"/>
  <c r="E414" i="15" s="1"/>
  <c r="D415" i="15" s="1" a="1"/>
  <c r="D415" i="15" s="1"/>
  <c r="F415" i="15" s="1" a="1"/>
  <c r="F415" i="15" s="1"/>
  <c r="O750" i="15" l="1" a="1"/>
  <c r="O750" i="15" s="1"/>
  <c r="N750" i="15" s="1" a="1"/>
  <c r="N750" i="15" s="1"/>
  <c r="Q749" i="15" a="1"/>
  <c r="Q749" i="15" s="1"/>
  <c r="R749" i="15" a="1"/>
  <c r="R749" i="15" s="1"/>
  <c r="S748" i="15" a="1"/>
  <c r="S748" i="15" s="1"/>
  <c r="G415" i="15" a="1"/>
  <c r="G415" i="15" s="1"/>
  <c r="H415" i="15" a="1"/>
  <c r="H415" i="15" s="1"/>
  <c r="I415" i="15" a="1"/>
  <c r="I415" i="15" s="1"/>
  <c r="Q750" i="15" l="1" a="1"/>
  <c r="Q750" i="15" s="1"/>
  <c r="R750" i="15" a="1"/>
  <c r="R750" i="15" s="1"/>
  <c r="O751" i="15" a="1"/>
  <c r="O751" i="15" s="1"/>
  <c r="N751" i="15" s="1" a="1"/>
  <c r="N751" i="15" s="1"/>
  <c r="S749" i="15" a="1"/>
  <c r="S749" i="15" s="1"/>
  <c r="J415" i="15" a="1"/>
  <c r="J415" i="15" s="1"/>
  <c r="E415" i="15" a="1"/>
  <c r="E415" i="15" s="1"/>
  <c r="D416" i="15" s="1" a="1"/>
  <c r="D416" i="15" s="1"/>
  <c r="F416" i="15" s="1" a="1"/>
  <c r="F416" i="15" s="1"/>
  <c r="Q751" i="15" l="1" a="1"/>
  <c r="Q751" i="15" s="1"/>
  <c r="O752" i="15" a="1"/>
  <c r="O752" i="15" s="1"/>
  <c r="N752" i="15" s="1" a="1"/>
  <c r="N752" i="15" s="1"/>
  <c r="R751" i="15" a="1"/>
  <c r="R751" i="15" s="1"/>
  <c r="S750" i="15" a="1"/>
  <c r="S750" i="15" s="1"/>
  <c r="H416" i="15" a="1"/>
  <c r="H416" i="15" s="1"/>
  <c r="I416" i="15" a="1"/>
  <c r="I416" i="15" s="1"/>
  <c r="G416" i="15" a="1"/>
  <c r="G416" i="15" s="1"/>
  <c r="O753" i="15" l="1" a="1"/>
  <c r="O753" i="15" s="1"/>
  <c r="N753" i="15" s="1" a="1"/>
  <c r="N753" i="15" s="1"/>
  <c r="Q752" i="15" a="1"/>
  <c r="Q752" i="15" s="1"/>
  <c r="R752" i="15" a="1"/>
  <c r="R752" i="15" s="1"/>
  <c r="S751" i="15" a="1"/>
  <c r="S751" i="15" s="1"/>
  <c r="E416" i="15" a="1"/>
  <c r="E416" i="15" s="1"/>
  <c r="D417" i="15" s="1" a="1"/>
  <c r="D417" i="15" s="1"/>
  <c r="F417" i="15" s="1" a="1"/>
  <c r="F417" i="15" s="1"/>
  <c r="J416" i="15" a="1"/>
  <c r="J416" i="15" s="1"/>
  <c r="Q753" i="15" l="1" a="1"/>
  <c r="Q753" i="15" s="1"/>
  <c r="O754" i="15" a="1"/>
  <c r="O754" i="15" s="1"/>
  <c r="N754" i="15" s="1" a="1"/>
  <c r="N754" i="15" s="1"/>
  <c r="R753" i="15" a="1"/>
  <c r="R753" i="15" s="1"/>
  <c r="S752" i="15" a="1"/>
  <c r="S752" i="15" s="1"/>
  <c r="H417" i="15" a="1"/>
  <c r="H417" i="15" s="1"/>
  <c r="I417" i="15" a="1"/>
  <c r="I417" i="15" s="1"/>
  <c r="G417" i="15" a="1"/>
  <c r="G417" i="15" s="1"/>
  <c r="Q754" i="15" l="1" a="1"/>
  <c r="Q754" i="15" s="1"/>
  <c r="R754" i="15" a="1"/>
  <c r="R754" i="15" s="1"/>
  <c r="O755" i="15" a="1"/>
  <c r="O755" i="15" s="1"/>
  <c r="N755" i="15" s="1" a="1"/>
  <c r="N755" i="15" s="1"/>
  <c r="S753" i="15" a="1"/>
  <c r="S753" i="15" s="1"/>
  <c r="J417" i="15" a="1"/>
  <c r="J417" i="15" s="1"/>
  <c r="E417" i="15" a="1"/>
  <c r="E417" i="15" s="1"/>
  <c r="D418" i="15" s="1" a="1"/>
  <c r="D418" i="15" s="1"/>
  <c r="F418" i="15" s="1" a="1"/>
  <c r="F418" i="15" s="1"/>
  <c r="Q755" i="15" l="1" a="1"/>
  <c r="Q755" i="15" s="1"/>
  <c r="O756" i="15" a="1"/>
  <c r="O756" i="15" s="1"/>
  <c r="N756" i="15" s="1" a="1"/>
  <c r="N756" i="15" s="1"/>
  <c r="R755" i="15" a="1"/>
  <c r="R755" i="15" s="1"/>
  <c r="S754" i="15" a="1"/>
  <c r="S754" i="15" s="1"/>
  <c r="G418" i="15" a="1"/>
  <c r="G418" i="15" s="1"/>
  <c r="H418" i="15" a="1"/>
  <c r="H418" i="15" s="1"/>
  <c r="I418" i="15" a="1"/>
  <c r="I418" i="15" s="1"/>
  <c r="E418" i="15" a="1"/>
  <c r="E418" i="15" s="1"/>
  <c r="D419" i="15" s="1" a="1"/>
  <c r="D419" i="15" s="1"/>
  <c r="F419" i="15" s="1" a="1"/>
  <c r="F419" i="15" s="1"/>
  <c r="O757" i="15" l="1" a="1"/>
  <c r="O757" i="15" s="1"/>
  <c r="N757" i="15" s="1" a="1"/>
  <c r="N757" i="15" s="1"/>
  <c r="Q756" i="15" a="1"/>
  <c r="Q756" i="15" s="1"/>
  <c r="R756" i="15" a="1"/>
  <c r="R756" i="15" s="1"/>
  <c r="S755" i="15" a="1"/>
  <c r="S755" i="15" s="1"/>
  <c r="J418" i="15" a="1"/>
  <c r="J418" i="15" s="1"/>
  <c r="G419" i="15" a="1"/>
  <c r="G419" i="15" s="1"/>
  <c r="H419" i="15" a="1"/>
  <c r="H419" i="15" s="1"/>
  <c r="I419" i="15" a="1"/>
  <c r="I419" i="15" s="1"/>
  <c r="S756" i="15" l="1" a="1"/>
  <c r="S756" i="15" s="1"/>
  <c r="O758" i="15" a="1"/>
  <c r="O758" i="15" s="1"/>
  <c r="N758" i="15" s="1" a="1"/>
  <c r="N758" i="15" s="1"/>
  <c r="Q757" i="15" a="1"/>
  <c r="Q757" i="15" s="1"/>
  <c r="R757" i="15" a="1"/>
  <c r="R757" i="15" s="1"/>
  <c r="J419" i="15" a="1"/>
  <c r="J419" i="15" s="1"/>
  <c r="E419" i="15" a="1"/>
  <c r="E419" i="15" s="1"/>
  <c r="D420" i="15" s="1" a="1"/>
  <c r="D420" i="15" s="1"/>
  <c r="F420" i="15" s="1" a="1"/>
  <c r="F420" i="15" s="1"/>
  <c r="Q758" i="15" l="1" a="1"/>
  <c r="Q758" i="15" s="1"/>
  <c r="R758" i="15" a="1"/>
  <c r="R758" i="15" s="1"/>
  <c r="O759" i="15" a="1"/>
  <c r="O759" i="15" s="1"/>
  <c r="N759" i="15" s="1" a="1"/>
  <c r="N759" i="15" s="1"/>
  <c r="S757" i="15" a="1"/>
  <c r="S757" i="15" s="1"/>
  <c r="G420" i="15" a="1"/>
  <c r="G420" i="15" s="1"/>
  <c r="H420" i="15" a="1"/>
  <c r="H420" i="15" s="1"/>
  <c r="I420" i="15" a="1"/>
  <c r="I420" i="15" s="1"/>
  <c r="Q759" i="15" l="1" a="1"/>
  <c r="Q759" i="15" s="1"/>
  <c r="O760" i="15" a="1"/>
  <c r="O760" i="15" s="1"/>
  <c r="N760" i="15" s="1" a="1"/>
  <c r="N760" i="15" s="1"/>
  <c r="R759" i="15" a="1"/>
  <c r="R759" i="15" s="1"/>
  <c r="S758" i="15" a="1"/>
  <c r="S758" i="15" s="1"/>
  <c r="J420" i="15" a="1"/>
  <c r="J420" i="15" s="1"/>
  <c r="E420" i="15" a="1"/>
  <c r="E420" i="15" s="1"/>
  <c r="D421" i="15" s="1" a="1"/>
  <c r="D421" i="15" s="1"/>
  <c r="F421" i="15" s="1" a="1"/>
  <c r="F421" i="15" s="1"/>
  <c r="O761" i="15" l="1" a="1"/>
  <c r="O761" i="15" s="1"/>
  <c r="N761" i="15" s="1" a="1"/>
  <c r="N761" i="15" s="1"/>
  <c r="Q760" i="15" a="1"/>
  <c r="Q760" i="15" s="1"/>
  <c r="R760" i="15" a="1"/>
  <c r="R760" i="15" s="1"/>
  <c r="S759" i="15" a="1"/>
  <c r="S759" i="15" s="1"/>
  <c r="G421" i="15" a="1"/>
  <c r="G421" i="15" s="1"/>
  <c r="H421" i="15" a="1"/>
  <c r="H421" i="15" s="1"/>
  <c r="I421" i="15" a="1"/>
  <c r="I421" i="15" s="1"/>
  <c r="O762" i="15" l="1" a="1"/>
  <c r="O762" i="15" s="1"/>
  <c r="N762" i="15" s="1" a="1"/>
  <c r="N762" i="15" s="1"/>
  <c r="Q761" i="15" a="1"/>
  <c r="Q761" i="15" s="1"/>
  <c r="R761" i="15" a="1"/>
  <c r="R761" i="15" s="1"/>
  <c r="S760" i="15" a="1"/>
  <c r="S760" i="15" s="1"/>
  <c r="J421" i="15" a="1"/>
  <c r="J421" i="15" s="1"/>
  <c r="E421" i="15" a="1"/>
  <c r="E421" i="15" s="1"/>
  <c r="D422" i="15" s="1" a="1"/>
  <c r="D422" i="15" s="1"/>
  <c r="F422" i="15" s="1" a="1"/>
  <c r="F422" i="15" s="1"/>
  <c r="S761" i="15" l="1" a="1"/>
  <c r="S761" i="15" s="1"/>
  <c r="Q762" i="15" a="1"/>
  <c r="Q762" i="15" s="1"/>
  <c r="R762" i="15" a="1"/>
  <c r="R762" i="15" s="1"/>
  <c r="O763" i="15" a="1"/>
  <c r="O763" i="15" s="1"/>
  <c r="N763" i="15" s="1" a="1"/>
  <c r="N763" i="15" s="1"/>
  <c r="H422" i="15" a="1"/>
  <c r="H422" i="15" s="1"/>
  <c r="I422" i="15" a="1"/>
  <c r="I422" i="15" s="1"/>
  <c r="G422" i="15" a="1"/>
  <c r="G422" i="15" s="1"/>
  <c r="Q763" i="15" l="1" a="1"/>
  <c r="Q763" i="15" s="1"/>
  <c r="O764" i="15" a="1"/>
  <c r="O764" i="15" s="1"/>
  <c r="N764" i="15" s="1" a="1"/>
  <c r="N764" i="15" s="1"/>
  <c r="R763" i="15" a="1"/>
  <c r="R763" i="15" s="1"/>
  <c r="S762" i="15" a="1"/>
  <c r="S762" i="15" s="1"/>
  <c r="J422" i="15" a="1"/>
  <c r="J422" i="15" s="1"/>
  <c r="E422" i="15" a="1"/>
  <c r="E422" i="15" s="1"/>
  <c r="D423" i="15" s="1" a="1"/>
  <c r="D423" i="15" s="1"/>
  <c r="F423" i="15" s="1" a="1"/>
  <c r="F423" i="15" s="1"/>
  <c r="O765" i="15" l="1" a="1"/>
  <c r="O765" i="15" s="1"/>
  <c r="N765" i="15" s="1" a="1"/>
  <c r="N765" i="15" s="1"/>
  <c r="Q764" i="15" a="1"/>
  <c r="Q764" i="15" s="1"/>
  <c r="R764" i="15" a="1"/>
  <c r="R764" i="15" s="1"/>
  <c r="S763" i="15" a="1"/>
  <c r="S763" i="15" s="1"/>
  <c r="G423" i="15" a="1"/>
  <c r="G423" i="15" s="1"/>
  <c r="H423" i="15" a="1"/>
  <c r="H423" i="15" s="1"/>
  <c r="I423" i="15" a="1"/>
  <c r="I423" i="15" s="1"/>
  <c r="E423" i="15" a="1"/>
  <c r="E423" i="15" s="1"/>
  <c r="D424" i="15" s="1" a="1"/>
  <c r="D424" i="15" s="1"/>
  <c r="F424" i="15" s="1" a="1"/>
  <c r="F424" i="15" s="1"/>
  <c r="Q765" i="15" l="1" a="1"/>
  <c r="Q765" i="15" s="1"/>
  <c r="O766" i="15" a="1"/>
  <c r="O766" i="15" s="1"/>
  <c r="N766" i="15" s="1" a="1"/>
  <c r="N766" i="15" s="1"/>
  <c r="R765" i="15" a="1"/>
  <c r="R765" i="15" s="1"/>
  <c r="S764" i="15" a="1"/>
  <c r="S764" i="15" s="1"/>
  <c r="J423" i="15" a="1"/>
  <c r="J423" i="15" s="1"/>
  <c r="H424" i="15" a="1"/>
  <c r="H424" i="15" s="1"/>
  <c r="I424" i="15" a="1"/>
  <c r="I424" i="15" s="1"/>
  <c r="G424" i="15" a="1"/>
  <c r="G424" i="15" s="1"/>
  <c r="Q766" i="15" l="1" a="1"/>
  <c r="Q766" i="15" s="1"/>
  <c r="R766" i="15" a="1"/>
  <c r="R766" i="15" s="1"/>
  <c r="S765" i="15" a="1"/>
  <c r="S765" i="15" s="1"/>
  <c r="E424" i="15" a="1"/>
  <c r="E424" i="15" s="1"/>
  <c r="D425" i="15" s="1" a="1"/>
  <c r="D425" i="15" s="1"/>
  <c r="F425" i="15" s="1" a="1"/>
  <c r="F425" i="15" s="1"/>
  <c r="J424" i="15" a="1"/>
  <c r="J424" i="15" s="1"/>
  <c r="O767" i="15" l="1" a="1"/>
  <c r="O767" i="15" s="1"/>
  <c r="N767" i="15" s="1" a="1"/>
  <c r="N767" i="15" s="1"/>
  <c r="S766" i="15" a="1"/>
  <c r="S766" i="15" s="1"/>
  <c r="I425" i="15" a="1"/>
  <c r="I425" i="15" s="1"/>
  <c r="G425" i="15" a="1"/>
  <c r="G425" i="15" s="1"/>
  <c r="H425" i="15" a="1"/>
  <c r="H425" i="15" s="1"/>
  <c r="Q767" i="15" l="1" a="1"/>
  <c r="Q767" i="15" s="1"/>
  <c r="R767" i="15" a="1"/>
  <c r="R767" i="15" s="1"/>
  <c r="O768" i="15" a="1"/>
  <c r="O768" i="15" s="1"/>
  <c r="N768" i="15" s="1" a="1"/>
  <c r="N768" i="15" s="1"/>
  <c r="J425" i="15" a="1"/>
  <c r="J425" i="15" s="1"/>
  <c r="E425" i="15" a="1"/>
  <c r="E425" i="15" s="1"/>
  <c r="D426" i="15" s="1" a="1"/>
  <c r="D426" i="15" s="1"/>
  <c r="F426" i="15" s="1" a="1"/>
  <c r="F426" i="15" s="1"/>
  <c r="O769" i="15" l="1" a="1"/>
  <c r="O769" i="15" s="1"/>
  <c r="N769" i="15" s="1" a="1"/>
  <c r="N769" i="15" s="1"/>
  <c r="Q768" i="15" a="1"/>
  <c r="Q768" i="15" s="1"/>
  <c r="R768" i="15" a="1"/>
  <c r="R768" i="15" s="1"/>
  <c r="S767" i="15" a="1"/>
  <c r="S767" i="15" s="1"/>
  <c r="G426" i="15" a="1"/>
  <c r="G426" i="15" s="1"/>
  <c r="H426" i="15" a="1"/>
  <c r="H426" i="15" s="1"/>
  <c r="I426" i="15" a="1"/>
  <c r="I426" i="15" s="1"/>
  <c r="O770" i="15" l="1" a="1"/>
  <c r="O770" i="15" s="1"/>
  <c r="N770" i="15" s="1" a="1"/>
  <c r="N770" i="15" s="1"/>
  <c r="Q769" i="15" a="1"/>
  <c r="Q769" i="15" s="1"/>
  <c r="R769" i="15" a="1"/>
  <c r="R769" i="15" s="1"/>
  <c r="S768" i="15" a="1"/>
  <c r="S768" i="15" s="1"/>
  <c r="J426" i="15" a="1"/>
  <c r="J426" i="15" s="1"/>
  <c r="E426" i="15" a="1"/>
  <c r="E426" i="15" s="1"/>
  <c r="D427" i="15" s="1" a="1"/>
  <c r="D427" i="15" s="1"/>
  <c r="F427" i="15" s="1" a="1"/>
  <c r="F427" i="15" s="1"/>
  <c r="Q770" i="15" l="1" a="1"/>
  <c r="Q770" i="15" s="1"/>
  <c r="R770" i="15" a="1"/>
  <c r="R770" i="15" s="1"/>
  <c r="O771" i="15" a="1"/>
  <c r="O771" i="15" s="1"/>
  <c r="N771" i="15" s="1" a="1"/>
  <c r="N771" i="15" s="1"/>
  <c r="S769" i="15" a="1"/>
  <c r="S769" i="15" s="1"/>
  <c r="G427" i="15" a="1"/>
  <c r="G427" i="15" s="1"/>
  <c r="H427" i="15" a="1"/>
  <c r="H427" i="15" s="1"/>
  <c r="I427" i="15" a="1"/>
  <c r="I427" i="15" s="1"/>
  <c r="Q771" i="15" l="1" a="1"/>
  <c r="Q771" i="15" s="1"/>
  <c r="O772" i="15" a="1"/>
  <c r="O772" i="15" s="1"/>
  <c r="N772" i="15" s="1" a="1"/>
  <c r="N772" i="15" s="1"/>
  <c r="R771" i="15" a="1"/>
  <c r="R771" i="15" s="1"/>
  <c r="S770" i="15" a="1"/>
  <c r="S770" i="15" s="1"/>
  <c r="J427" i="15" a="1"/>
  <c r="J427" i="15" s="1"/>
  <c r="E427" i="15" a="1"/>
  <c r="E427" i="15" s="1"/>
  <c r="D428" i="15" s="1" a="1"/>
  <c r="D428" i="15" s="1"/>
  <c r="F428" i="15" s="1" a="1"/>
  <c r="F428" i="15" s="1"/>
  <c r="O773" i="15" l="1" a="1"/>
  <c r="O773" i="15" s="1"/>
  <c r="N773" i="15" s="1" a="1"/>
  <c r="N773" i="15" s="1"/>
  <c r="Q772" i="15" a="1"/>
  <c r="Q772" i="15" s="1"/>
  <c r="R772" i="15" a="1"/>
  <c r="R772" i="15" s="1"/>
  <c r="S771" i="15" a="1"/>
  <c r="S771" i="15" s="1"/>
  <c r="H428" i="15" a="1"/>
  <c r="H428" i="15" s="1"/>
  <c r="I428" i="15" a="1"/>
  <c r="I428" i="15" s="1"/>
  <c r="G428" i="15" a="1"/>
  <c r="G428" i="15" s="1"/>
  <c r="O774" i="15" l="1" a="1"/>
  <c r="O774" i="15" s="1"/>
  <c r="N774" i="15" s="1" a="1"/>
  <c r="N774" i="15" s="1"/>
  <c r="Q773" i="15" a="1"/>
  <c r="Q773" i="15" s="1"/>
  <c r="R773" i="15" a="1"/>
  <c r="R773" i="15" s="1"/>
  <c r="S772" i="15" a="1"/>
  <c r="S772" i="15" s="1"/>
  <c r="E428" i="15" a="1"/>
  <c r="E428" i="15" s="1"/>
  <c r="D429" i="15" s="1" a="1"/>
  <c r="D429" i="15" s="1"/>
  <c r="F429" i="15" s="1" a="1"/>
  <c r="F429" i="15" s="1"/>
  <c r="J428" i="15" a="1"/>
  <c r="J428" i="15" s="1"/>
  <c r="Q774" i="15" l="1" a="1"/>
  <c r="Q774" i="15" s="1"/>
  <c r="R774" i="15" a="1"/>
  <c r="R774" i="15" s="1"/>
  <c r="O775" i="15" a="1"/>
  <c r="O775" i="15" s="1"/>
  <c r="N775" i="15" s="1" a="1"/>
  <c r="N775" i="15" s="1"/>
  <c r="S773" i="15" a="1"/>
  <c r="S773" i="15" s="1"/>
  <c r="H429" i="15" a="1"/>
  <c r="H429" i="15" s="1"/>
  <c r="I429" i="15" a="1"/>
  <c r="I429" i="15" s="1"/>
  <c r="G429" i="15" a="1"/>
  <c r="G429" i="15" s="1"/>
  <c r="Q775" i="15" l="1" a="1"/>
  <c r="Q775" i="15" s="1"/>
  <c r="O776" i="15" a="1"/>
  <c r="O776" i="15" s="1"/>
  <c r="N776" i="15" s="1" a="1"/>
  <c r="N776" i="15" s="1"/>
  <c r="R775" i="15" a="1"/>
  <c r="R775" i="15" s="1"/>
  <c r="S774" i="15" a="1"/>
  <c r="S774" i="15" s="1"/>
  <c r="E429" i="15" a="1"/>
  <c r="E429" i="15" s="1"/>
  <c r="D430" i="15" s="1" a="1"/>
  <c r="D430" i="15" s="1"/>
  <c r="F430" i="15" s="1" a="1"/>
  <c r="F430" i="15" s="1"/>
  <c r="J429" i="15" a="1"/>
  <c r="J429" i="15" s="1"/>
  <c r="O777" i="15" l="1" a="1"/>
  <c r="O777" i="15" s="1"/>
  <c r="N777" i="15" s="1" a="1"/>
  <c r="N777" i="15" s="1"/>
  <c r="Q776" i="15" a="1"/>
  <c r="Q776" i="15" s="1"/>
  <c r="R776" i="15" a="1"/>
  <c r="R776" i="15" s="1"/>
  <c r="S775" i="15" a="1"/>
  <c r="S775" i="15" s="1"/>
  <c r="G430" i="15" a="1"/>
  <c r="G430" i="15" s="1"/>
  <c r="H430" i="15" a="1"/>
  <c r="H430" i="15" s="1"/>
  <c r="I430" i="15" a="1"/>
  <c r="I430" i="15" s="1"/>
  <c r="E430" i="15" a="1"/>
  <c r="E430" i="15" s="1"/>
  <c r="D431" i="15" s="1" a="1"/>
  <c r="D431" i="15" s="1"/>
  <c r="F431" i="15" s="1" a="1"/>
  <c r="F431" i="15" s="1"/>
  <c r="Q777" i="15" l="1" a="1"/>
  <c r="Q777" i="15" s="1"/>
  <c r="O778" i="15" a="1"/>
  <c r="O778" i="15" s="1"/>
  <c r="N778" i="15" s="1" a="1"/>
  <c r="N778" i="15" s="1"/>
  <c r="R777" i="15" a="1"/>
  <c r="R777" i="15" s="1"/>
  <c r="S776" i="15" a="1"/>
  <c r="S776" i="15" s="1"/>
  <c r="J430" i="15" a="1"/>
  <c r="J430" i="15" s="1"/>
  <c r="H431" i="15" a="1"/>
  <c r="H431" i="15" s="1"/>
  <c r="G431" i="15" a="1"/>
  <c r="G431" i="15" s="1"/>
  <c r="I431" i="15" a="1"/>
  <c r="I431" i="15" s="1"/>
  <c r="Q778" i="15" l="1" a="1"/>
  <c r="Q778" i="15" s="1"/>
  <c r="R778" i="15" a="1"/>
  <c r="R778" i="15" s="1"/>
  <c r="O779" i="15" a="1"/>
  <c r="O779" i="15" s="1"/>
  <c r="N779" i="15" s="1" a="1"/>
  <c r="N779" i="15" s="1"/>
  <c r="S777" i="15" a="1"/>
  <c r="S777" i="15" s="1"/>
  <c r="E431" i="15" a="1"/>
  <c r="E431" i="15" s="1"/>
  <c r="D432" i="15" s="1" a="1"/>
  <c r="D432" i="15" s="1"/>
  <c r="F432" i="15" s="1" a="1"/>
  <c r="F432" i="15" s="1"/>
  <c r="J431" i="15" a="1"/>
  <c r="J431" i="15" s="1"/>
  <c r="Q779" i="15" l="1" a="1"/>
  <c r="Q779" i="15" s="1"/>
  <c r="O780" i="15" a="1"/>
  <c r="O780" i="15" s="1"/>
  <c r="N780" i="15" s="1" a="1"/>
  <c r="N780" i="15" s="1"/>
  <c r="R779" i="15" a="1"/>
  <c r="R779" i="15" s="1"/>
  <c r="S778" i="15" a="1"/>
  <c r="S778" i="15" s="1"/>
  <c r="I432" i="15" a="1"/>
  <c r="I432" i="15" s="1"/>
  <c r="G432" i="15" a="1"/>
  <c r="G432" i="15" s="1"/>
  <c r="H432" i="15" a="1"/>
  <c r="H432" i="15" s="1"/>
  <c r="Q780" i="15" l="1" a="1"/>
  <c r="Q780" i="15" s="1"/>
  <c r="R780" i="15" a="1"/>
  <c r="R780" i="15" s="1"/>
  <c r="O781" i="15" a="1"/>
  <c r="O781" i="15" s="1"/>
  <c r="N781" i="15" s="1" a="1"/>
  <c r="N781" i="15" s="1"/>
  <c r="S779" i="15" a="1"/>
  <c r="S779" i="15" s="1"/>
  <c r="E432" i="15" a="1"/>
  <c r="E432" i="15" s="1"/>
  <c r="D433" i="15" s="1" a="1"/>
  <c r="D433" i="15" s="1"/>
  <c r="F433" i="15" s="1" a="1"/>
  <c r="F433" i="15" s="1"/>
  <c r="J432" i="15" a="1"/>
  <c r="J432" i="15" s="1"/>
  <c r="Q781" i="15" l="1" a="1"/>
  <c r="Q781" i="15" s="1"/>
  <c r="O782" i="15" a="1"/>
  <c r="O782" i="15" s="1"/>
  <c r="N782" i="15" s="1" a="1"/>
  <c r="N782" i="15" s="1"/>
  <c r="R781" i="15" a="1"/>
  <c r="R781" i="15" s="1"/>
  <c r="S780" i="15" a="1"/>
  <c r="S780" i="15" s="1"/>
  <c r="G433" i="15" a="1"/>
  <c r="G433" i="15" s="1"/>
  <c r="I433" i="15" a="1"/>
  <c r="I433" i="15" s="1"/>
  <c r="H433" i="15" a="1"/>
  <c r="H433" i="15" s="1"/>
  <c r="Q782" i="15" l="1" a="1"/>
  <c r="Q782" i="15" s="1"/>
  <c r="R782" i="15" a="1"/>
  <c r="R782" i="15" s="1"/>
  <c r="O783" i="15" a="1"/>
  <c r="O783" i="15" s="1"/>
  <c r="N783" i="15" s="1" a="1"/>
  <c r="N783" i="15" s="1"/>
  <c r="S781" i="15" a="1"/>
  <c r="S781" i="15" s="1"/>
  <c r="J433" i="15" a="1"/>
  <c r="J433" i="15" s="1"/>
  <c r="E433" i="15" a="1"/>
  <c r="E433" i="15" s="1"/>
  <c r="D434" i="15" s="1" a="1"/>
  <c r="D434" i="15" s="1"/>
  <c r="F434" i="15" s="1" a="1"/>
  <c r="F434" i="15" s="1"/>
  <c r="Q783" i="15" l="1" a="1"/>
  <c r="Q783" i="15" s="1"/>
  <c r="O784" i="15" a="1"/>
  <c r="O784" i="15" s="1"/>
  <c r="N784" i="15" s="1" a="1"/>
  <c r="N784" i="15" s="1"/>
  <c r="R783" i="15" a="1"/>
  <c r="R783" i="15" s="1"/>
  <c r="S782" i="15" a="1"/>
  <c r="S782" i="15" s="1"/>
  <c r="G434" i="15" a="1"/>
  <c r="G434" i="15" s="1"/>
  <c r="H434" i="15" a="1"/>
  <c r="H434" i="15" s="1"/>
  <c r="I434" i="15" a="1"/>
  <c r="I434" i="15" s="1"/>
  <c r="E434" i="15" a="1"/>
  <c r="E434" i="15" s="1"/>
  <c r="Q784" i="15" l="1" a="1"/>
  <c r="Q784" i="15" s="1"/>
  <c r="R784" i="15" a="1"/>
  <c r="R784" i="15" s="1"/>
  <c r="O785" i="15" a="1"/>
  <c r="O785" i="15" s="1"/>
  <c r="N785" i="15" s="1" a="1"/>
  <c r="N785" i="15" s="1"/>
  <c r="S783" i="15" a="1"/>
  <c r="S783" i="15" s="1"/>
  <c r="J434" i="15" a="1"/>
  <c r="J434" i="15" s="1"/>
  <c r="D435" i="15" a="1"/>
  <c r="D435" i="15" s="1"/>
  <c r="F435" i="15" s="1" a="1"/>
  <c r="F435" i="15" s="1"/>
  <c r="O786" i="15" l="1" a="1"/>
  <c r="O786" i="15" s="1"/>
  <c r="N786" i="15" s="1" a="1"/>
  <c r="N786" i="15" s="1"/>
  <c r="Q785" i="15" a="1"/>
  <c r="Q785" i="15" s="1"/>
  <c r="R785" i="15" a="1"/>
  <c r="R785" i="15" s="1"/>
  <c r="S784" i="15" a="1"/>
  <c r="S784" i="15" s="1"/>
  <c r="G435" i="15" a="1"/>
  <c r="G435" i="15" s="1"/>
  <c r="H435" i="15" a="1"/>
  <c r="H435" i="15" s="1"/>
  <c r="I435" i="15" a="1"/>
  <c r="I435" i="15" s="1"/>
  <c r="E435" i="15" a="1"/>
  <c r="E435" i="15" s="1"/>
  <c r="D436" i="15" s="1" a="1"/>
  <c r="D436" i="15" s="1"/>
  <c r="F436" i="15" s="1" a="1"/>
  <c r="F436" i="15" s="1"/>
  <c r="Q786" i="15" l="1" a="1"/>
  <c r="Q786" i="15" s="1"/>
  <c r="R786" i="15" a="1"/>
  <c r="R786" i="15" s="1"/>
  <c r="O787" i="15" a="1"/>
  <c r="O787" i="15" s="1"/>
  <c r="N787" i="15" s="1" a="1"/>
  <c r="N787" i="15" s="1"/>
  <c r="S785" i="15" a="1"/>
  <c r="S785" i="15" s="1"/>
  <c r="J435" i="15" a="1"/>
  <c r="J435" i="15" s="1"/>
  <c r="G436" i="15" a="1"/>
  <c r="G436" i="15" s="1"/>
  <c r="I436" i="15" a="1"/>
  <c r="I436" i="15" s="1"/>
  <c r="H436" i="15" a="1"/>
  <c r="H436" i="15" s="1"/>
  <c r="Q787" i="15" l="1" a="1"/>
  <c r="Q787" i="15" s="1"/>
  <c r="O788" i="15" a="1"/>
  <c r="O788" i="15" s="1"/>
  <c r="N788" i="15" s="1" a="1"/>
  <c r="N788" i="15" s="1"/>
  <c r="R787" i="15" a="1"/>
  <c r="R787" i="15" s="1"/>
  <c r="S786" i="15" a="1"/>
  <c r="S786" i="15" s="1"/>
  <c r="J436" i="15" a="1"/>
  <c r="J436" i="15" s="1"/>
  <c r="E436" i="15" a="1"/>
  <c r="E436" i="15" s="1"/>
  <c r="D437" i="15" s="1" a="1"/>
  <c r="D437" i="15" s="1"/>
  <c r="F437" i="15" s="1" a="1"/>
  <c r="F437" i="15" s="1"/>
  <c r="Q788" i="15" l="1" a="1"/>
  <c r="Q788" i="15" s="1"/>
  <c r="R788" i="15" a="1"/>
  <c r="R788" i="15" s="1"/>
  <c r="O789" i="15" a="1"/>
  <c r="O789" i="15" s="1"/>
  <c r="N789" i="15" s="1" a="1"/>
  <c r="N789" i="15" s="1"/>
  <c r="S787" i="15" a="1"/>
  <c r="S787" i="15" s="1"/>
  <c r="I437" i="15" a="1"/>
  <c r="I437" i="15" s="1"/>
  <c r="G437" i="15" a="1"/>
  <c r="G437" i="15" s="1"/>
  <c r="H437" i="15" a="1"/>
  <c r="H437" i="15" s="1"/>
  <c r="Q789" i="15" l="1" a="1"/>
  <c r="Q789" i="15" s="1"/>
  <c r="O790" i="15" a="1"/>
  <c r="O790" i="15" s="1"/>
  <c r="N790" i="15" s="1" a="1"/>
  <c r="N790" i="15" s="1"/>
  <c r="R789" i="15" a="1"/>
  <c r="R789" i="15" s="1"/>
  <c r="S788" i="15" a="1"/>
  <c r="S788" i="15" s="1"/>
  <c r="J437" i="15" a="1"/>
  <c r="J437" i="15" s="1"/>
  <c r="E437" i="15" a="1"/>
  <c r="E437" i="15" s="1"/>
  <c r="D438" i="15" s="1" a="1"/>
  <c r="D438" i="15" s="1"/>
  <c r="F438" i="15" s="1" a="1"/>
  <c r="F438" i="15" s="1"/>
  <c r="Q790" i="15" l="1" a="1"/>
  <c r="Q790" i="15" s="1"/>
  <c r="R790" i="15" a="1"/>
  <c r="R790" i="15" s="1"/>
  <c r="O791" i="15" a="1"/>
  <c r="O791" i="15" s="1"/>
  <c r="N791" i="15" s="1" a="1"/>
  <c r="N791" i="15" s="1"/>
  <c r="S789" i="15" a="1"/>
  <c r="S789" i="15" s="1"/>
  <c r="H438" i="15" a="1"/>
  <c r="H438" i="15" s="1"/>
  <c r="I438" i="15" a="1"/>
  <c r="I438" i="15" s="1"/>
  <c r="G438" i="15" a="1"/>
  <c r="G438" i="15" s="1"/>
  <c r="Q791" i="15" l="1" a="1"/>
  <c r="Q791" i="15" s="1"/>
  <c r="R791" i="15" a="1"/>
  <c r="R791" i="15" s="1"/>
  <c r="O792" i="15" a="1"/>
  <c r="O792" i="15" s="1"/>
  <c r="N792" i="15" s="1" a="1"/>
  <c r="N792" i="15" s="1"/>
  <c r="S790" i="15" a="1"/>
  <c r="S790" i="15" s="1"/>
  <c r="E438" i="15" a="1"/>
  <c r="E438" i="15" s="1"/>
  <c r="D439" i="15" s="1" a="1"/>
  <c r="D439" i="15" s="1"/>
  <c r="F439" i="15" s="1" a="1"/>
  <c r="F439" i="15" s="1"/>
  <c r="J438" i="15" a="1"/>
  <c r="J438" i="15" s="1"/>
  <c r="Q792" i="15" l="1" a="1"/>
  <c r="Q792" i="15" s="1"/>
  <c r="R792" i="15" a="1"/>
  <c r="R792" i="15" s="1"/>
  <c r="O793" i="15" a="1"/>
  <c r="O793" i="15" s="1"/>
  <c r="N793" i="15" s="1" a="1"/>
  <c r="N793" i="15" s="1"/>
  <c r="S791" i="15" a="1"/>
  <c r="S791" i="15" s="1"/>
  <c r="G439" i="15" a="1"/>
  <c r="G439" i="15" s="1"/>
  <c r="H439" i="15" a="1"/>
  <c r="H439" i="15" s="1"/>
  <c r="I439" i="15" a="1"/>
  <c r="I439" i="15" s="1"/>
  <c r="Q793" i="15" l="1" a="1"/>
  <c r="Q793" i="15" s="1"/>
  <c r="O794" i="15" a="1"/>
  <c r="O794" i="15" s="1"/>
  <c r="N794" i="15" s="1" a="1"/>
  <c r="N794" i="15" s="1"/>
  <c r="R793" i="15" a="1"/>
  <c r="R793" i="15" s="1"/>
  <c r="S792" i="15" a="1"/>
  <c r="S792" i="15" s="1"/>
  <c r="J439" i="15" a="1"/>
  <c r="J439" i="15" s="1"/>
  <c r="E439" i="15" a="1"/>
  <c r="E439" i="15" s="1"/>
  <c r="D440" i="15" s="1" a="1"/>
  <c r="D440" i="15" s="1"/>
  <c r="F440" i="15" s="1" a="1"/>
  <c r="F440" i="15" s="1"/>
  <c r="Q794" i="15" l="1" a="1"/>
  <c r="Q794" i="15" s="1"/>
  <c r="R794" i="15" a="1"/>
  <c r="R794" i="15" s="1"/>
  <c r="O795" i="15" a="1"/>
  <c r="O795" i="15" s="1"/>
  <c r="N795" i="15" s="1" a="1"/>
  <c r="N795" i="15" s="1"/>
  <c r="S793" i="15" a="1"/>
  <c r="S793" i="15" s="1"/>
  <c r="G440" i="15" a="1"/>
  <c r="G440" i="15" s="1"/>
  <c r="H440" i="15" a="1"/>
  <c r="H440" i="15" s="1"/>
  <c r="I440" i="15" a="1"/>
  <c r="I440" i="15" s="1"/>
  <c r="Q795" i="15" l="1" a="1"/>
  <c r="Q795" i="15" s="1"/>
  <c r="O796" i="15" a="1"/>
  <c r="O796" i="15" s="1"/>
  <c r="N796" i="15" s="1" a="1"/>
  <c r="N796" i="15" s="1"/>
  <c r="R795" i="15" a="1"/>
  <c r="R795" i="15" s="1"/>
  <c r="S794" i="15" a="1"/>
  <c r="S794" i="15" s="1"/>
  <c r="J440" i="15" a="1"/>
  <c r="J440" i="15" s="1"/>
  <c r="E440" i="15" a="1"/>
  <c r="E440" i="15" s="1"/>
  <c r="D441" i="15" s="1" a="1"/>
  <c r="D441" i="15" s="1"/>
  <c r="F441" i="15" s="1" a="1"/>
  <c r="F441" i="15" s="1"/>
  <c r="Q796" i="15" l="1" a="1"/>
  <c r="Q796" i="15" s="1"/>
  <c r="R796" i="15" a="1"/>
  <c r="R796" i="15" s="1"/>
  <c r="O797" i="15" a="1"/>
  <c r="O797" i="15" s="1"/>
  <c r="N797" i="15" s="1" a="1"/>
  <c r="N797" i="15" s="1"/>
  <c r="S795" i="15" a="1"/>
  <c r="S795" i="15" s="1"/>
  <c r="G441" i="15" a="1"/>
  <c r="G441" i="15" s="1"/>
  <c r="H441" i="15" a="1"/>
  <c r="H441" i="15" s="1"/>
  <c r="I441" i="15" a="1"/>
  <c r="I441" i="15" s="1"/>
  <c r="Q797" i="15" l="1" a="1"/>
  <c r="Q797" i="15" s="1"/>
  <c r="R797" i="15" a="1"/>
  <c r="R797" i="15" s="1"/>
  <c r="O798" i="15" a="1"/>
  <c r="O798" i="15" s="1"/>
  <c r="N798" i="15" s="1" a="1"/>
  <c r="N798" i="15" s="1"/>
  <c r="S796" i="15" a="1"/>
  <c r="S796" i="15" s="1"/>
  <c r="J441" i="15" a="1"/>
  <c r="J441" i="15" s="1"/>
  <c r="E441" i="15" a="1"/>
  <c r="E441" i="15" s="1"/>
  <c r="D442" i="15" s="1" a="1"/>
  <c r="D442" i="15" s="1"/>
  <c r="F442" i="15" s="1" a="1"/>
  <c r="F442" i="15" s="1"/>
  <c r="S797" i="15" l="1" a="1"/>
  <c r="S797" i="15" s="1"/>
  <c r="Q798" i="15" a="1"/>
  <c r="Q798" i="15" s="1"/>
  <c r="R798" i="15" a="1"/>
  <c r="R798" i="15" s="1"/>
  <c r="O799" i="15" a="1"/>
  <c r="O799" i="15" s="1"/>
  <c r="N799" i="15" s="1" a="1"/>
  <c r="N799" i="15" s="1"/>
  <c r="H442" i="15" a="1"/>
  <c r="H442" i="15" s="1"/>
  <c r="I442" i="15" a="1"/>
  <c r="I442" i="15" s="1"/>
  <c r="G442" i="15" a="1"/>
  <c r="G442" i="15" s="1"/>
  <c r="Q799" i="15" l="1" a="1"/>
  <c r="Q799" i="15" s="1"/>
  <c r="O800" i="15" a="1"/>
  <c r="O800" i="15" s="1"/>
  <c r="N800" i="15" s="1" a="1"/>
  <c r="N800" i="15" s="1"/>
  <c r="R799" i="15" a="1"/>
  <c r="R799" i="15" s="1"/>
  <c r="S798" i="15" a="1"/>
  <c r="S798" i="15" s="1"/>
  <c r="J442" i="15" a="1"/>
  <c r="J442" i="15" s="1"/>
  <c r="E442" i="15" a="1"/>
  <c r="E442" i="15" s="1"/>
  <c r="D443" i="15" s="1" a="1"/>
  <c r="D443" i="15" s="1"/>
  <c r="F443" i="15" s="1" a="1"/>
  <c r="F443" i="15" s="1"/>
  <c r="Q800" i="15" l="1" a="1"/>
  <c r="Q800" i="15" s="1"/>
  <c r="R800" i="15" a="1"/>
  <c r="R800" i="15" s="1"/>
  <c r="O801" i="15" a="1"/>
  <c r="O801" i="15" s="1"/>
  <c r="N801" i="15" s="1" a="1"/>
  <c r="N801" i="15" s="1"/>
  <c r="S799" i="15" a="1"/>
  <c r="S799" i="15" s="1"/>
  <c r="G443" i="15" a="1"/>
  <c r="G443" i="15" s="1"/>
  <c r="H443" i="15" a="1"/>
  <c r="H443" i="15" s="1"/>
  <c r="I443" i="15" a="1"/>
  <c r="I443" i="15" s="1"/>
  <c r="E443" i="15" a="1"/>
  <c r="E443" i="15" s="1"/>
  <c r="D444" i="15" s="1" a="1"/>
  <c r="D444" i="15" s="1"/>
  <c r="F444" i="15" s="1" a="1"/>
  <c r="F444" i="15" s="1"/>
  <c r="Q801" i="15" l="1" a="1"/>
  <c r="Q801" i="15" s="1"/>
  <c r="R801" i="15" a="1"/>
  <c r="R801" i="15" s="1"/>
  <c r="O802" i="15" a="1"/>
  <c r="O802" i="15" s="1"/>
  <c r="N802" i="15" s="1" a="1"/>
  <c r="N802" i="15" s="1"/>
  <c r="S800" i="15" a="1"/>
  <c r="S800" i="15" s="1"/>
  <c r="J443" i="15" a="1"/>
  <c r="J443" i="15" s="1"/>
  <c r="H444" i="15" a="1"/>
  <c r="H444" i="15" s="1"/>
  <c r="G444" i="15" a="1"/>
  <c r="G444" i="15" s="1"/>
  <c r="I444" i="15" a="1"/>
  <c r="I444" i="15" s="1"/>
  <c r="S801" i="15" l="1" a="1"/>
  <c r="S801" i="15" s="1"/>
  <c r="Q802" i="15" a="1"/>
  <c r="Q802" i="15" s="1"/>
  <c r="R802" i="15" a="1"/>
  <c r="R802" i="15" s="1"/>
  <c r="O803" i="15" a="1"/>
  <c r="O803" i="15" s="1"/>
  <c r="N803" i="15" s="1" a="1"/>
  <c r="N803" i="15" s="1"/>
  <c r="E444" i="15" a="1"/>
  <c r="E444" i="15" s="1"/>
  <c r="D445" i="15" s="1" a="1"/>
  <c r="D445" i="15" s="1"/>
  <c r="F445" i="15" s="1" a="1"/>
  <c r="F445" i="15" s="1"/>
  <c r="J444" i="15" a="1"/>
  <c r="J444" i="15" s="1"/>
  <c r="O804" i="15" l="1" a="1"/>
  <c r="O804" i="15" s="1"/>
  <c r="N804" i="15" s="1" a="1"/>
  <c r="N804" i="15" s="1"/>
  <c r="Q803" i="15" a="1"/>
  <c r="Q803" i="15" s="1"/>
  <c r="R803" i="15" a="1"/>
  <c r="R803" i="15" s="1"/>
  <c r="S802" i="15" a="1"/>
  <c r="S802" i="15" s="1"/>
  <c r="I445" i="15" a="1"/>
  <c r="I445" i="15" s="1"/>
  <c r="G445" i="15" a="1"/>
  <c r="G445" i="15" s="1"/>
  <c r="H445" i="15" a="1"/>
  <c r="H445" i="15" s="1"/>
  <c r="Q804" i="15" l="1" a="1"/>
  <c r="Q804" i="15" s="1"/>
  <c r="R804" i="15" a="1"/>
  <c r="R804" i="15" s="1"/>
  <c r="O805" i="15" a="1"/>
  <c r="O805" i="15" s="1"/>
  <c r="N805" i="15" s="1" a="1"/>
  <c r="N805" i="15" s="1"/>
  <c r="S803" i="15" a="1"/>
  <c r="S803" i="15" s="1"/>
  <c r="J445" i="15" a="1"/>
  <c r="J445" i="15" s="1"/>
  <c r="E445" i="15" a="1"/>
  <c r="E445" i="15" s="1"/>
  <c r="D446" i="15" s="1" a="1"/>
  <c r="D446" i="15" s="1"/>
  <c r="F446" i="15" s="1" a="1"/>
  <c r="F446" i="15" s="1"/>
  <c r="R805" i="15" l="1" a="1"/>
  <c r="R805" i="15" s="1"/>
  <c r="O806" i="15" a="1"/>
  <c r="O806" i="15" s="1"/>
  <c r="N806" i="15" s="1" a="1"/>
  <c r="N806" i="15" s="1"/>
  <c r="Q805" i="15" a="1"/>
  <c r="Q805" i="15" s="1"/>
  <c r="S804" i="15" a="1"/>
  <c r="S804" i="15" s="1"/>
  <c r="G446" i="15" a="1"/>
  <c r="G446" i="15" s="1"/>
  <c r="H446" i="15" a="1"/>
  <c r="H446" i="15" s="1"/>
  <c r="I446" i="15" a="1"/>
  <c r="I446" i="15" s="1"/>
  <c r="O807" i="15" l="1" a="1"/>
  <c r="O807" i="15" s="1"/>
  <c r="N807" i="15" s="1" a="1"/>
  <c r="N807" i="15" s="1"/>
  <c r="Q806" i="15" a="1"/>
  <c r="Q806" i="15" s="1"/>
  <c r="R806" i="15" a="1"/>
  <c r="R806" i="15" s="1"/>
  <c r="S805" i="15" a="1"/>
  <c r="S805" i="15" s="1"/>
  <c r="J446" i="15" a="1"/>
  <c r="J446" i="15" s="1"/>
  <c r="E446" i="15" a="1"/>
  <c r="E446" i="15" s="1"/>
  <c r="D447" i="15" s="1" a="1"/>
  <c r="D447" i="15" s="1"/>
  <c r="F447" i="15" s="1" a="1"/>
  <c r="F447" i="15" s="1"/>
  <c r="O808" i="15" l="1" a="1"/>
  <c r="O808" i="15" s="1"/>
  <c r="N808" i="15" s="1" a="1"/>
  <c r="N808" i="15" s="1"/>
  <c r="Q807" i="15" a="1"/>
  <c r="Q807" i="15" s="1"/>
  <c r="R807" i="15" a="1"/>
  <c r="R807" i="15" s="1"/>
  <c r="S806" i="15" a="1"/>
  <c r="S806" i="15" s="1"/>
  <c r="G447" i="15" a="1"/>
  <c r="G447" i="15" s="1"/>
  <c r="H447" i="15" a="1"/>
  <c r="H447" i="15" s="1"/>
  <c r="I447" i="15" a="1"/>
  <c r="I447" i="15" s="1"/>
  <c r="Q808" i="15" l="1" a="1"/>
  <c r="Q808" i="15" s="1"/>
  <c r="R808" i="15" a="1"/>
  <c r="R808" i="15" s="1"/>
  <c r="O809" i="15" a="1"/>
  <c r="O809" i="15" s="1"/>
  <c r="N809" i="15" s="1" a="1"/>
  <c r="N809" i="15" s="1"/>
  <c r="S807" i="15" a="1"/>
  <c r="S807" i="15" s="1"/>
  <c r="J447" i="15" a="1"/>
  <c r="J447" i="15" s="1"/>
  <c r="E447" i="15" a="1"/>
  <c r="E447" i="15" s="1"/>
  <c r="D448" i="15" s="1" a="1"/>
  <c r="D448" i="15" s="1"/>
  <c r="F448" i="15" s="1" a="1"/>
  <c r="F448" i="15" s="1"/>
  <c r="R809" i="15" l="1" a="1"/>
  <c r="R809" i="15" s="1"/>
  <c r="O810" i="15" a="1"/>
  <c r="O810" i="15" s="1"/>
  <c r="N810" i="15" s="1" a="1"/>
  <c r="N810" i="15" s="1"/>
  <c r="Q809" i="15" a="1"/>
  <c r="Q809" i="15" s="1"/>
  <c r="S808" i="15" a="1"/>
  <c r="S808" i="15" s="1"/>
  <c r="H448" i="15" a="1"/>
  <c r="H448" i="15" s="1"/>
  <c r="I448" i="15" a="1"/>
  <c r="I448" i="15" s="1"/>
  <c r="G448" i="15" a="1"/>
  <c r="G448" i="15" s="1"/>
  <c r="O811" i="15" l="1" a="1"/>
  <c r="O811" i="15" s="1"/>
  <c r="N811" i="15" s="1" a="1"/>
  <c r="N811" i="15" s="1"/>
  <c r="Q810" i="15" a="1"/>
  <c r="Q810" i="15" s="1"/>
  <c r="R810" i="15" a="1"/>
  <c r="R810" i="15" s="1"/>
  <c r="S809" i="15" a="1"/>
  <c r="S809" i="15" s="1"/>
  <c r="E448" i="15" a="1"/>
  <c r="E448" i="15" s="1"/>
  <c r="D449" i="15" s="1" a="1"/>
  <c r="D449" i="15" s="1"/>
  <c r="F449" i="15" s="1" a="1"/>
  <c r="F449" i="15" s="1"/>
  <c r="J448" i="15" a="1"/>
  <c r="J448" i="15" s="1"/>
  <c r="O812" i="15" l="1" a="1"/>
  <c r="O812" i="15" s="1"/>
  <c r="N812" i="15" s="1" a="1"/>
  <c r="N812" i="15" s="1"/>
  <c r="Q811" i="15" a="1"/>
  <c r="Q811" i="15" s="1"/>
  <c r="R811" i="15" a="1"/>
  <c r="R811" i="15" s="1"/>
  <c r="S810" i="15" a="1"/>
  <c r="S810" i="15" s="1"/>
  <c r="H449" i="15" a="1"/>
  <c r="H449" i="15" s="1"/>
  <c r="I449" i="15" a="1"/>
  <c r="I449" i="15" s="1"/>
  <c r="G449" i="15" a="1"/>
  <c r="G449" i="15" s="1"/>
  <c r="Q812" i="15" l="1" a="1"/>
  <c r="Q812" i="15" s="1"/>
  <c r="R812" i="15" a="1"/>
  <c r="R812" i="15" s="1"/>
  <c r="O813" i="15" a="1"/>
  <c r="O813" i="15" s="1"/>
  <c r="N813" i="15" s="1" a="1"/>
  <c r="N813" i="15" s="1"/>
  <c r="S811" i="15" a="1"/>
  <c r="S811" i="15" s="1"/>
  <c r="J449" i="15" a="1"/>
  <c r="J449" i="15" s="1"/>
  <c r="E449" i="15" a="1"/>
  <c r="E449" i="15" s="1"/>
  <c r="D450" i="15" s="1" a="1"/>
  <c r="D450" i="15" s="1"/>
  <c r="F450" i="15" s="1" a="1"/>
  <c r="F450" i="15" s="1"/>
  <c r="R813" i="15" l="1" a="1"/>
  <c r="R813" i="15" s="1"/>
  <c r="O814" i="15" a="1"/>
  <c r="O814" i="15" s="1"/>
  <c r="N814" i="15" s="1" a="1"/>
  <c r="N814" i="15" s="1"/>
  <c r="Q813" i="15" a="1"/>
  <c r="Q813" i="15" s="1"/>
  <c r="S812" i="15" a="1"/>
  <c r="S812" i="15" s="1"/>
  <c r="G450" i="15" a="1"/>
  <c r="G450" i="15" s="1"/>
  <c r="H450" i="15" a="1"/>
  <c r="H450" i="15" s="1"/>
  <c r="I450" i="15" a="1"/>
  <c r="I450" i="15" s="1"/>
  <c r="O815" i="15" l="1" a="1"/>
  <c r="O815" i="15" s="1"/>
  <c r="N815" i="15" s="1" a="1"/>
  <c r="N815" i="15" s="1"/>
  <c r="Q814" i="15" a="1"/>
  <c r="Q814" i="15" s="1"/>
  <c r="R814" i="15" a="1"/>
  <c r="R814" i="15" s="1"/>
  <c r="S813" i="15" a="1"/>
  <c r="S813" i="15" s="1"/>
  <c r="E450" i="15" a="1"/>
  <c r="E450" i="15" s="1"/>
  <c r="D451" i="15" s="1" a="1"/>
  <c r="D451" i="15" s="1"/>
  <c r="F451" i="15" s="1" a="1"/>
  <c r="F451" i="15" s="1"/>
  <c r="J450" i="15" a="1"/>
  <c r="J450" i="15" s="1"/>
  <c r="O816" i="15" l="1" a="1"/>
  <c r="O816" i="15" s="1"/>
  <c r="N816" i="15" s="1" a="1"/>
  <c r="N816" i="15" s="1"/>
  <c r="Q815" i="15" a="1"/>
  <c r="Q815" i="15" s="1"/>
  <c r="R815" i="15" a="1"/>
  <c r="R815" i="15" s="1"/>
  <c r="S814" i="15" a="1"/>
  <c r="S814" i="15" s="1"/>
  <c r="G451" i="15" a="1"/>
  <c r="G451" i="15" s="1"/>
  <c r="I451" i="15" a="1"/>
  <c r="I451" i="15" s="1"/>
  <c r="H451" i="15" a="1"/>
  <c r="H451" i="15" s="1"/>
  <c r="E451" i="15" l="1" a="1"/>
  <c r="E451" i="15" s="1"/>
  <c r="D452" i="15" s="1" a="1"/>
  <c r="D452" i="15" s="1"/>
  <c r="Q816" i="15" a="1"/>
  <c r="Q816" i="15" s="1"/>
  <c r="R816" i="15" a="1"/>
  <c r="R816" i="15" s="1"/>
  <c r="O817" i="15" a="1"/>
  <c r="O817" i="15" s="1"/>
  <c r="N817" i="15" s="1" a="1"/>
  <c r="N817" i="15" s="1"/>
  <c r="S815" i="15" a="1"/>
  <c r="S815" i="15" s="1"/>
  <c r="J451" i="15" a="1"/>
  <c r="J451" i="15" s="1"/>
  <c r="F452" i="15" l="1" a="1"/>
  <c r="F452" i="15" s="1"/>
  <c r="G452" i="15" s="1" a="1"/>
  <c r="G452" i="15" s="1"/>
  <c r="H452" i="15" a="1"/>
  <c r="H452" i="15" s="1"/>
  <c r="I452" i="15" a="1"/>
  <c r="I452" i="15" s="1"/>
  <c r="R817" i="15" a="1"/>
  <c r="R817" i="15" s="1"/>
  <c r="O818" i="15" a="1"/>
  <c r="O818" i="15" s="1"/>
  <c r="N818" i="15" s="1" a="1"/>
  <c r="N818" i="15" s="1"/>
  <c r="Q817" i="15" a="1"/>
  <c r="Q817" i="15" s="1"/>
  <c r="S816" i="15" a="1"/>
  <c r="S816" i="15" s="1"/>
  <c r="E452" i="15" a="1"/>
  <c r="E452" i="15" s="1"/>
  <c r="D453" i="15" s="1" a="1"/>
  <c r="D453" i="15" s="1"/>
  <c r="F453" i="15" s="1" a="1"/>
  <c r="F453" i="15" s="1"/>
  <c r="J452" i="15" l="1" a="1"/>
  <c r="J452" i="15" s="1"/>
  <c r="O819" i="15" a="1"/>
  <c r="O819" i="15" s="1"/>
  <c r="N819" i="15" s="1" a="1"/>
  <c r="N819" i="15" s="1"/>
  <c r="Q818" i="15" a="1"/>
  <c r="Q818" i="15" s="1"/>
  <c r="R818" i="15" a="1"/>
  <c r="R818" i="15" s="1"/>
  <c r="S817" i="15" a="1"/>
  <c r="S817" i="15" s="1"/>
  <c r="G453" i="15" a="1"/>
  <c r="G453" i="15" s="1"/>
  <c r="I453" i="15" a="1"/>
  <c r="I453" i="15" s="1"/>
  <c r="H453" i="15" a="1"/>
  <c r="H453" i="15" s="1"/>
  <c r="J453" i="15" l="1" a="1"/>
  <c r="J453" i="15" s="1"/>
  <c r="O820" i="15" a="1"/>
  <c r="O820" i="15" s="1"/>
  <c r="N820" i="15" s="1" a="1"/>
  <c r="N820" i="15" s="1"/>
  <c r="Q819" i="15" a="1"/>
  <c r="Q819" i="15" s="1"/>
  <c r="R819" i="15" a="1"/>
  <c r="R819" i="15" s="1"/>
  <c r="S818" i="15" a="1"/>
  <c r="S818" i="15" s="1"/>
  <c r="E453" i="15" a="1"/>
  <c r="E453" i="15" s="1"/>
  <c r="D454" i="15" s="1" a="1"/>
  <c r="D454" i="15" s="1"/>
  <c r="F454" i="15" s="1" a="1"/>
  <c r="F454" i="15" s="1"/>
  <c r="Q820" i="15" l="1" a="1"/>
  <c r="Q820" i="15" s="1"/>
  <c r="R820" i="15" a="1"/>
  <c r="R820" i="15" s="1"/>
  <c r="O821" i="15" a="1"/>
  <c r="O821" i="15" s="1"/>
  <c r="N821" i="15" s="1" a="1"/>
  <c r="N821" i="15" s="1"/>
  <c r="S819" i="15" a="1"/>
  <c r="S819" i="15" s="1"/>
  <c r="G454" i="15" a="1"/>
  <c r="G454" i="15" s="1"/>
  <c r="H454" i="15" a="1"/>
  <c r="H454" i="15" s="1"/>
  <c r="I454" i="15" a="1"/>
  <c r="I454" i="15" s="1"/>
  <c r="E454" i="15" a="1"/>
  <c r="E454" i="15" s="1"/>
  <c r="R821" i="15" l="1" a="1"/>
  <c r="R821" i="15" s="1"/>
  <c r="O822" i="15" a="1"/>
  <c r="O822" i="15" s="1"/>
  <c r="N822" i="15" s="1" a="1"/>
  <c r="N822" i="15" s="1"/>
  <c r="Q821" i="15" a="1"/>
  <c r="Q821" i="15" s="1"/>
  <c r="S820" i="15" a="1"/>
  <c r="S820" i="15" s="1"/>
  <c r="J454" i="15" a="1"/>
  <c r="J454" i="15" s="1"/>
  <c r="D455" i="15" a="1"/>
  <c r="D455" i="15" s="1"/>
  <c r="F455" i="15" s="1" a="1"/>
  <c r="F455" i="15" s="1"/>
  <c r="O823" i="15" l="1" a="1"/>
  <c r="O823" i="15" s="1"/>
  <c r="N823" i="15" s="1" a="1"/>
  <c r="N823" i="15" s="1"/>
  <c r="Q822" i="15" a="1"/>
  <c r="Q822" i="15" s="1"/>
  <c r="R822" i="15" a="1"/>
  <c r="R822" i="15" s="1"/>
  <c r="S821" i="15" a="1"/>
  <c r="S821" i="15" s="1"/>
  <c r="G455" i="15" a="1"/>
  <c r="G455" i="15" s="1"/>
  <c r="H455" i="15" a="1"/>
  <c r="H455" i="15" s="1"/>
  <c r="I455" i="15" a="1"/>
  <c r="I455" i="15" s="1"/>
  <c r="E455" i="15" a="1"/>
  <c r="E455" i="15" s="1"/>
  <c r="D456" i="15" s="1" a="1"/>
  <c r="D456" i="15" s="1"/>
  <c r="F456" i="15" s="1" a="1"/>
  <c r="F456" i="15" s="1"/>
  <c r="O824" i="15" l="1" a="1"/>
  <c r="O824" i="15" s="1"/>
  <c r="N824" i="15" s="1" a="1"/>
  <c r="N824" i="15" s="1"/>
  <c r="Q823" i="15" a="1"/>
  <c r="Q823" i="15" s="1"/>
  <c r="R823" i="15" a="1"/>
  <c r="R823" i="15" s="1"/>
  <c r="S822" i="15" a="1"/>
  <c r="S822" i="15" s="1"/>
  <c r="J455" i="15" a="1"/>
  <c r="J455" i="15" s="1"/>
  <c r="G456" i="15" a="1"/>
  <c r="G456" i="15" s="1"/>
  <c r="I456" i="15" a="1"/>
  <c r="I456" i="15" s="1"/>
  <c r="H456" i="15" a="1"/>
  <c r="H456" i="15" s="1"/>
  <c r="Q824" i="15" l="1" a="1"/>
  <c r="Q824" i="15" s="1"/>
  <c r="R824" i="15" a="1"/>
  <c r="R824" i="15" s="1"/>
  <c r="O825" i="15" a="1"/>
  <c r="O825" i="15" s="1"/>
  <c r="N825" i="15" s="1" a="1"/>
  <c r="N825" i="15" s="1"/>
  <c r="S823" i="15" a="1"/>
  <c r="S823" i="15" s="1"/>
  <c r="J456" i="15" a="1"/>
  <c r="J456" i="15" s="1"/>
  <c r="E456" i="15" a="1"/>
  <c r="E456" i="15" s="1"/>
  <c r="D457" i="15" s="1" a="1"/>
  <c r="D457" i="15" s="1"/>
  <c r="F457" i="15" s="1" a="1"/>
  <c r="F457" i="15" s="1"/>
  <c r="R825" i="15" l="1" a="1"/>
  <c r="R825" i="15" s="1"/>
  <c r="O826" i="15" a="1"/>
  <c r="O826" i="15" s="1"/>
  <c r="N826" i="15" s="1" a="1"/>
  <c r="N826" i="15" s="1"/>
  <c r="Q825" i="15" a="1"/>
  <c r="Q825" i="15" s="1"/>
  <c r="S824" i="15" a="1"/>
  <c r="S824" i="15" s="1"/>
  <c r="I457" i="15" a="1"/>
  <c r="I457" i="15" s="1"/>
  <c r="G457" i="15" a="1"/>
  <c r="G457" i="15" s="1"/>
  <c r="H457" i="15" a="1"/>
  <c r="H457" i="15" s="1"/>
  <c r="O827" i="15" l="1" a="1"/>
  <c r="O827" i="15" s="1"/>
  <c r="N827" i="15" s="1" a="1"/>
  <c r="N827" i="15" s="1"/>
  <c r="Q826" i="15" a="1"/>
  <c r="Q826" i="15" s="1"/>
  <c r="R826" i="15" a="1"/>
  <c r="R826" i="15" s="1"/>
  <c r="S825" i="15" a="1"/>
  <c r="S825" i="15" s="1"/>
  <c r="J457" i="15" a="1"/>
  <c r="J457" i="15" s="1"/>
  <c r="E457" i="15" a="1"/>
  <c r="E457" i="15" s="1"/>
  <c r="D458" i="15" s="1" a="1"/>
  <c r="D458" i="15" s="1"/>
  <c r="F458" i="15" s="1" a="1"/>
  <c r="F458" i="15" s="1"/>
  <c r="O828" i="15" l="1" a="1"/>
  <c r="O828" i="15" s="1"/>
  <c r="N828" i="15" s="1" a="1"/>
  <c r="N828" i="15" s="1"/>
  <c r="Q827" i="15" a="1"/>
  <c r="Q827" i="15" s="1"/>
  <c r="R827" i="15" a="1"/>
  <c r="R827" i="15" s="1"/>
  <c r="S826" i="15" a="1"/>
  <c r="S826" i="15" s="1"/>
  <c r="H458" i="15" a="1"/>
  <c r="H458" i="15" s="1"/>
  <c r="I458" i="15" a="1"/>
  <c r="I458" i="15" s="1"/>
  <c r="G458" i="15" a="1"/>
  <c r="G458" i="15" s="1"/>
  <c r="Q828" i="15" l="1" a="1"/>
  <c r="Q828" i="15" s="1"/>
  <c r="R828" i="15" a="1"/>
  <c r="R828" i="15" s="1"/>
  <c r="O829" i="15" a="1"/>
  <c r="O829" i="15" s="1"/>
  <c r="N829" i="15" s="1" a="1"/>
  <c r="N829" i="15" s="1"/>
  <c r="S827" i="15" a="1"/>
  <c r="S827" i="15" s="1"/>
  <c r="E458" i="15" a="1"/>
  <c r="E458" i="15" s="1"/>
  <c r="D459" i="15" s="1" a="1"/>
  <c r="D459" i="15" s="1"/>
  <c r="F459" i="15" s="1" a="1"/>
  <c r="F459" i="15" s="1"/>
  <c r="J458" i="15" a="1"/>
  <c r="J458" i="15" s="1"/>
  <c r="R829" i="15" l="1" a="1"/>
  <c r="R829" i="15" s="1"/>
  <c r="O830" i="15" a="1"/>
  <c r="O830" i="15" s="1"/>
  <c r="N830" i="15" s="1" a="1"/>
  <c r="N830" i="15" s="1"/>
  <c r="Q829" i="15" a="1"/>
  <c r="Q829" i="15" s="1"/>
  <c r="S828" i="15" a="1"/>
  <c r="S828" i="15" s="1"/>
  <c r="G459" i="15" a="1"/>
  <c r="G459" i="15" s="1"/>
  <c r="H459" i="15" a="1"/>
  <c r="H459" i="15" s="1"/>
  <c r="I459" i="15" a="1"/>
  <c r="I459" i="15" s="1"/>
  <c r="O831" i="15" l="1" a="1"/>
  <c r="O831" i="15" s="1"/>
  <c r="N831" i="15" s="1" a="1"/>
  <c r="N831" i="15" s="1"/>
  <c r="Q830" i="15" a="1"/>
  <c r="Q830" i="15" s="1"/>
  <c r="R830" i="15" a="1"/>
  <c r="R830" i="15" s="1"/>
  <c r="S829" i="15" a="1"/>
  <c r="S829" i="15" s="1"/>
  <c r="J459" i="15" a="1"/>
  <c r="J459" i="15" s="1"/>
  <c r="E459" i="15" a="1"/>
  <c r="E459" i="15" s="1"/>
  <c r="D460" i="15" s="1" a="1"/>
  <c r="D460" i="15" s="1"/>
  <c r="F460" i="15" s="1" a="1"/>
  <c r="F460" i="15" s="1"/>
  <c r="O832" i="15" l="1" a="1"/>
  <c r="O832" i="15" s="1"/>
  <c r="N832" i="15" s="1" a="1"/>
  <c r="N832" i="15" s="1"/>
  <c r="Q831" i="15" a="1"/>
  <c r="Q831" i="15" s="1"/>
  <c r="R831" i="15" a="1"/>
  <c r="R831" i="15" s="1"/>
  <c r="S830" i="15" a="1"/>
  <c r="S830" i="15" s="1"/>
  <c r="G460" i="15" a="1"/>
  <c r="G460" i="15" s="1"/>
  <c r="H460" i="15" a="1"/>
  <c r="H460" i="15" s="1"/>
  <c r="I460" i="15" a="1"/>
  <c r="I460" i="15" s="1"/>
  <c r="Q832" i="15" l="1" a="1"/>
  <c r="Q832" i="15" s="1"/>
  <c r="R832" i="15" a="1"/>
  <c r="R832" i="15" s="1"/>
  <c r="O833" i="15" a="1"/>
  <c r="O833" i="15" s="1"/>
  <c r="N833" i="15" s="1" a="1"/>
  <c r="N833" i="15" s="1"/>
  <c r="S831" i="15" a="1"/>
  <c r="S831" i="15" s="1"/>
  <c r="J460" i="15" a="1"/>
  <c r="J460" i="15" s="1"/>
  <c r="E460" i="15" a="1"/>
  <c r="E460" i="15" s="1"/>
  <c r="D461" i="15" s="1" a="1"/>
  <c r="D461" i="15" s="1"/>
  <c r="F461" i="15" s="1" a="1"/>
  <c r="F461" i="15" s="1"/>
  <c r="R833" i="15" l="1" a="1"/>
  <c r="R833" i="15" s="1"/>
  <c r="O834" i="15" a="1"/>
  <c r="O834" i="15" s="1"/>
  <c r="N834" i="15" s="1" a="1"/>
  <c r="N834" i="15" s="1"/>
  <c r="Q833" i="15" a="1"/>
  <c r="Q833" i="15" s="1"/>
  <c r="S833" i="15" s="1" a="1"/>
  <c r="S833" i="15" s="1"/>
  <c r="S832" i="15" a="1"/>
  <c r="S832" i="15" s="1"/>
  <c r="G461" i="15" a="1"/>
  <c r="G461" i="15" s="1"/>
  <c r="H461" i="15" a="1"/>
  <c r="H461" i="15" s="1"/>
  <c r="I461" i="15" a="1"/>
  <c r="I461" i="15" s="1"/>
  <c r="O835" i="15" l="1" a="1"/>
  <c r="O835" i="15" s="1"/>
  <c r="N835" i="15" s="1" a="1"/>
  <c r="N835" i="15" s="1"/>
  <c r="Q834" i="15" a="1"/>
  <c r="Q834" i="15" s="1"/>
  <c r="R834" i="15" a="1"/>
  <c r="R834" i="15" s="1"/>
  <c r="J461" i="15" a="1"/>
  <c r="J461" i="15" s="1"/>
  <c r="E461" i="15" a="1"/>
  <c r="E461" i="15" s="1"/>
  <c r="D462" i="15" s="1" a="1"/>
  <c r="D462" i="15" s="1"/>
  <c r="F462" i="15" s="1" a="1"/>
  <c r="F462" i="15" s="1"/>
  <c r="O836" i="15" l="1" a="1"/>
  <c r="O836" i="15" s="1"/>
  <c r="N836" i="15" s="1" a="1"/>
  <c r="N836" i="15" s="1"/>
  <c r="Q835" i="15" a="1"/>
  <c r="Q835" i="15" s="1"/>
  <c r="R835" i="15" a="1"/>
  <c r="R835" i="15" s="1"/>
  <c r="S834" i="15" a="1"/>
  <c r="S834" i="15" s="1"/>
  <c r="H462" i="15" a="1"/>
  <c r="H462" i="15" s="1"/>
  <c r="I462" i="15" a="1"/>
  <c r="I462" i="15" s="1"/>
  <c r="G462" i="15" a="1"/>
  <c r="G462" i="15" s="1"/>
  <c r="Q836" i="15" l="1" a="1"/>
  <c r="Q836" i="15" s="1"/>
  <c r="R836" i="15" a="1"/>
  <c r="R836" i="15" s="1"/>
  <c r="O837" i="15" a="1"/>
  <c r="O837" i="15" s="1"/>
  <c r="N837" i="15" s="1" a="1"/>
  <c r="N837" i="15" s="1"/>
  <c r="S835" i="15" a="1"/>
  <c r="S835" i="15" s="1"/>
  <c r="J462" i="15" a="1"/>
  <c r="J462" i="15" s="1"/>
  <c r="E462" i="15" a="1"/>
  <c r="E462" i="15" s="1"/>
  <c r="D463" i="15" s="1" a="1"/>
  <c r="D463" i="15" s="1"/>
  <c r="F463" i="15" s="1" a="1"/>
  <c r="F463" i="15" s="1"/>
  <c r="R837" i="15" l="1" a="1"/>
  <c r="R837" i="15" s="1"/>
  <c r="O838" i="15" a="1"/>
  <c r="O838" i="15" s="1"/>
  <c r="N838" i="15" s="1" a="1"/>
  <c r="N838" i="15" s="1"/>
  <c r="Q837" i="15" a="1"/>
  <c r="Q837" i="15" s="1"/>
  <c r="S836" i="15" a="1"/>
  <c r="S836" i="15" s="1"/>
  <c r="G463" i="15" a="1"/>
  <c r="G463" i="15" s="1"/>
  <c r="H463" i="15" a="1"/>
  <c r="H463" i="15" s="1"/>
  <c r="I463" i="15" a="1"/>
  <c r="I463" i="15" s="1"/>
  <c r="E463" i="15" a="1"/>
  <c r="E463" i="15" s="1"/>
  <c r="D464" i="15" s="1" a="1"/>
  <c r="D464" i="15" s="1"/>
  <c r="F464" i="15" s="1" a="1"/>
  <c r="F464" i="15" s="1"/>
  <c r="O839" i="15" l="1" a="1"/>
  <c r="O839" i="15" s="1"/>
  <c r="N839" i="15" s="1" a="1"/>
  <c r="N839" i="15" s="1"/>
  <c r="Q838" i="15" a="1"/>
  <c r="Q838" i="15" s="1"/>
  <c r="R838" i="15" a="1"/>
  <c r="R838" i="15" s="1"/>
  <c r="S837" i="15" a="1"/>
  <c r="S837" i="15" s="1"/>
  <c r="J463" i="15" a="1"/>
  <c r="J463" i="15" s="1"/>
  <c r="H464" i="15" a="1"/>
  <c r="H464" i="15" s="1"/>
  <c r="I464" i="15" a="1"/>
  <c r="I464" i="15" s="1"/>
  <c r="G464" i="15" a="1"/>
  <c r="G464" i="15" s="1"/>
  <c r="S838" i="15" l="1" a="1"/>
  <c r="S838" i="15" s="1"/>
  <c r="O840" i="15" a="1"/>
  <c r="O840" i="15" s="1"/>
  <c r="N840" i="15" s="1" a="1"/>
  <c r="N840" i="15" s="1"/>
  <c r="Q839" i="15" a="1"/>
  <c r="Q839" i="15" s="1"/>
  <c r="R839" i="15" a="1"/>
  <c r="R839" i="15" s="1"/>
  <c r="E464" i="15" a="1"/>
  <c r="E464" i="15" s="1"/>
  <c r="D465" i="15" s="1" a="1"/>
  <c r="D465" i="15" s="1"/>
  <c r="F465" i="15" s="1" a="1"/>
  <c r="F465" i="15" s="1"/>
  <c r="J464" i="15" a="1"/>
  <c r="J464" i="15" s="1"/>
  <c r="Q840" i="15" l="1" a="1"/>
  <c r="Q840" i="15" s="1"/>
  <c r="R840" i="15" a="1"/>
  <c r="R840" i="15" s="1"/>
  <c r="O841" i="15" a="1"/>
  <c r="O841" i="15" s="1"/>
  <c r="N841" i="15" s="1" a="1"/>
  <c r="N841" i="15" s="1"/>
  <c r="S839" i="15" a="1"/>
  <c r="S839" i="15" s="1"/>
  <c r="I465" i="15" a="1"/>
  <c r="I465" i="15" s="1"/>
  <c r="G465" i="15" a="1"/>
  <c r="G465" i="15" s="1"/>
  <c r="H465" i="15" a="1"/>
  <c r="H465" i="15" s="1"/>
  <c r="R841" i="15" l="1" a="1"/>
  <c r="R841" i="15" s="1"/>
  <c r="O842" i="15" a="1"/>
  <c r="O842" i="15" s="1"/>
  <c r="N842" i="15" s="1" a="1"/>
  <c r="N842" i="15" s="1"/>
  <c r="Q841" i="15" a="1"/>
  <c r="Q841" i="15" s="1"/>
  <c r="S840" i="15" a="1"/>
  <c r="S840" i="15" s="1"/>
  <c r="J465" i="15" a="1"/>
  <c r="J465" i="15" s="1"/>
  <c r="E465" i="15" a="1"/>
  <c r="E465" i="15" s="1"/>
  <c r="D466" i="15" s="1" a="1"/>
  <c r="D466" i="15" s="1"/>
  <c r="F466" i="15" s="1" a="1"/>
  <c r="F466" i="15" s="1"/>
  <c r="O843" i="15" l="1" a="1"/>
  <c r="O843" i="15" s="1"/>
  <c r="N843" i="15" s="1" a="1"/>
  <c r="N843" i="15" s="1"/>
  <c r="Q842" i="15" a="1"/>
  <c r="Q842" i="15" s="1"/>
  <c r="R842" i="15" a="1"/>
  <c r="R842" i="15" s="1"/>
  <c r="S841" i="15" a="1"/>
  <c r="S841" i="15" s="1"/>
  <c r="G466" i="15" a="1"/>
  <c r="G466" i="15" s="1"/>
  <c r="H466" i="15" a="1"/>
  <c r="H466" i="15" s="1"/>
  <c r="I466" i="15" a="1"/>
  <c r="I466" i="15" s="1"/>
  <c r="O844" i="15" l="1" a="1"/>
  <c r="O844" i="15" s="1"/>
  <c r="N844" i="15" s="1" a="1"/>
  <c r="N844" i="15" s="1"/>
  <c r="Q843" i="15" a="1"/>
  <c r="Q843" i="15" s="1"/>
  <c r="R843" i="15" a="1"/>
  <c r="R843" i="15" s="1"/>
  <c r="S842" i="15" a="1"/>
  <c r="S842" i="15" s="1"/>
  <c r="J466" i="15" a="1"/>
  <c r="J466" i="15" s="1"/>
  <c r="E466" i="15" a="1"/>
  <c r="E466" i="15" s="1"/>
  <c r="D467" i="15" s="1" a="1"/>
  <c r="D467" i="15" s="1"/>
  <c r="F467" i="15" s="1" a="1"/>
  <c r="F467" i="15" s="1"/>
  <c r="Q844" i="15" l="1" a="1"/>
  <c r="Q844" i="15" s="1"/>
  <c r="R844" i="15" a="1"/>
  <c r="R844" i="15" s="1"/>
  <c r="O845" i="15" a="1"/>
  <c r="O845" i="15" s="1"/>
  <c r="N845" i="15" s="1" a="1"/>
  <c r="N845" i="15" s="1"/>
  <c r="S843" i="15" a="1"/>
  <c r="S843" i="15" s="1"/>
  <c r="G467" i="15" a="1"/>
  <c r="G467" i="15" s="1"/>
  <c r="H467" i="15" a="1"/>
  <c r="H467" i="15" s="1"/>
  <c r="I467" i="15" a="1"/>
  <c r="I467" i="15" s="1"/>
  <c r="R845" i="15" l="1" a="1"/>
  <c r="R845" i="15" s="1"/>
  <c r="O846" i="15" a="1"/>
  <c r="O846" i="15" s="1"/>
  <c r="N846" i="15" s="1" a="1"/>
  <c r="N846" i="15" s="1"/>
  <c r="Q845" i="15" a="1"/>
  <c r="Q845" i="15" s="1"/>
  <c r="S844" i="15" a="1"/>
  <c r="S844" i="15" s="1"/>
  <c r="J467" i="15" a="1"/>
  <c r="J467" i="15" s="1"/>
  <c r="E467" i="15" a="1"/>
  <c r="E467" i="15" s="1"/>
  <c r="D468" i="15" s="1" a="1"/>
  <c r="D468" i="15" s="1"/>
  <c r="F468" i="15" s="1" a="1"/>
  <c r="F468" i="15" s="1"/>
  <c r="O847" i="15" l="1" a="1"/>
  <c r="O847" i="15" s="1"/>
  <c r="N847" i="15" s="1" a="1"/>
  <c r="N847" i="15" s="1"/>
  <c r="Q846" i="15" a="1"/>
  <c r="Q846" i="15" s="1"/>
  <c r="R846" i="15" a="1"/>
  <c r="R846" i="15" s="1"/>
  <c r="S845" i="15" a="1"/>
  <c r="S845" i="15" s="1"/>
  <c r="H468" i="15" a="1"/>
  <c r="H468" i="15" s="1"/>
  <c r="I468" i="15" a="1"/>
  <c r="I468" i="15" s="1"/>
  <c r="G468" i="15" a="1"/>
  <c r="G468" i="15" s="1"/>
  <c r="O848" i="15" l="1" a="1"/>
  <c r="O848" i="15" s="1"/>
  <c r="N848" i="15" s="1" a="1"/>
  <c r="N848" i="15" s="1"/>
  <c r="Q847" i="15" a="1"/>
  <c r="Q847" i="15" s="1"/>
  <c r="R847" i="15" a="1"/>
  <c r="R847" i="15" s="1"/>
  <c r="S846" i="15" a="1"/>
  <c r="S846" i="15" s="1"/>
  <c r="E468" i="15" a="1"/>
  <c r="E468" i="15" s="1"/>
  <c r="D469" i="15" s="1" a="1"/>
  <c r="D469" i="15" s="1"/>
  <c r="F469" i="15" s="1" a="1"/>
  <c r="F469" i="15" s="1"/>
  <c r="J468" i="15" a="1"/>
  <c r="J468" i="15" s="1"/>
  <c r="Q848" i="15" l="1" a="1"/>
  <c r="Q848" i="15" s="1"/>
  <c r="R848" i="15" a="1"/>
  <c r="R848" i="15" s="1"/>
  <c r="O849" i="15" a="1"/>
  <c r="O849" i="15" s="1"/>
  <c r="N849" i="15" s="1" a="1"/>
  <c r="N849" i="15" s="1"/>
  <c r="S847" i="15" a="1"/>
  <c r="S847" i="15" s="1"/>
  <c r="H469" i="15" a="1"/>
  <c r="H469" i="15" s="1"/>
  <c r="I469" i="15" a="1"/>
  <c r="I469" i="15" s="1"/>
  <c r="G469" i="15" a="1"/>
  <c r="G469" i="15" s="1"/>
  <c r="R849" i="15" l="1" a="1"/>
  <c r="R849" i="15" s="1"/>
  <c r="O850" i="15" a="1"/>
  <c r="O850" i="15" s="1"/>
  <c r="N850" i="15" s="1" a="1"/>
  <c r="N850" i="15" s="1"/>
  <c r="Q849" i="15" a="1"/>
  <c r="Q849" i="15" s="1"/>
  <c r="S848" i="15" a="1"/>
  <c r="S848" i="15" s="1"/>
  <c r="E469" i="15" a="1"/>
  <c r="E469" i="15" s="1"/>
  <c r="D470" i="15" s="1" a="1"/>
  <c r="D470" i="15" s="1"/>
  <c r="F470" i="15" s="1" a="1"/>
  <c r="F470" i="15" s="1"/>
  <c r="J469" i="15" a="1"/>
  <c r="J469" i="15" s="1"/>
  <c r="O851" i="15" l="1" a="1"/>
  <c r="O851" i="15" s="1"/>
  <c r="N851" i="15" s="1" a="1"/>
  <c r="N851" i="15" s="1"/>
  <c r="Q850" i="15" a="1"/>
  <c r="Q850" i="15" s="1"/>
  <c r="R850" i="15" a="1"/>
  <c r="R850" i="15" s="1"/>
  <c r="S849" i="15" a="1"/>
  <c r="S849" i="15" s="1"/>
  <c r="G470" i="15" a="1"/>
  <c r="G470" i="15" s="1"/>
  <c r="H470" i="15" a="1"/>
  <c r="H470" i="15" s="1"/>
  <c r="I470" i="15" a="1"/>
  <c r="I470" i="15" s="1"/>
  <c r="O852" i="15" l="1" a="1"/>
  <c r="O852" i="15" s="1"/>
  <c r="N852" i="15" s="1" a="1"/>
  <c r="N852" i="15" s="1"/>
  <c r="Q851" i="15" a="1"/>
  <c r="Q851" i="15" s="1"/>
  <c r="R851" i="15" a="1"/>
  <c r="R851" i="15" s="1"/>
  <c r="S850" i="15" a="1"/>
  <c r="S850" i="15" s="1"/>
  <c r="J470" i="15" a="1"/>
  <c r="J470" i="15" s="1"/>
  <c r="E470" i="15" a="1"/>
  <c r="E470" i="15" s="1"/>
  <c r="D471" i="15" s="1" a="1"/>
  <c r="D471" i="15" s="1"/>
  <c r="F471" i="15" s="1" a="1"/>
  <c r="F471" i="15" s="1"/>
  <c r="Q852" i="15" l="1" a="1"/>
  <c r="Q852" i="15" s="1"/>
  <c r="R852" i="15" a="1"/>
  <c r="R852" i="15" s="1"/>
  <c r="O853" i="15" a="1"/>
  <c r="O853" i="15" s="1"/>
  <c r="N853" i="15" s="1" a="1"/>
  <c r="N853" i="15" s="1"/>
  <c r="S851" i="15" a="1"/>
  <c r="S851" i="15" s="1"/>
  <c r="H471" i="15" a="1"/>
  <c r="H471" i="15" s="1"/>
  <c r="G471" i="15" a="1"/>
  <c r="G471" i="15" s="1"/>
  <c r="I471" i="15" a="1"/>
  <c r="I471" i="15" s="1"/>
  <c r="R853" i="15" l="1" a="1"/>
  <c r="R853" i="15" s="1"/>
  <c r="O854" i="15" a="1"/>
  <c r="O854" i="15" s="1"/>
  <c r="N854" i="15" s="1" a="1"/>
  <c r="N854" i="15" s="1"/>
  <c r="Q853" i="15" a="1"/>
  <c r="Q853" i="15" s="1"/>
  <c r="S853" i="15" s="1" a="1"/>
  <c r="S853" i="15" s="1"/>
  <c r="S852" i="15" a="1"/>
  <c r="S852" i="15" s="1"/>
  <c r="E471" i="15" a="1"/>
  <c r="E471" i="15" s="1"/>
  <c r="D472" i="15" s="1" a="1"/>
  <c r="D472" i="15" s="1"/>
  <c r="F472" i="15" s="1" a="1"/>
  <c r="F472" i="15" s="1"/>
  <c r="J471" i="15" a="1"/>
  <c r="J471" i="15" s="1"/>
  <c r="O855" i="15" l="1" a="1"/>
  <c r="O855" i="15" s="1"/>
  <c r="N855" i="15" s="1" a="1"/>
  <c r="N855" i="15" s="1"/>
  <c r="Q854" i="15" a="1"/>
  <c r="Q854" i="15" s="1"/>
  <c r="R854" i="15" a="1"/>
  <c r="R854" i="15" s="1"/>
  <c r="I472" i="15" a="1"/>
  <c r="I472" i="15" s="1"/>
  <c r="G472" i="15" a="1"/>
  <c r="G472" i="15" s="1"/>
  <c r="H472" i="15" a="1"/>
  <c r="H472" i="15" s="1"/>
  <c r="O856" i="15" l="1" a="1"/>
  <c r="O856" i="15" s="1"/>
  <c r="N856" i="15" s="1" a="1"/>
  <c r="N856" i="15" s="1"/>
  <c r="Q855" i="15" a="1"/>
  <c r="Q855" i="15" s="1"/>
  <c r="R855" i="15" a="1"/>
  <c r="R855" i="15" s="1"/>
  <c r="S854" i="15" a="1"/>
  <c r="S854" i="15" s="1"/>
  <c r="J472" i="15" a="1"/>
  <c r="J472" i="15" s="1"/>
  <c r="E472" i="15" a="1"/>
  <c r="E472" i="15" s="1"/>
  <c r="D473" i="15" s="1" a="1"/>
  <c r="D473" i="15" s="1"/>
  <c r="F473" i="15" s="1" a="1"/>
  <c r="F473" i="15" s="1"/>
  <c r="Q856" i="15" l="1" a="1"/>
  <c r="Q856" i="15" s="1"/>
  <c r="R856" i="15" a="1"/>
  <c r="R856" i="15" s="1"/>
  <c r="S855" i="15" a="1"/>
  <c r="S855" i="15" s="1"/>
  <c r="G473" i="15" a="1"/>
  <c r="G473" i="15" s="1"/>
  <c r="I473" i="15" a="1"/>
  <c r="I473" i="15" s="1"/>
  <c r="H473" i="15" a="1"/>
  <c r="H473" i="15" s="1"/>
  <c r="O857" i="15" l="1" a="1"/>
  <c r="O857" i="15" s="1"/>
  <c r="N857" i="15" s="1" a="1"/>
  <c r="N857" i="15" s="1"/>
  <c r="S856" i="15" a="1"/>
  <c r="S856" i="15" s="1"/>
  <c r="J473" i="15" a="1"/>
  <c r="J473" i="15" s="1"/>
  <c r="E473" i="15" a="1"/>
  <c r="E473" i="15" s="1"/>
  <c r="D474" i="15" s="1" a="1"/>
  <c r="D474" i="15" s="1"/>
  <c r="F474" i="15" s="1" a="1"/>
  <c r="F474" i="15" s="1"/>
  <c r="R857" i="15" l="1" a="1"/>
  <c r="R857" i="15" s="1"/>
  <c r="O858" i="15" a="1"/>
  <c r="O858" i="15" s="1"/>
  <c r="N858" i="15" s="1" a="1"/>
  <c r="N858" i="15" s="1"/>
  <c r="Q857" i="15" a="1"/>
  <c r="Q857" i="15" s="1"/>
  <c r="G474" i="15" a="1"/>
  <c r="G474" i="15" s="1"/>
  <c r="H474" i="15" a="1"/>
  <c r="H474" i="15" s="1"/>
  <c r="I474" i="15" a="1"/>
  <c r="I474" i="15" s="1"/>
  <c r="E474" i="15" a="1"/>
  <c r="E474" i="15" s="1"/>
  <c r="O859" i="15" l="1" a="1"/>
  <c r="O859" i="15" s="1"/>
  <c r="N859" i="15" s="1" a="1"/>
  <c r="N859" i="15" s="1"/>
  <c r="Q858" i="15" a="1"/>
  <c r="Q858" i="15" s="1"/>
  <c r="R858" i="15" a="1"/>
  <c r="R858" i="15" s="1"/>
  <c r="S857" i="15" a="1"/>
  <c r="S857" i="15" s="1"/>
  <c r="J474" i="15" a="1"/>
  <c r="J474" i="15" s="1"/>
  <c r="D475" i="15" a="1"/>
  <c r="D475" i="15" s="1"/>
  <c r="F475" i="15" s="1" a="1"/>
  <c r="F475" i="15" s="1"/>
  <c r="O860" i="15" l="1" a="1"/>
  <c r="O860" i="15" s="1"/>
  <c r="N860" i="15" s="1" a="1"/>
  <c r="N860" i="15" s="1"/>
  <c r="Q859" i="15" a="1"/>
  <c r="Q859" i="15" s="1"/>
  <c r="R859" i="15" a="1"/>
  <c r="R859" i="15" s="1"/>
  <c r="S858" i="15" a="1"/>
  <c r="S858" i="15" s="1"/>
  <c r="G475" i="15" a="1"/>
  <c r="G475" i="15" s="1"/>
  <c r="H475" i="15" a="1"/>
  <c r="H475" i="15" s="1"/>
  <c r="I475" i="15" a="1"/>
  <c r="I475" i="15" s="1"/>
  <c r="E475" i="15" a="1"/>
  <c r="E475" i="15" s="1"/>
  <c r="D476" i="15" s="1" a="1"/>
  <c r="D476" i="15" s="1"/>
  <c r="F476" i="15" s="1" a="1"/>
  <c r="F476" i="15" s="1"/>
  <c r="Q860" i="15" l="1" a="1"/>
  <c r="Q860" i="15" s="1"/>
  <c r="R860" i="15" a="1"/>
  <c r="R860" i="15" s="1"/>
  <c r="O861" i="15" a="1"/>
  <c r="O861" i="15" s="1"/>
  <c r="N861" i="15" s="1" a="1"/>
  <c r="N861" i="15" s="1"/>
  <c r="S859" i="15" a="1"/>
  <c r="S859" i="15" s="1"/>
  <c r="J475" i="15" a="1"/>
  <c r="J475" i="15" s="1"/>
  <c r="G476" i="15" a="1"/>
  <c r="G476" i="15" s="1"/>
  <c r="I476" i="15" a="1"/>
  <c r="I476" i="15" s="1"/>
  <c r="H476" i="15" a="1"/>
  <c r="H476" i="15" s="1"/>
  <c r="R861" i="15" l="1" a="1"/>
  <c r="R861" i="15" s="1"/>
  <c r="O862" i="15" a="1"/>
  <c r="O862" i="15" s="1"/>
  <c r="N862" i="15" s="1" a="1"/>
  <c r="N862" i="15" s="1"/>
  <c r="Q861" i="15" a="1"/>
  <c r="Q861" i="15" s="1"/>
  <c r="S860" i="15" a="1"/>
  <c r="S860" i="15" s="1"/>
  <c r="J476" i="15" a="1"/>
  <c r="J476" i="15" s="1"/>
  <c r="E476" i="15" a="1"/>
  <c r="E476" i="15" s="1"/>
  <c r="D477" i="15" s="1" a="1"/>
  <c r="D477" i="15" s="1"/>
  <c r="F477" i="15" s="1" a="1"/>
  <c r="F477" i="15" s="1"/>
  <c r="Q862" i="15" l="1" a="1"/>
  <c r="Q862" i="15" s="1"/>
  <c r="R862" i="15" a="1"/>
  <c r="R862" i="15" s="1"/>
  <c r="O863" i="15" a="1"/>
  <c r="O863" i="15" s="1"/>
  <c r="N863" i="15" s="1" a="1"/>
  <c r="N863" i="15" s="1"/>
  <c r="S861" i="15" a="1"/>
  <c r="S861" i="15" s="1"/>
  <c r="I477" i="15" a="1"/>
  <c r="I477" i="15" s="1"/>
  <c r="G477" i="15" a="1"/>
  <c r="G477" i="15" s="1"/>
  <c r="H477" i="15" a="1"/>
  <c r="H477" i="15" s="1"/>
  <c r="O864" i="15" l="1" a="1"/>
  <c r="O864" i="15" s="1"/>
  <c r="N864" i="15" s="1" a="1"/>
  <c r="N864" i="15" s="1"/>
  <c r="Q863" i="15" a="1"/>
  <c r="Q863" i="15" s="1"/>
  <c r="R863" i="15" a="1"/>
  <c r="R863" i="15" s="1"/>
  <c r="S862" i="15" a="1"/>
  <c r="S862" i="15" s="1"/>
  <c r="J477" i="15" a="1"/>
  <c r="J477" i="15" s="1"/>
  <c r="E477" i="15" a="1"/>
  <c r="E477" i="15" s="1"/>
  <c r="D478" i="15" s="1" a="1"/>
  <c r="D478" i="15" s="1"/>
  <c r="F478" i="15" s="1" a="1"/>
  <c r="F478" i="15" s="1"/>
  <c r="S863" i="15" l="1" a="1"/>
  <c r="S863" i="15" s="1"/>
  <c r="Q864" i="15" a="1"/>
  <c r="Q864" i="15" s="1"/>
  <c r="R864" i="15" a="1"/>
  <c r="R864" i="15" s="1"/>
  <c r="O865" i="15" a="1"/>
  <c r="O865" i="15" s="1"/>
  <c r="N865" i="15" s="1" a="1"/>
  <c r="N865" i="15" s="1"/>
  <c r="H478" i="15" a="1"/>
  <c r="H478" i="15" s="1"/>
  <c r="I478" i="15" a="1"/>
  <c r="I478" i="15" s="1"/>
  <c r="G478" i="15" a="1"/>
  <c r="G478" i="15" s="1"/>
  <c r="R865" i="15" l="1" a="1"/>
  <c r="R865" i="15" s="1"/>
  <c r="O866" i="15" a="1"/>
  <c r="O866" i="15" s="1"/>
  <c r="N866" i="15" s="1" a="1"/>
  <c r="N866" i="15" s="1"/>
  <c r="Q865" i="15" a="1"/>
  <c r="Q865" i="15" s="1"/>
  <c r="S864" i="15" a="1"/>
  <c r="S864" i="15" s="1"/>
  <c r="E478" i="15" a="1"/>
  <c r="E478" i="15" s="1"/>
  <c r="D479" i="15" s="1" a="1"/>
  <c r="D479" i="15" s="1"/>
  <c r="F479" i="15" s="1" a="1"/>
  <c r="F479" i="15" s="1"/>
  <c r="J478" i="15" a="1"/>
  <c r="J478" i="15" s="1"/>
  <c r="Q866" i="15" l="1" a="1"/>
  <c r="Q866" i="15" s="1"/>
  <c r="R866" i="15" a="1"/>
  <c r="R866" i="15" s="1"/>
  <c r="O867" i="15" a="1"/>
  <c r="O867" i="15" s="1"/>
  <c r="N867" i="15" s="1" a="1"/>
  <c r="N867" i="15" s="1"/>
  <c r="S865" i="15" a="1"/>
  <c r="S865" i="15" s="1"/>
  <c r="G479" i="15" a="1"/>
  <c r="G479" i="15" s="1"/>
  <c r="H479" i="15" a="1"/>
  <c r="H479" i="15" s="1"/>
  <c r="I479" i="15" a="1"/>
  <c r="I479" i="15" s="1"/>
  <c r="O868" i="15" l="1" a="1"/>
  <c r="O868" i="15" s="1"/>
  <c r="N868" i="15" s="1" a="1"/>
  <c r="N868" i="15" s="1"/>
  <c r="Q867" i="15" a="1"/>
  <c r="Q867" i="15" s="1"/>
  <c r="R867" i="15" a="1"/>
  <c r="R867" i="15" s="1"/>
  <c r="S866" i="15" a="1"/>
  <c r="S866" i="15" s="1"/>
  <c r="J479" i="15" a="1"/>
  <c r="J479" i="15" s="1"/>
  <c r="E479" i="15" a="1"/>
  <c r="E479" i="15" s="1"/>
  <c r="D480" i="15" s="1" a="1"/>
  <c r="D480" i="15" s="1"/>
  <c r="F480" i="15" s="1" a="1"/>
  <c r="F480" i="15" s="1"/>
  <c r="Q868" i="15" l="1" a="1"/>
  <c r="Q868" i="15" s="1"/>
  <c r="R868" i="15" a="1"/>
  <c r="R868" i="15" s="1"/>
  <c r="O869" i="15" a="1"/>
  <c r="O869" i="15" s="1"/>
  <c r="N869" i="15" s="1" a="1"/>
  <c r="N869" i="15" s="1"/>
  <c r="S867" i="15" a="1"/>
  <c r="S867" i="15" s="1"/>
  <c r="G480" i="15" a="1"/>
  <c r="G480" i="15" s="1"/>
  <c r="H480" i="15" a="1"/>
  <c r="H480" i="15" s="1"/>
  <c r="I480" i="15" a="1"/>
  <c r="I480" i="15" s="1"/>
  <c r="R869" i="15" l="1" a="1"/>
  <c r="R869" i="15" s="1"/>
  <c r="O870" i="15" a="1"/>
  <c r="O870" i="15" s="1"/>
  <c r="N870" i="15" s="1" a="1"/>
  <c r="N870" i="15" s="1"/>
  <c r="Q869" i="15" a="1"/>
  <c r="Q869" i="15" s="1"/>
  <c r="S868" i="15" a="1"/>
  <c r="S868" i="15" s="1"/>
  <c r="E480" i="15" a="1"/>
  <c r="E480" i="15" s="1"/>
  <c r="D481" i="15" s="1" a="1"/>
  <c r="D481" i="15" s="1"/>
  <c r="F481" i="15" s="1" a="1"/>
  <c r="F481" i="15" s="1"/>
  <c r="J480" i="15" a="1"/>
  <c r="J480" i="15" s="1"/>
  <c r="Q870" i="15" l="1" a="1"/>
  <c r="Q870" i="15" s="1"/>
  <c r="R870" i="15" a="1"/>
  <c r="R870" i="15" s="1"/>
  <c r="O871" i="15" a="1"/>
  <c r="O871" i="15" s="1"/>
  <c r="N871" i="15" s="1" a="1"/>
  <c r="N871" i="15" s="1"/>
  <c r="S869" i="15" a="1"/>
  <c r="S869" i="15" s="1"/>
  <c r="H481" i="15" a="1"/>
  <c r="H481" i="15" s="1"/>
  <c r="G481" i="15" a="1"/>
  <c r="G481" i="15" s="1"/>
  <c r="I481" i="15" a="1"/>
  <c r="I481" i="15" s="1"/>
  <c r="J481" i="15" l="1" a="1"/>
  <c r="J481" i="15" s="1"/>
  <c r="O872" i="15" a="1"/>
  <c r="O872" i="15" s="1"/>
  <c r="N872" i="15" s="1" a="1"/>
  <c r="N872" i="15" s="1"/>
  <c r="Q871" i="15" a="1"/>
  <c r="Q871" i="15" s="1"/>
  <c r="R871" i="15" a="1"/>
  <c r="R871" i="15" s="1"/>
  <c r="S870" i="15" a="1"/>
  <c r="S870" i="15" s="1"/>
  <c r="E481" i="15" a="1"/>
  <c r="E481" i="15" s="1"/>
  <c r="D482" i="15" s="1" a="1"/>
  <c r="D482" i="15" s="1"/>
  <c r="F482" i="15" s="1" a="1"/>
  <c r="F482" i="15" s="1"/>
  <c r="Q872" i="15" l="1" a="1"/>
  <c r="Q872" i="15" s="1"/>
  <c r="R872" i="15" a="1"/>
  <c r="R872" i="15" s="1"/>
  <c r="O873" i="15" a="1"/>
  <c r="O873" i="15" s="1"/>
  <c r="N873" i="15" s="1" a="1"/>
  <c r="N873" i="15" s="1"/>
  <c r="S871" i="15" a="1"/>
  <c r="S871" i="15" s="1"/>
  <c r="I482" i="15" a="1"/>
  <c r="I482" i="15" s="1"/>
  <c r="G482" i="15" a="1"/>
  <c r="G482" i="15" s="1"/>
  <c r="H482" i="15" a="1"/>
  <c r="H482" i="15" s="1"/>
  <c r="J482" i="15" l="1" a="1"/>
  <c r="J482" i="15" s="1"/>
  <c r="R873" i="15" a="1"/>
  <c r="R873" i="15" s="1"/>
  <c r="O874" i="15" a="1"/>
  <c r="O874" i="15" s="1"/>
  <c r="N874" i="15" s="1" a="1"/>
  <c r="N874" i="15" s="1"/>
  <c r="Q873" i="15" a="1"/>
  <c r="Q873" i="15" s="1"/>
  <c r="S873" i="15" s="1" a="1"/>
  <c r="S873" i="15" s="1"/>
  <c r="S872" i="15" a="1"/>
  <c r="S872" i="15" s="1"/>
  <c r="E482" i="15" a="1"/>
  <c r="E482" i="15" s="1"/>
  <c r="D483" i="15" s="1" a="1"/>
  <c r="D483" i="15" s="1"/>
  <c r="F483" i="15" s="1" a="1"/>
  <c r="F483" i="15" s="1"/>
  <c r="Q874" i="15" l="1" a="1"/>
  <c r="Q874" i="15" s="1"/>
  <c r="R874" i="15" a="1"/>
  <c r="R874" i="15" s="1"/>
  <c r="O875" i="15" a="1"/>
  <c r="O875" i="15" s="1"/>
  <c r="N875" i="15" s="1" a="1"/>
  <c r="N875" i="15" s="1"/>
  <c r="I483" i="15" a="1"/>
  <c r="I483" i="15" s="1"/>
  <c r="H483" i="15" a="1"/>
  <c r="H483" i="15" s="1"/>
  <c r="O876" i="15" l="1" a="1"/>
  <c r="O876" i="15" s="1"/>
  <c r="N876" i="15" s="1" a="1"/>
  <c r="N876" i="15" s="1"/>
  <c r="Q875" i="15" a="1"/>
  <c r="Q875" i="15" s="1"/>
  <c r="R875" i="15" a="1"/>
  <c r="R875" i="15" s="1"/>
  <c r="S874" i="15" a="1"/>
  <c r="S874" i="15" s="1"/>
  <c r="G483" i="15" a="1"/>
  <c r="G483" i="15" s="1"/>
  <c r="J483" i="15" s="1" a="1"/>
  <c r="J483" i="15" s="1"/>
  <c r="E483" i="15" a="1"/>
  <c r="E483" i="15" s="1"/>
  <c r="D484" i="15" s="1" a="1"/>
  <c r="D484" i="15" s="1"/>
  <c r="F484" i="15" s="1" a="1"/>
  <c r="F484" i="15" s="1"/>
  <c r="Q876" i="15" l="1" a="1"/>
  <c r="Q876" i="15" s="1"/>
  <c r="R876" i="15" a="1"/>
  <c r="R876" i="15" s="1"/>
  <c r="O877" i="15" a="1"/>
  <c r="O877" i="15" s="1"/>
  <c r="N877" i="15" s="1" a="1"/>
  <c r="N877" i="15" s="1"/>
  <c r="S875" i="15" a="1"/>
  <c r="S875" i="15" s="1"/>
  <c r="I484" i="15" a="1"/>
  <c r="I484" i="15" s="1"/>
  <c r="G484" i="15" a="1"/>
  <c r="G484" i="15" s="1"/>
  <c r="H484" i="15" a="1"/>
  <c r="H484" i="15" s="1"/>
  <c r="J484" i="15" l="1" a="1"/>
  <c r="J484" i="15" s="1"/>
  <c r="R877" i="15" a="1"/>
  <c r="R877" i="15" s="1"/>
  <c r="O878" i="15" a="1"/>
  <c r="O878" i="15" s="1"/>
  <c r="N878" i="15" s="1" a="1"/>
  <c r="N878" i="15" s="1"/>
  <c r="Q877" i="15" a="1"/>
  <c r="Q877" i="15" s="1"/>
  <c r="S876" i="15" a="1"/>
  <c r="S876" i="15" s="1"/>
  <c r="E484" i="15" a="1"/>
  <c r="E484" i="15" s="1"/>
  <c r="D485" i="15" s="1" a="1"/>
  <c r="D485" i="15" s="1"/>
  <c r="F485" i="15" s="1" a="1"/>
  <c r="F485" i="15" s="1"/>
  <c r="Q878" i="15" l="1" a="1"/>
  <c r="Q878" i="15" s="1"/>
  <c r="R878" i="15" a="1"/>
  <c r="R878" i="15" s="1"/>
  <c r="O879" i="15" a="1"/>
  <c r="O879" i="15" s="1"/>
  <c r="N879" i="15" s="1" a="1"/>
  <c r="N879" i="15" s="1"/>
  <c r="S877" i="15" a="1"/>
  <c r="S877" i="15" s="1"/>
  <c r="G485" i="15" a="1"/>
  <c r="G485" i="15" s="1"/>
  <c r="I485" i="15" a="1"/>
  <c r="I485" i="15" s="1"/>
  <c r="H485" i="15" a="1"/>
  <c r="H485" i="15" s="1"/>
  <c r="O880" i="15" l="1" a="1"/>
  <c r="O880" i="15" s="1"/>
  <c r="N880" i="15" s="1" a="1"/>
  <c r="N880" i="15" s="1"/>
  <c r="Q879" i="15" a="1"/>
  <c r="Q879" i="15" s="1"/>
  <c r="R879" i="15" a="1"/>
  <c r="R879" i="15" s="1"/>
  <c r="S878" i="15" a="1"/>
  <c r="S878" i="15" s="1"/>
  <c r="J485" i="15" a="1"/>
  <c r="J485" i="15" s="1"/>
  <c r="E485" i="15" a="1"/>
  <c r="E485" i="15" s="1"/>
  <c r="D486" i="15" s="1" a="1"/>
  <c r="D486" i="15" s="1"/>
  <c r="F486" i="15" s="1" a="1"/>
  <c r="F486" i="15" s="1"/>
  <c r="Q880" i="15" l="1" a="1"/>
  <c r="Q880" i="15" s="1"/>
  <c r="R880" i="15" a="1"/>
  <c r="R880" i="15" s="1"/>
  <c r="S879" i="15" a="1"/>
  <c r="S879" i="15" s="1"/>
  <c r="I486" i="15" a="1"/>
  <c r="I486" i="15" s="1"/>
  <c r="G486" i="15" a="1"/>
  <c r="G486" i="15" s="1"/>
  <c r="H486" i="15" a="1"/>
  <c r="H486" i="15" s="1"/>
  <c r="O881" i="15" l="1" a="1"/>
  <c r="O881" i="15" s="1"/>
  <c r="N881" i="15" s="1" a="1"/>
  <c r="N881" i="15" s="1"/>
  <c r="S880" i="15" a="1"/>
  <c r="S880" i="15" s="1"/>
  <c r="J486" i="15" a="1"/>
  <c r="J486" i="15" s="1"/>
  <c r="E486" i="15" a="1"/>
  <c r="E486" i="15" s="1"/>
  <c r="D487" i="15" s="1" a="1"/>
  <c r="D487" i="15" s="1"/>
  <c r="F487" i="15" s="1" a="1"/>
  <c r="F487" i="15" s="1"/>
  <c r="R881" i="15" l="1" a="1"/>
  <c r="R881" i="15" s="1"/>
  <c r="O882" i="15" a="1"/>
  <c r="O882" i="15" s="1"/>
  <c r="N882" i="15" s="1" a="1"/>
  <c r="N882" i="15" s="1"/>
  <c r="Q881" i="15" a="1"/>
  <c r="Q881" i="15" s="1"/>
  <c r="G487" i="15" a="1"/>
  <c r="G487" i="15" s="1"/>
  <c r="H487" i="15" a="1"/>
  <c r="H487" i="15" s="1"/>
  <c r="I487" i="15" a="1"/>
  <c r="I487" i="15" s="1"/>
  <c r="Q882" i="15" l="1" a="1"/>
  <c r="Q882" i="15" s="1"/>
  <c r="R882" i="15" a="1"/>
  <c r="R882" i="15" s="1"/>
  <c r="O883" i="15" a="1"/>
  <c r="O883" i="15" s="1"/>
  <c r="N883" i="15" s="1" a="1"/>
  <c r="N883" i="15" s="1"/>
  <c r="S881" i="15" a="1"/>
  <c r="S881" i="15" s="1"/>
  <c r="J487" i="15" a="1"/>
  <c r="J487" i="15" s="1"/>
  <c r="E487" i="15" a="1"/>
  <c r="E487" i="15" s="1"/>
  <c r="D488" i="15" s="1" a="1"/>
  <c r="D488" i="15" s="1"/>
  <c r="F488" i="15" s="1" a="1"/>
  <c r="F488" i="15" s="1"/>
  <c r="O884" i="15" l="1" a="1"/>
  <c r="O884" i="15" s="1"/>
  <c r="N884" i="15" s="1" a="1"/>
  <c r="N884" i="15" s="1"/>
  <c r="R883" i="15" a="1"/>
  <c r="R883" i="15" s="1"/>
  <c r="Q883" i="15" a="1"/>
  <c r="Q883" i="15" s="1"/>
  <c r="S882" i="15" a="1"/>
  <c r="S882" i="15" s="1"/>
  <c r="G488" i="15" a="1"/>
  <c r="G488" i="15" s="1"/>
  <c r="H488" i="15" a="1"/>
  <c r="H488" i="15" s="1"/>
  <c r="I488" i="15" a="1"/>
  <c r="I488" i="15" s="1"/>
  <c r="E488" i="15" a="1"/>
  <c r="E488" i="15" s="1"/>
  <c r="D489" i="15" s="1" a="1"/>
  <c r="D489" i="15" s="1"/>
  <c r="F489" i="15" s="1" a="1"/>
  <c r="F489" i="15" s="1"/>
  <c r="Q884" i="15" l="1" a="1"/>
  <c r="Q884" i="15" s="1"/>
  <c r="R884" i="15" a="1"/>
  <c r="R884" i="15" s="1"/>
  <c r="O885" i="15" a="1"/>
  <c r="O885" i="15" s="1"/>
  <c r="N885" i="15" s="1" a="1"/>
  <c r="N885" i="15" s="1"/>
  <c r="S883" i="15" a="1"/>
  <c r="S883" i="15" s="1"/>
  <c r="G489" i="15" a="1"/>
  <c r="G489" i="15" s="1"/>
  <c r="H489" i="15" a="1"/>
  <c r="H489" i="15" s="1"/>
  <c r="J488" i="15" a="1"/>
  <c r="J488" i="15" s="1"/>
  <c r="I489" i="15" a="1"/>
  <c r="I489" i="15" s="1"/>
  <c r="E489" i="15" l="1" a="1"/>
  <c r="E489" i="15" s="1"/>
  <c r="D490" i="15" s="1" a="1"/>
  <c r="D490" i="15" s="1"/>
  <c r="R885" i="15" a="1"/>
  <c r="R885" i="15" s="1"/>
  <c r="O886" i="15" a="1"/>
  <c r="O886" i="15" s="1"/>
  <c r="N886" i="15" s="1" a="1"/>
  <c r="N886" i="15" s="1"/>
  <c r="Q885" i="15" a="1"/>
  <c r="Q885" i="15" s="1"/>
  <c r="S884" i="15" a="1"/>
  <c r="S884" i="15" s="1"/>
  <c r="J489" i="15" a="1"/>
  <c r="J489" i="15" s="1"/>
  <c r="F490" i="15" l="1" a="1"/>
  <c r="F490" i="15" s="1"/>
  <c r="G490" i="15" s="1" a="1"/>
  <c r="G490" i="15" s="1"/>
  <c r="I490" i="15" a="1"/>
  <c r="I490" i="15" s="1"/>
  <c r="H490" i="15" a="1"/>
  <c r="H490" i="15" s="1"/>
  <c r="Q886" i="15" a="1"/>
  <c r="Q886" i="15" s="1"/>
  <c r="R886" i="15" a="1"/>
  <c r="R886" i="15" s="1"/>
  <c r="O887" i="15" a="1"/>
  <c r="O887" i="15" s="1"/>
  <c r="N887" i="15" s="1" a="1"/>
  <c r="N887" i="15" s="1"/>
  <c r="S885" i="15" a="1"/>
  <c r="S885" i="15" s="1"/>
  <c r="J490" i="15" l="1" a="1"/>
  <c r="J490" i="15" s="1"/>
  <c r="E490" i="15" a="1"/>
  <c r="E490" i="15" s="1"/>
  <c r="D491" i="15" s="1" a="1"/>
  <c r="D491" i="15" s="1"/>
  <c r="H491" i="15" s="1" a="1"/>
  <c r="H491" i="15" s="1"/>
  <c r="O888" i="15" a="1"/>
  <c r="O888" i="15" s="1"/>
  <c r="N888" i="15" s="1" a="1"/>
  <c r="N888" i="15" s="1"/>
  <c r="R887" i="15" a="1"/>
  <c r="R887" i="15" s="1"/>
  <c r="Q887" i="15" a="1"/>
  <c r="Q887" i="15" s="1"/>
  <c r="S886" i="15" a="1"/>
  <c r="S886" i="15" s="1"/>
  <c r="F491" i="15" l="1" a="1"/>
  <c r="F491" i="15" s="1"/>
  <c r="G491" i="15" s="1" a="1"/>
  <c r="G491" i="15" s="1"/>
  <c r="I491" i="15" a="1"/>
  <c r="I491" i="15" s="1"/>
  <c r="J491" i="15" s="1" a="1"/>
  <c r="J491" i="15" s="1"/>
  <c r="Q888" i="15" a="1"/>
  <c r="Q888" i="15" s="1"/>
  <c r="R888" i="15" a="1"/>
  <c r="R888" i="15" s="1"/>
  <c r="O889" i="15" a="1"/>
  <c r="O889" i="15" s="1"/>
  <c r="N889" i="15" s="1" a="1"/>
  <c r="N889" i="15" s="1"/>
  <c r="S887" i="15" a="1"/>
  <c r="S887" i="15" s="1"/>
  <c r="E491" i="15" l="1" a="1"/>
  <c r="E491" i="15" s="1"/>
  <c r="D492" i="15" s="1" a="1"/>
  <c r="D492" i="15" s="1"/>
  <c r="R889" i="15" a="1"/>
  <c r="R889" i="15" s="1"/>
  <c r="O890" i="15" a="1"/>
  <c r="O890" i="15" s="1"/>
  <c r="N890" i="15" s="1" a="1"/>
  <c r="N890" i="15" s="1"/>
  <c r="Q889" i="15" a="1"/>
  <c r="Q889" i="15" s="1"/>
  <c r="S888" i="15" a="1"/>
  <c r="S888" i="15" s="1"/>
  <c r="F492" i="15" l="1" a="1"/>
  <c r="F492" i="15" s="1"/>
  <c r="G492" i="15" s="1" a="1"/>
  <c r="G492" i="15" s="1"/>
  <c r="I492" i="15" a="1"/>
  <c r="I492" i="15" s="1"/>
  <c r="H492" i="15" a="1"/>
  <c r="H492" i="15" s="1"/>
  <c r="Q890" i="15" a="1"/>
  <c r="Q890" i="15" s="1"/>
  <c r="R890" i="15" a="1"/>
  <c r="R890" i="15" s="1"/>
  <c r="O891" i="15" a="1"/>
  <c r="O891" i="15" s="1"/>
  <c r="N891" i="15" s="1" a="1"/>
  <c r="N891" i="15" s="1"/>
  <c r="S889" i="15" a="1"/>
  <c r="S889" i="15" s="1"/>
  <c r="J492" i="15" l="1" a="1"/>
  <c r="J492" i="15" s="1"/>
  <c r="E492" i="15" a="1"/>
  <c r="E492" i="15" s="1"/>
  <c r="D493" i="15" s="1" a="1"/>
  <c r="D493" i="15" s="1"/>
  <c r="O892" i="15" a="1"/>
  <c r="O892" i="15" s="1"/>
  <c r="N892" i="15" s="1" a="1"/>
  <c r="N892" i="15" s="1"/>
  <c r="R891" i="15" a="1"/>
  <c r="R891" i="15" s="1"/>
  <c r="Q891" i="15" a="1"/>
  <c r="Q891" i="15" s="1"/>
  <c r="S890" i="15" a="1"/>
  <c r="S890" i="15" s="1"/>
  <c r="F493" i="15" l="1" a="1"/>
  <c r="F493" i="15" s="1"/>
  <c r="G493" i="15" s="1" a="1"/>
  <c r="G493" i="15" s="1"/>
  <c r="H493" i="15" a="1"/>
  <c r="H493" i="15" s="1"/>
  <c r="I493" i="15" a="1"/>
  <c r="I493" i="15" s="1"/>
  <c r="R892" i="15" a="1"/>
  <c r="R892" i="15" s="1"/>
  <c r="O893" i="15" a="1"/>
  <c r="O893" i="15" s="1"/>
  <c r="N893" i="15" s="1" a="1"/>
  <c r="N893" i="15" s="1"/>
  <c r="Q892" i="15" a="1"/>
  <c r="Q892" i="15" s="1"/>
  <c r="S891" i="15" a="1"/>
  <c r="S891" i="15" s="1"/>
  <c r="J493" i="15" l="1" a="1"/>
  <c r="J493" i="15" s="1"/>
  <c r="E493" i="15" a="1"/>
  <c r="E493" i="15" s="1"/>
  <c r="D494" i="15" s="1" a="1"/>
  <c r="D494" i="15" s="1"/>
  <c r="R893" i="15" a="1"/>
  <c r="R893" i="15" s="1"/>
  <c r="O894" i="15" a="1"/>
  <c r="O894" i="15" s="1"/>
  <c r="N894" i="15" s="1" a="1"/>
  <c r="N894" i="15" s="1"/>
  <c r="Q893" i="15" a="1"/>
  <c r="Q893" i="15" s="1"/>
  <c r="S892" i="15" a="1"/>
  <c r="S892" i="15" s="1"/>
  <c r="F494" i="15" l="1" a="1"/>
  <c r="F494" i="15" s="1"/>
  <c r="G494" i="15" s="1" a="1"/>
  <c r="G494" i="15" s="1"/>
  <c r="I494" i="15" a="1"/>
  <c r="I494" i="15" s="1"/>
  <c r="H494" i="15" a="1"/>
  <c r="H494" i="15" s="1"/>
  <c r="Q894" i="15" a="1"/>
  <c r="Q894" i="15" s="1"/>
  <c r="R894" i="15" a="1"/>
  <c r="R894" i="15" s="1"/>
  <c r="O895" i="15" a="1"/>
  <c r="O895" i="15" s="1"/>
  <c r="N895" i="15" s="1" a="1"/>
  <c r="N895" i="15" s="1"/>
  <c r="S893" i="15" a="1"/>
  <c r="S893" i="15" s="1"/>
  <c r="J494" i="15" l="1" a="1"/>
  <c r="J494" i="15" s="1"/>
  <c r="E494" i="15" a="1"/>
  <c r="E494" i="15" s="1"/>
  <c r="D495" i="15" s="1" a="1"/>
  <c r="D495" i="15" s="1"/>
  <c r="O896" i="15" a="1"/>
  <c r="O896" i="15" s="1"/>
  <c r="N896" i="15" s="1" a="1"/>
  <c r="N896" i="15" s="1"/>
  <c r="R895" i="15" a="1"/>
  <c r="R895" i="15" s="1"/>
  <c r="Q895" i="15" a="1"/>
  <c r="Q895" i="15" s="1"/>
  <c r="S894" i="15" a="1"/>
  <c r="S894" i="15" s="1"/>
  <c r="F495" i="15" l="1" a="1"/>
  <c r="F495" i="15" s="1"/>
  <c r="G495" i="15" s="1" a="1"/>
  <c r="G495" i="15" s="1"/>
  <c r="I495" i="15" a="1"/>
  <c r="I495" i="15" s="1"/>
  <c r="H495" i="15" a="1"/>
  <c r="H495" i="15" s="1"/>
  <c r="J495" i="15" s="1" a="1"/>
  <c r="J495" i="15" s="1"/>
  <c r="E495" i="15" a="1"/>
  <c r="E495" i="15" s="1"/>
  <c r="D496" i="15" s="1" a="1"/>
  <c r="D496" i="15" s="1"/>
  <c r="F496" i="15" s="1" a="1"/>
  <c r="F496" i="15" s="1"/>
  <c r="G496" i="15" s="1" a="1"/>
  <c r="G496" i="15" s="1"/>
  <c r="R896" i="15" a="1"/>
  <c r="R896" i="15" s="1"/>
  <c r="Q896" i="15" a="1"/>
  <c r="Q896" i="15" s="1"/>
  <c r="O897" i="15" a="1"/>
  <c r="O897" i="15" s="1"/>
  <c r="N897" i="15" s="1" a="1"/>
  <c r="N897" i="15" s="1"/>
  <c r="S895" i="15" a="1"/>
  <c r="S895" i="15" s="1"/>
  <c r="I496" i="15" l="1" a="1"/>
  <c r="I496" i="15" s="1"/>
  <c r="H496" i="15" a="1"/>
  <c r="H496" i="15" s="1"/>
  <c r="R897" i="15" a="1"/>
  <c r="R897" i="15" s="1"/>
  <c r="O898" i="15" a="1"/>
  <c r="O898" i="15" s="1"/>
  <c r="N898" i="15" s="1" a="1"/>
  <c r="N898" i="15" s="1"/>
  <c r="Q897" i="15" a="1"/>
  <c r="Q897" i="15" s="1"/>
  <c r="S896" i="15" a="1"/>
  <c r="S896" i="15" s="1"/>
  <c r="J496" i="15" a="1"/>
  <c r="J496" i="15" s="1"/>
  <c r="E496" i="15" a="1"/>
  <c r="E496" i="15" s="1"/>
  <c r="D497" i="15" s="1" a="1"/>
  <c r="D497" i="15" s="1"/>
  <c r="F497" i="15" s="1" a="1"/>
  <c r="F497" i="15" s="1"/>
  <c r="Q898" i="15" l="1" a="1"/>
  <c r="Q898" i="15" s="1"/>
  <c r="R898" i="15" a="1"/>
  <c r="R898" i="15" s="1"/>
  <c r="O899" i="15" a="1"/>
  <c r="O899" i="15" s="1"/>
  <c r="N899" i="15" s="1" a="1"/>
  <c r="N899" i="15" s="1"/>
  <c r="S897" i="15" a="1"/>
  <c r="S897" i="15" s="1"/>
  <c r="G497" i="15" a="1"/>
  <c r="G497" i="15" s="1"/>
  <c r="H497" i="15" a="1"/>
  <c r="H497" i="15" s="1"/>
  <c r="I497" i="15" a="1"/>
  <c r="I497" i="15" s="1"/>
  <c r="E497" i="15" a="1"/>
  <c r="E497" i="15" s="1"/>
  <c r="D498" i="15" s="1" a="1"/>
  <c r="D498" i="15" s="1"/>
  <c r="F498" i="15" s="1" a="1"/>
  <c r="F498" i="15" s="1"/>
  <c r="O900" i="15" l="1" a="1"/>
  <c r="O900" i="15" s="1"/>
  <c r="N900" i="15" s="1" a="1"/>
  <c r="N900" i="15" s="1"/>
  <c r="R899" i="15" a="1"/>
  <c r="R899" i="15" s="1"/>
  <c r="Q899" i="15" a="1"/>
  <c r="Q899" i="15" s="1"/>
  <c r="S898" i="15" a="1"/>
  <c r="S898" i="15" s="1"/>
  <c r="J497" i="15" a="1"/>
  <c r="J497" i="15" s="1"/>
  <c r="H498" i="15" a="1"/>
  <c r="H498" i="15" s="1"/>
  <c r="G498" i="15" a="1"/>
  <c r="G498" i="15" s="1"/>
  <c r="I498" i="15" a="1"/>
  <c r="I498" i="15" s="1"/>
  <c r="S899" i="15" l="1" a="1"/>
  <c r="S899" i="15" s="1"/>
  <c r="R900" i="15" a="1"/>
  <c r="R900" i="15" s="1"/>
  <c r="O901" i="15" a="1"/>
  <c r="O901" i="15" s="1"/>
  <c r="N901" i="15" s="1" a="1"/>
  <c r="N901" i="15" s="1"/>
  <c r="Q900" i="15" a="1"/>
  <c r="Q900" i="15" s="1"/>
  <c r="E498" i="15" a="1"/>
  <c r="E498" i="15" s="1"/>
  <c r="D499" i="15" s="1" a="1"/>
  <c r="D499" i="15" s="1"/>
  <c r="F499" i="15" s="1" a="1"/>
  <c r="F499" i="15" s="1"/>
  <c r="J498" i="15" a="1"/>
  <c r="J498" i="15" s="1"/>
  <c r="R901" i="15" l="1" a="1"/>
  <c r="R901" i="15" s="1"/>
  <c r="O902" i="15" a="1"/>
  <c r="O902" i="15" s="1"/>
  <c r="N902" i="15" s="1" a="1"/>
  <c r="N902" i="15" s="1"/>
  <c r="Q901" i="15" a="1"/>
  <c r="Q901" i="15" s="1"/>
  <c r="S900" i="15" a="1"/>
  <c r="S900" i="15" s="1"/>
  <c r="I499" i="15" a="1"/>
  <c r="I499" i="15" s="1"/>
  <c r="G499" i="15" a="1"/>
  <c r="G499" i="15" s="1"/>
  <c r="H499" i="15" a="1"/>
  <c r="H499" i="15" s="1"/>
  <c r="Q902" i="15" l="1" a="1"/>
  <c r="Q902" i="15" s="1"/>
  <c r="R902" i="15" a="1"/>
  <c r="R902" i="15" s="1"/>
  <c r="O903" i="15" a="1"/>
  <c r="O903" i="15" s="1"/>
  <c r="N903" i="15" s="1" a="1"/>
  <c r="N903" i="15" s="1"/>
  <c r="S901" i="15" a="1"/>
  <c r="S901" i="15" s="1"/>
  <c r="J499" i="15" a="1"/>
  <c r="J499" i="15" s="1"/>
  <c r="E499" i="15" a="1"/>
  <c r="E499" i="15" s="1"/>
  <c r="D500" i="15" s="1" a="1"/>
  <c r="D500" i="15" s="1"/>
  <c r="F500" i="15" s="1" a="1"/>
  <c r="F500" i="15" s="1"/>
  <c r="O904" i="15" l="1" a="1"/>
  <c r="O904" i="15" s="1"/>
  <c r="N904" i="15" s="1" a="1"/>
  <c r="N904" i="15" s="1"/>
  <c r="R903" i="15" a="1"/>
  <c r="R903" i="15" s="1"/>
  <c r="Q903" i="15" a="1"/>
  <c r="Q903" i="15" s="1"/>
  <c r="S902" i="15" a="1"/>
  <c r="S902" i="15" s="1"/>
  <c r="G500" i="15" a="1"/>
  <c r="G500" i="15" s="1"/>
  <c r="I500" i="15" a="1"/>
  <c r="I500" i="15" s="1"/>
  <c r="H500" i="15" a="1"/>
  <c r="H500" i="15" s="1"/>
  <c r="R904" i="15" l="1" a="1"/>
  <c r="R904" i="15" s="1"/>
  <c r="O905" i="15" a="1"/>
  <c r="O905" i="15" s="1"/>
  <c r="N905" i="15" s="1" a="1"/>
  <c r="N905" i="15" s="1"/>
  <c r="Q904" i="15" a="1"/>
  <c r="Q904" i="15" s="1"/>
  <c r="S903" i="15" a="1"/>
  <c r="S903" i="15" s="1"/>
  <c r="J500" i="15" a="1"/>
  <c r="J500" i="15" s="1"/>
  <c r="E500" i="15" a="1"/>
  <c r="E500" i="15" s="1"/>
  <c r="D501" i="15" s="1" a="1"/>
  <c r="D501" i="15" s="1"/>
  <c r="F501" i="15" s="1" a="1"/>
  <c r="F501" i="15" s="1"/>
  <c r="R905" i="15" l="1" a="1"/>
  <c r="R905" i="15" s="1"/>
  <c r="O906" i="15" a="1"/>
  <c r="O906" i="15" s="1"/>
  <c r="N906" i="15" s="1" a="1"/>
  <c r="N906" i="15" s="1"/>
  <c r="Q905" i="15" a="1"/>
  <c r="Q905" i="15" s="1"/>
  <c r="S904" i="15" a="1"/>
  <c r="S904" i="15" s="1"/>
  <c r="G501" i="15" a="1"/>
  <c r="G501" i="15" s="1"/>
  <c r="H501" i="15" a="1"/>
  <c r="H501" i="15" s="1"/>
  <c r="I501" i="15" a="1"/>
  <c r="I501" i="15" s="1"/>
  <c r="E501" i="15" a="1"/>
  <c r="E501" i="15" s="1"/>
  <c r="Q906" i="15" l="1" a="1"/>
  <c r="Q906" i="15" s="1"/>
  <c r="R906" i="15" a="1"/>
  <c r="R906" i="15" s="1"/>
  <c r="O907" i="15" a="1"/>
  <c r="O907" i="15" s="1"/>
  <c r="N907" i="15" s="1" a="1"/>
  <c r="N907" i="15" s="1"/>
  <c r="S905" i="15" a="1"/>
  <c r="S905" i="15" s="1"/>
  <c r="J501" i="15" a="1"/>
  <c r="J501" i="15" s="1"/>
  <c r="D502" i="15" a="1"/>
  <c r="D502" i="15" s="1"/>
  <c r="F502" i="15" s="1" a="1"/>
  <c r="F502" i="15" s="1"/>
  <c r="O908" i="15" l="1" a="1"/>
  <c r="O908" i="15" s="1"/>
  <c r="N908" i="15" s="1" a="1"/>
  <c r="N908" i="15" s="1"/>
  <c r="R907" i="15" a="1"/>
  <c r="R907" i="15" s="1"/>
  <c r="Q907" i="15" a="1"/>
  <c r="Q907" i="15" s="1"/>
  <c r="S906" i="15" a="1"/>
  <c r="S906" i="15" s="1"/>
  <c r="G502" i="15" a="1"/>
  <c r="G502" i="15" s="1"/>
  <c r="H502" i="15" a="1"/>
  <c r="H502" i="15" s="1"/>
  <c r="I502" i="15" a="1"/>
  <c r="I502" i="15" s="1"/>
  <c r="E502" i="15" a="1"/>
  <c r="E502" i="15" s="1"/>
  <c r="D503" i="15" s="1" a="1"/>
  <c r="D503" i="15" s="1"/>
  <c r="F503" i="15" s="1" a="1"/>
  <c r="F503" i="15" s="1"/>
  <c r="Q908" i="15" l="1" a="1"/>
  <c r="Q908" i="15" s="1"/>
  <c r="R908" i="15" a="1"/>
  <c r="R908" i="15" s="1"/>
  <c r="O909" i="15" a="1"/>
  <c r="O909" i="15" s="1"/>
  <c r="N909" i="15" s="1" a="1"/>
  <c r="N909" i="15" s="1"/>
  <c r="S907" i="15" a="1"/>
  <c r="S907" i="15" s="1"/>
  <c r="J502" i="15" a="1"/>
  <c r="J502" i="15" s="1"/>
  <c r="G503" i="15" a="1"/>
  <c r="G503" i="15" s="1"/>
  <c r="I503" i="15" a="1"/>
  <c r="I503" i="15" s="1"/>
  <c r="H503" i="15" a="1"/>
  <c r="H503" i="15" s="1"/>
  <c r="S908" i="15" l="1" a="1"/>
  <c r="S908" i="15" s="1"/>
  <c r="R909" i="15" a="1"/>
  <c r="R909" i="15" s="1"/>
  <c r="O910" i="15" a="1"/>
  <c r="O910" i="15" s="1"/>
  <c r="N910" i="15" s="1" a="1"/>
  <c r="N910" i="15" s="1"/>
  <c r="Q909" i="15" a="1"/>
  <c r="Q909" i="15" s="1"/>
  <c r="J503" i="15" a="1"/>
  <c r="J503" i="15" s="1"/>
  <c r="E503" i="15" a="1"/>
  <c r="E503" i="15" s="1"/>
  <c r="D504" i="15" s="1" a="1"/>
  <c r="D504" i="15" s="1"/>
  <c r="F504" i="15" s="1" a="1"/>
  <c r="F504" i="15" s="1"/>
  <c r="Q910" i="15" l="1" a="1"/>
  <c r="Q910" i="15" s="1"/>
  <c r="R910" i="15" a="1"/>
  <c r="R910" i="15" s="1"/>
  <c r="O911" i="15" a="1"/>
  <c r="O911" i="15" s="1"/>
  <c r="N911" i="15" s="1" a="1"/>
  <c r="N911" i="15" s="1"/>
  <c r="S909" i="15" a="1"/>
  <c r="S909" i="15" s="1"/>
  <c r="I504" i="15" a="1"/>
  <c r="I504" i="15" s="1"/>
  <c r="H504" i="15" a="1"/>
  <c r="H504" i="15" s="1"/>
  <c r="G504" i="15" a="1"/>
  <c r="G504" i="15" s="1"/>
  <c r="R911" i="15" l="1" a="1"/>
  <c r="R911" i="15" s="1"/>
  <c r="Q911" i="15" a="1"/>
  <c r="Q911" i="15" s="1"/>
  <c r="O912" i="15" a="1"/>
  <c r="O912" i="15" s="1"/>
  <c r="N912" i="15" s="1" a="1"/>
  <c r="N912" i="15" s="1"/>
  <c r="S910" i="15" a="1"/>
  <c r="S910" i="15" s="1"/>
  <c r="J504" i="15" a="1"/>
  <c r="J504" i="15" s="1"/>
  <c r="E504" i="15" a="1"/>
  <c r="E504" i="15" s="1"/>
  <c r="D505" i="15" s="1" a="1"/>
  <c r="D505" i="15" s="1"/>
  <c r="F505" i="15" s="1" a="1"/>
  <c r="F505" i="15" s="1"/>
  <c r="Q912" i="15" l="1" a="1"/>
  <c r="Q912" i="15" s="1"/>
  <c r="R912" i="15" a="1"/>
  <c r="R912" i="15" s="1"/>
  <c r="O913" i="15" a="1"/>
  <c r="O913" i="15" s="1"/>
  <c r="N913" i="15" s="1" a="1"/>
  <c r="N913" i="15" s="1"/>
  <c r="S911" i="15" a="1"/>
  <c r="S911" i="15" s="1"/>
  <c r="H505" i="15" a="1"/>
  <c r="H505" i="15" s="1"/>
  <c r="I505" i="15" a="1"/>
  <c r="I505" i="15" s="1"/>
  <c r="G505" i="15" a="1"/>
  <c r="G505" i="15" s="1"/>
  <c r="R913" i="15" l="1" a="1"/>
  <c r="R913" i="15" s="1"/>
  <c r="O914" i="15" a="1"/>
  <c r="O914" i="15" s="1"/>
  <c r="N914" i="15" s="1" a="1"/>
  <c r="N914" i="15" s="1"/>
  <c r="Q913" i="15" a="1"/>
  <c r="Q913" i="15" s="1"/>
  <c r="S912" i="15" a="1"/>
  <c r="S912" i="15" s="1"/>
  <c r="E505" i="15" a="1"/>
  <c r="E505" i="15" s="1"/>
  <c r="D506" i="15" s="1" a="1"/>
  <c r="D506" i="15" s="1"/>
  <c r="F506" i="15" s="1" a="1"/>
  <c r="F506" i="15" s="1"/>
  <c r="J505" i="15" a="1"/>
  <c r="J505" i="15" s="1"/>
  <c r="Q914" i="15" l="1" a="1"/>
  <c r="Q914" i="15" s="1"/>
  <c r="R914" i="15" a="1"/>
  <c r="R914" i="15" s="1"/>
  <c r="O915" i="15" a="1"/>
  <c r="O915" i="15" s="1"/>
  <c r="N915" i="15" s="1" a="1"/>
  <c r="N915" i="15" s="1"/>
  <c r="S913" i="15" a="1"/>
  <c r="S913" i="15" s="1"/>
  <c r="G506" i="15" a="1"/>
  <c r="G506" i="15" s="1"/>
  <c r="H506" i="15" a="1"/>
  <c r="H506" i="15" s="1"/>
  <c r="I506" i="15" a="1"/>
  <c r="I506" i="15" s="1"/>
  <c r="Q915" i="15" l="1" a="1"/>
  <c r="Q915" i="15" s="1"/>
  <c r="R915" i="15" a="1"/>
  <c r="R915" i="15" s="1"/>
  <c r="O916" i="15" a="1"/>
  <c r="O916" i="15" s="1"/>
  <c r="N916" i="15" s="1" a="1"/>
  <c r="N916" i="15" s="1"/>
  <c r="S914" i="15" a="1"/>
  <c r="S914" i="15" s="1"/>
  <c r="J506" i="15" a="1"/>
  <c r="J506" i="15" s="1"/>
  <c r="E506" i="15" a="1"/>
  <c r="E506" i="15" s="1"/>
  <c r="D507" i="15" s="1" a="1"/>
  <c r="D507" i="15" s="1"/>
  <c r="F507" i="15" s="1" a="1"/>
  <c r="F507" i="15" s="1"/>
  <c r="S915" i="15" l="1" a="1"/>
  <c r="S915" i="15" s="1"/>
  <c r="R916" i="15" a="1"/>
  <c r="R916" i="15" s="1"/>
  <c r="Q916" i="15" a="1"/>
  <c r="Q916" i="15" s="1"/>
  <c r="O917" i="15" a="1"/>
  <c r="O917" i="15" s="1"/>
  <c r="N917" i="15" s="1" a="1"/>
  <c r="N917" i="15" s="1"/>
  <c r="G507" i="15" a="1"/>
  <c r="G507" i="15" s="1"/>
  <c r="H507" i="15" a="1"/>
  <c r="H507" i="15" s="1"/>
  <c r="I507" i="15" a="1"/>
  <c r="I507" i="15" s="1"/>
  <c r="O918" i="15" l="1" a="1"/>
  <c r="O918" i="15" s="1"/>
  <c r="N918" i="15" s="1" a="1"/>
  <c r="N918" i="15" s="1"/>
  <c r="Q917" i="15" a="1"/>
  <c r="Q917" i="15" s="1"/>
  <c r="R917" i="15" a="1"/>
  <c r="R917" i="15" s="1"/>
  <c r="S916" i="15" a="1"/>
  <c r="S916" i="15" s="1"/>
  <c r="J507" i="15" a="1"/>
  <c r="J507" i="15" s="1"/>
  <c r="E507" i="15" a="1"/>
  <c r="E507" i="15" s="1"/>
  <c r="D508" i="15" s="1" a="1"/>
  <c r="D508" i="15" s="1"/>
  <c r="F508" i="15" s="1" a="1"/>
  <c r="F508" i="15" s="1"/>
  <c r="O919" i="15" l="1" a="1"/>
  <c r="O919" i="15" s="1"/>
  <c r="N919" i="15" s="1" a="1"/>
  <c r="N919" i="15" s="1"/>
  <c r="Q918" i="15" a="1"/>
  <c r="Q918" i="15" s="1"/>
  <c r="R918" i="15" a="1"/>
  <c r="R918" i="15" s="1"/>
  <c r="S917" i="15" a="1"/>
  <c r="S917" i="15" s="1"/>
  <c r="G508" i="15" a="1"/>
  <c r="G508" i="15" s="1"/>
  <c r="H508" i="15" a="1"/>
  <c r="H508" i="15" s="1"/>
  <c r="I508" i="15" a="1"/>
  <c r="I508" i="15" s="1"/>
  <c r="Q919" i="15" l="1" a="1"/>
  <c r="Q919" i="15" s="1"/>
  <c r="R919" i="15" a="1"/>
  <c r="R919" i="15" s="1"/>
  <c r="O920" i="15" a="1"/>
  <c r="O920" i="15" s="1"/>
  <c r="N920" i="15" s="1" a="1"/>
  <c r="N920" i="15" s="1"/>
  <c r="S918" i="15" a="1"/>
  <c r="S918" i="15" s="1"/>
  <c r="J508" i="15" a="1"/>
  <c r="J508" i="15" s="1"/>
  <c r="E508" i="15" a="1"/>
  <c r="E508" i="15" s="1"/>
  <c r="D509" i="15" s="1" a="1"/>
  <c r="D509" i="15" s="1"/>
  <c r="F509" i="15" s="1" a="1"/>
  <c r="F509" i="15" s="1"/>
  <c r="R920" i="15" l="1" a="1"/>
  <c r="R920" i="15" s="1"/>
  <c r="Q920" i="15" a="1"/>
  <c r="Q920" i="15" s="1"/>
  <c r="S920" i="15" s="1" a="1"/>
  <c r="S920" i="15" s="1"/>
  <c r="O921" i="15" a="1"/>
  <c r="O921" i="15" s="1"/>
  <c r="N921" i="15" s="1" a="1"/>
  <c r="N921" i="15" s="1"/>
  <c r="S919" i="15" a="1"/>
  <c r="S919" i="15" s="1"/>
  <c r="G509" i="15" a="1"/>
  <c r="G509" i="15" s="1"/>
  <c r="H509" i="15" a="1"/>
  <c r="H509" i="15" s="1"/>
  <c r="I509" i="15" a="1"/>
  <c r="I509" i="15" s="1"/>
  <c r="O922" i="15" l="1" a="1"/>
  <c r="O922" i="15" s="1"/>
  <c r="N922" i="15" s="1" a="1"/>
  <c r="N922" i="15" s="1"/>
  <c r="Q921" i="15" a="1"/>
  <c r="Q921" i="15" s="1"/>
  <c r="R921" i="15" a="1"/>
  <c r="R921" i="15" s="1"/>
  <c r="J509" i="15" a="1"/>
  <c r="J509" i="15" s="1"/>
  <c r="E509" i="15" a="1"/>
  <c r="E509" i="15" s="1"/>
  <c r="D510" i="15" s="1" a="1"/>
  <c r="D510" i="15" s="1"/>
  <c r="F510" i="15" s="1" a="1"/>
  <c r="F510" i="15" s="1"/>
  <c r="O923" i="15" l="1" a="1"/>
  <c r="O923" i="15" s="1"/>
  <c r="N923" i="15" s="1" a="1"/>
  <c r="N923" i="15" s="1"/>
  <c r="Q922" i="15" a="1"/>
  <c r="Q922" i="15" s="1"/>
  <c r="R922" i="15" a="1"/>
  <c r="R922" i="15" s="1"/>
  <c r="S921" i="15" a="1"/>
  <c r="S921" i="15" s="1"/>
  <c r="G510" i="15" a="1"/>
  <c r="G510" i="15" s="1"/>
  <c r="H510" i="15" a="1"/>
  <c r="H510" i="15" s="1"/>
  <c r="I510" i="15" a="1"/>
  <c r="I510" i="15" s="1"/>
  <c r="E510" i="15" a="1"/>
  <c r="E510" i="15" s="1"/>
  <c r="D511" i="15" s="1" a="1"/>
  <c r="D511" i="15" s="1"/>
  <c r="F511" i="15" s="1" a="1"/>
  <c r="F511" i="15" s="1"/>
  <c r="Q923" i="15" l="1" a="1"/>
  <c r="Q923" i="15" s="1"/>
  <c r="R923" i="15" a="1"/>
  <c r="R923" i="15" s="1"/>
  <c r="O924" i="15" a="1"/>
  <c r="O924" i="15" s="1"/>
  <c r="N924" i="15" s="1" a="1"/>
  <c r="N924" i="15" s="1"/>
  <c r="S922" i="15" a="1"/>
  <c r="S922" i="15" s="1"/>
  <c r="H511" i="15" a="1"/>
  <c r="H511" i="15" s="1"/>
  <c r="I511" i="15" a="1"/>
  <c r="I511" i="15" s="1"/>
  <c r="G511" i="15" a="1"/>
  <c r="G511" i="15" s="1"/>
  <c r="J510" i="15" a="1"/>
  <c r="J510" i="15" s="1"/>
  <c r="R924" i="15" l="1" a="1"/>
  <c r="R924" i="15" s="1"/>
  <c r="O925" i="15" a="1"/>
  <c r="O925" i="15" s="1"/>
  <c r="N925" i="15" s="1" a="1"/>
  <c r="N925" i="15" s="1"/>
  <c r="Q924" i="15" a="1"/>
  <c r="Q924" i="15" s="1"/>
  <c r="S923" i="15" a="1"/>
  <c r="S923" i="15" s="1"/>
  <c r="E511" i="15" a="1"/>
  <c r="E511" i="15" s="1"/>
  <c r="D512" i="15" s="1" a="1"/>
  <c r="D512" i="15" s="1"/>
  <c r="F512" i="15" s="1" a="1"/>
  <c r="F512" i="15" s="1"/>
  <c r="J511" i="15" a="1"/>
  <c r="J511" i="15" s="1"/>
  <c r="O926" i="15" l="1" a="1"/>
  <c r="O926" i="15" s="1"/>
  <c r="N926" i="15" s="1" a="1"/>
  <c r="N926" i="15" s="1"/>
  <c r="Q925" i="15" a="1"/>
  <c r="Q925" i="15" s="1"/>
  <c r="R925" i="15" a="1"/>
  <c r="R925" i="15" s="1"/>
  <c r="S924" i="15" a="1"/>
  <c r="S924" i="15" s="1"/>
  <c r="I512" i="15" a="1"/>
  <c r="I512" i="15" s="1"/>
  <c r="H512" i="15" a="1"/>
  <c r="H512" i="15" s="1"/>
  <c r="G512" i="15" a="1"/>
  <c r="G512" i="15" s="1"/>
  <c r="S925" i="15" l="1" a="1"/>
  <c r="S925" i="15" s="1"/>
  <c r="O927" i="15" a="1"/>
  <c r="O927" i="15" s="1"/>
  <c r="N927" i="15" s="1" a="1"/>
  <c r="N927" i="15" s="1"/>
  <c r="Q926" i="15" a="1"/>
  <c r="Q926" i="15" s="1"/>
  <c r="R926" i="15" a="1"/>
  <c r="R926" i="15" s="1"/>
  <c r="J512" i="15" a="1"/>
  <c r="J512" i="15" s="1"/>
  <c r="E512" i="15" a="1"/>
  <c r="E512" i="15" s="1"/>
  <c r="D513" i="15" s="1" a="1"/>
  <c r="D513" i="15" s="1"/>
  <c r="F513" i="15" s="1" a="1"/>
  <c r="F513" i="15" s="1"/>
  <c r="Q927" i="15" l="1" a="1"/>
  <c r="Q927" i="15" s="1"/>
  <c r="R927" i="15" a="1"/>
  <c r="R927" i="15" s="1"/>
  <c r="O928" i="15" a="1"/>
  <c r="O928" i="15" s="1"/>
  <c r="N928" i="15" s="1" a="1"/>
  <c r="N928" i="15" s="1"/>
  <c r="S926" i="15" a="1"/>
  <c r="S926" i="15" s="1"/>
  <c r="G513" i="15" a="1"/>
  <c r="G513" i="15" s="1"/>
  <c r="H513" i="15" a="1"/>
  <c r="H513" i="15" s="1"/>
  <c r="I513" i="15" a="1"/>
  <c r="I513" i="15" s="1"/>
  <c r="R928" i="15" l="1" a="1"/>
  <c r="R928" i="15" s="1"/>
  <c r="O929" i="15" a="1"/>
  <c r="O929" i="15" s="1"/>
  <c r="N929" i="15" s="1" a="1"/>
  <c r="N929" i="15" s="1"/>
  <c r="Q928" i="15" a="1"/>
  <c r="Q928" i="15" s="1"/>
  <c r="S927" i="15" a="1"/>
  <c r="S927" i="15" s="1"/>
  <c r="E513" i="15" a="1"/>
  <c r="E513" i="15" s="1"/>
  <c r="D514" i="15" s="1" a="1"/>
  <c r="D514" i="15" s="1"/>
  <c r="F514" i="15" s="1" a="1"/>
  <c r="F514" i="15" s="1"/>
  <c r="J513" i="15" a="1"/>
  <c r="J513" i="15" s="1"/>
  <c r="O930" i="15" l="1" a="1"/>
  <c r="O930" i="15" s="1"/>
  <c r="N930" i="15" s="1" a="1"/>
  <c r="N930" i="15" s="1"/>
  <c r="Q929" i="15" a="1"/>
  <c r="Q929" i="15" s="1"/>
  <c r="R929" i="15" a="1"/>
  <c r="R929" i="15" s="1"/>
  <c r="S928" i="15" a="1"/>
  <c r="S928" i="15" s="1"/>
  <c r="G514" i="15" a="1"/>
  <c r="G514" i="15" s="1"/>
  <c r="H514" i="15" a="1"/>
  <c r="H514" i="15" s="1"/>
  <c r="I514" i="15" a="1"/>
  <c r="I514" i="15" s="1"/>
  <c r="O931" i="15" l="1" a="1"/>
  <c r="O931" i="15" s="1"/>
  <c r="N931" i="15" s="1" a="1"/>
  <c r="N931" i="15" s="1"/>
  <c r="Q930" i="15" a="1"/>
  <c r="Q930" i="15" s="1"/>
  <c r="R930" i="15" a="1"/>
  <c r="R930" i="15" s="1"/>
  <c r="S929" i="15" a="1"/>
  <c r="S929" i="15" s="1"/>
  <c r="E514" i="15" a="1"/>
  <c r="E514" i="15" s="1"/>
  <c r="D515" i="15" s="1" a="1"/>
  <c r="D515" i="15" s="1"/>
  <c r="F515" i="15" s="1" a="1"/>
  <c r="F515" i="15" s="1"/>
  <c r="J514" i="15" a="1"/>
  <c r="J514" i="15" s="1"/>
  <c r="S930" i="15" l="1" a="1"/>
  <c r="S930" i="15" s="1"/>
  <c r="Q931" i="15" a="1"/>
  <c r="Q931" i="15" s="1"/>
  <c r="R931" i="15" a="1"/>
  <c r="R931" i="15" s="1"/>
  <c r="O932" i="15" a="1"/>
  <c r="O932" i="15" s="1"/>
  <c r="N932" i="15" s="1" a="1"/>
  <c r="N932" i="15" s="1"/>
  <c r="H515" i="15" a="1"/>
  <c r="H515" i="15" s="1"/>
  <c r="I515" i="15" a="1"/>
  <c r="I515" i="15" s="1"/>
  <c r="G515" i="15" a="1"/>
  <c r="G515" i="15" s="1"/>
  <c r="R932" i="15" l="1" a="1"/>
  <c r="R932" i="15" s="1"/>
  <c r="Q932" i="15" a="1"/>
  <c r="Q932" i="15" s="1"/>
  <c r="O933" i="15" a="1"/>
  <c r="O933" i="15" s="1"/>
  <c r="N933" i="15" s="1" a="1"/>
  <c r="N933" i="15" s="1"/>
  <c r="S931" i="15" a="1"/>
  <c r="S931" i="15" s="1"/>
  <c r="J515" i="15" a="1"/>
  <c r="J515" i="15" s="1"/>
  <c r="E515" i="15" a="1"/>
  <c r="E515" i="15" s="1"/>
  <c r="D516" i="15" s="1" a="1"/>
  <c r="D516" i="15" s="1"/>
  <c r="F516" i="15" s="1" a="1"/>
  <c r="F516" i="15" s="1"/>
  <c r="O934" i="15" l="1" a="1"/>
  <c r="O934" i="15" s="1"/>
  <c r="N934" i="15" s="1" a="1"/>
  <c r="N934" i="15" s="1"/>
  <c r="Q933" i="15" a="1"/>
  <c r="Q933" i="15" s="1"/>
  <c r="R933" i="15" a="1"/>
  <c r="R933" i="15" s="1"/>
  <c r="S932" i="15" a="1"/>
  <c r="S932" i="15" s="1"/>
  <c r="H516" i="15" a="1"/>
  <c r="H516" i="15" s="1"/>
  <c r="I516" i="15" a="1"/>
  <c r="I516" i="15" s="1"/>
  <c r="G516" i="15" a="1"/>
  <c r="G516" i="15" s="1"/>
  <c r="O935" i="15" l="1" a="1"/>
  <c r="O935" i="15" s="1"/>
  <c r="N935" i="15" s="1" a="1"/>
  <c r="N935" i="15" s="1"/>
  <c r="Q934" i="15" a="1"/>
  <c r="Q934" i="15" s="1"/>
  <c r="R934" i="15" a="1"/>
  <c r="R934" i="15" s="1"/>
  <c r="S933" i="15" a="1"/>
  <c r="S933" i="15" s="1"/>
  <c r="J516" i="15" a="1"/>
  <c r="J516" i="15" s="1"/>
  <c r="E516" i="15" a="1"/>
  <c r="E516" i="15" s="1"/>
  <c r="D517" i="15" s="1" a="1"/>
  <c r="D517" i="15" s="1"/>
  <c r="F517" i="15" s="1" a="1"/>
  <c r="F517" i="15" s="1"/>
  <c r="Q935" i="15" l="1" a="1"/>
  <c r="Q935" i="15" s="1"/>
  <c r="R935" i="15" a="1"/>
  <c r="R935" i="15" s="1"/>
  <c r="O936" i="15" a="1"/>
  <c r="O936" i="15" s="1"/>
  <c r="N936" i="15" s="1" a="1"/>
  <c r="N936" i="15" s="1"/>
  <c r="S934" i="15" a="1"/>
  <c r="S934" i="15" s="1"/>
  <c r="G517" i="15" a="1"/>
  <c r="G517" i="15" s="1"/>
  <c r="H517" i="15" a="1"/>
  <c r="H517" i="15" s="1"/>
  <c r="I517" i="15" a="1"/>
  <c r="I517" i="15" s="1"/>
  <c r="R936" i="15" l="1" a="1"/>
  <c r="R936" i="15" s="1"/>
  <c r="O937" i="15" a="1"/>
  <c r="O937" i="15" s="1"/>
  <c r="N937" i="15" s="1" a="1"/>
  <c r="N937" i="15" s="1"/>
  <c r="Q936" i="15" a="1"/>
  <c r="Q936" i="15" s="1"/>
  <c r="S935" i="15" a="1"/>
  <c r="S935" i="15" s="1"/>
  <c r="E517" i="15" a="1"/>
  <c r="E517" i="15" s="1"/>
  <c r="D518" i="15" s="1" a="1"/>
  <c r="D518" i="15" s="1"/>
  <c r="F518" i="15" s="1" a="1"/>
  <c r="F518" i="15" s="1"/>
  <c r="J517" i="15" a="1"/>
  <c r="J517" i="15" s="1"/>
  <c r="O938" i="15" l="1" a="1"/>
  <c r="O938" i="15" s="1"/>
  <c r="N938" i="15" s="1" a="1"/>
  <c r="N938" i="15" s="1"/>
  <c r="Q937" i="15" a="1"/>
  <c r="Q937" i="15" s="1"/>
  <c r="R937" i="15" a="1"/>
  <c r="R937" i="15" s="1"/>
  <c r="S936" i="15" a="1"/>
  <c r="S936" i="15" s="1"/>
  <c r="I518" i="15" a="1"/>
  <c r="I518" i="15" s="1"/>
  <c r="G518" i="15" a="1"/>
  <c r="G518" i="15" s="1"/>
  <c r="H518" i="15" a="1"/>
  <c r="H518" i="15" s="1"/>
  <c r="J518" i="15" l="1" a="1"/>
  <c r="J518" i="15" s="1"/>
  <c r="E518" i="15" a="1"/>
  <c r="E518" i="15" s="1"/>
  <c r="D519" i="15" s="1" a="1"/>
  <c r="D519" i="15" s="1"/>
  <c r="O939" i="15" a="1"/>
  <c r="O939" i="15" s="1"/>
  <c r="N939" i="15" s="1" a="1"/>
  <c r="N939" i="15" s="1"/>
  <c r="Q938" i="15" a="1"/>
  <c r="Q938" i="15" s="1"/>
  <c r="R938" i="15" a="1"/>
  <c r="R938" i="15" s="1"/>
  <c r="S937" i="15" a="1"/>
  <c r="S937" i="15" s="1"/>
  <c r="F519" i="15" l="1" a="1"/>
  <c r="F519" i="15" s="1"/>
  <c r="G519" i="15" s="1" a="1"/>
  <c r="G519" i="15" s="1"/>
  <c r="H519" i="15" a="1"/>
  <c r="H519" i="15" s="1"/>
  <c r="I519" i="15" a="1"/>
  <c r="I519" i="15" s="1"/>
  <c r="Q939" i="15" a="1"/>
  <c r="Q939" i="15" s="1"/>
  <c r="R939" i="15" a="1"/>
  <c r="R939" i="15" s="1"/>
  <c r="O940" i="15" a="1"/>
  <c r="O940" i="15" s="1"/>
  <c r="N940" i="15" s="1" a="1"/>
  <c r="N940" i="15" s="1"/>
  <c r="S938" i="15" a="1"/>
  <c r="S938" i="15" s="1"/>
  <c r="E519" i="15" a="1"/>
  <c r="E519" i="15" s="1"/>
  <c r="D520" i="15" s="1" a="1"/>
  <c r="D520" i="15" s="1"/>
  <c r="F520" i="15" s="1" a="1"/>
  <c r="F520" i="15" s="1"/>
  <c r="J519" i="15" l="1" a="1"/>
  <c r="J519" i="15" s="1"/>
  <c r="R940" i="15" a="1"/>
  <c r="R940" i="15" s="1"/>
  <c r="Q940" i="15" a="1"/>
  <c r="Q940" i="15" s="1"/>
  <c r="S940" i="15" s="1" a="1"/>
  <c r="S940" i="15" s="1"/>
  <c r="O941" i="15" a="1"/>
  <c r="O941" i="15" s="1"/>
  <c r="N941" i="15" s="1" a="1"/>
  <c r="N941" i="15" s="1"/>
  <c r="S939" i="15" a="1"/>
  <c r="S939" i="15" s="1"/>
  <c r="G520" i="15" a="1"/>
  <c r="G520" i="15" s="1"/>
  <c r="I520" i="15" a="1"/>
  <c r="I520" i="15" s="1"/>
  <c r="H520" i="15" a="1"/>
  <c r="H520" i="15" s="1"/>
  <c r="O942" i="15" l="1" a="1"/>
  <c r="O942" i="15" s="1"/>
  <c r="N942" i="15" s="1" a="1"/>
  <c r="N942" i="15" s="1"/>
  <c r="Q941" i="15" a="1"/>
  <c r="Q941" i="15" s="1"/>
  <c r="R941" i="15" a="1"/>
  <c r="R941" i="15" s="1"/>
  <c r="J520" i="15" a="1"/>
  <c r="J520" i="15" s="1"/>
  <c r="E520" i="15" a="1"/>
  <c r="E520" i="15" s="1"/>
  <c r="D521" i="15" s="1" a="1"/>
  <c r="D521" i="15" s="1"/>
  <c r="F521" i="15" s="1" a="1"/>
  <c r="F521" i="15" s="1"/>
  <c r="O943" i="15" l="1" a="1"/>
  <c r="O943" i="15" s="1"/>
  <c r="N943" i="15" s="1" a="1"/>
  <c r="N943" i="15" s="1"/>
  <c r="Q942" i="15" a="1"/>
  <c r="Q942" i="15" s="1"/>
  <c r="R942" i="15" a="1"/>
  <c r="R942" i="15" s="1"/>
  <c r="S941" i="15" a="1"/>
  <c r="S941" i="15" s="1"/>
  <c r="G521" i="15" a="1"/>
  <c r="G521" i="15" s="1"/>
  <c r="H521" i="15" a="1"/>
  <c r="H521" i="15" s="1"/>
  <c r="I521" i="15" a="1"/>
  <c r="I521" i="15" s="1"/>
  <c r="Q943" i="15" l="1" a="1"/>
  <c r="Q943" i="15" s="1"/>
  <c r="R943" i="15" a="1"/>
  <c r="R943" i="15" s="1"/>
  <c r="O944" i="15" a="1"/>
  <c r="O944" i="15" s="1"/>
  <c r="N944" i="15" s="1" a="1"/>
  <c r="N944" i="15" s="1"/>
  <c r="S942" i="15" a="1"/>
  <c r="S942" i="15" s="1"/>
  <c r="E521" i="15" a="1"/>
  <c r="E521" i="15" s="1"/>
  <c r="D522" i="15" s="1" a="1"/>
  <c r="D522" i="15" s="1"/>
  <c r="F522" i="15" s="1" a="1"/>
  <c r="F522" i="15" s="1"/>
  <c r="J521" i="15" a="1"/>
  <c r="J521" i="15" s="1"/>
  <c r="R944" i="15" l="1" a="1"/>
  <c r="R944" i="15" s="1"/>
  <c r="Q944" i="15" a="1"/>
  <c r="Q944" i="15" s="1"/>
  <c r="O945" i="15" a="1"/>
  <c r="O945" i="15" s="1"/>
  <c r="N945" i="15" s="1" a="1"/>
  <c r="N945" i="15" s="1"/>
  <c r="S943" i="15" a="1"/>
  <c r="S943" i="15" s="1"/>
  <c r="G522" i="15" a="1"/>
  <c r="G522" i="15" s="1"/>
  <c r="H522" i="15" a="1"/>
  <c r="H522" i="15" s="1"/>
  <c r="I522" i="15" a="1"/>
  <c r="I522" i="15" s="1"/>
  <c r="E522" i="15" a="1"/>
  <c r="E522" i="15" s="1"/>
  <c r="D523" i="15" s="1" a="1"/>
  <c r="D523" i="15" s="1"/>
  <c r="F523" i="15" s="1" a="1"/>
  <c r="F523" i="15" s="1"/>
  <c r="O946" i="15" l="1" a="1"/>
  <c r="O946" i="15" s="1"/>
  <c r="N946" i="15" s="1" a="1"/>
  <c r="N946" i="15" s="1"/>
  <c r="Q945" i="15" a="1"/>
  <c r="Q945" i="15" s="1"/>
  <c r="S945" i="15" s="1" a="1"/>
  <c r="S945" i="15" s="1"/>
  <c r="R945" i="15" a="1"/>
  <c r="R945" i="15" s="1"/>
  <c r="S944" i="15" a="1"/>
  <c r="S944" i="15" s="1"/>
  <c r="G523" i="15" a="1"/>
  <c r="G523" i="15" s="1"/>
  <c r="I523" i="15" a="1"/>
  <c r="I523" i="15" s="1"/>
  <c r="H523" i="15" a="1"/>
  <c r="H523" i="15" s="1"/>
  <c r="J522" i="15" a="1"/>
  <c r="J522" i="15" s="1"/>
  <c r="O947" i="15" l="1" a="1"/>
  <c r="O947" i="15" s="1"/>
  <c r="N947" i="15" s="1" a="1"/>
  <c r="N947" i="15" s="1"/>
  <c r="Q946" i="15" a="1"/>
  <c r="Q946" i="15" s="1"/>
  <c r="R946" i="15" a="1"/>
  <c r="R946" i="15" s="1"/>
  <c r="J523" i="15" a="1"/>
  <c r="J523" i="15" s="1"/>
  <c r="E523" i="15" a="1"/>
  <c r="E523" i="15" s="1"/>
  <c r="D524" i="15" s="1" a="1"/>
  <c r="D524" i="15" s="1"/>
  <c r="F524" i="15" s="1" a="1"/>
  <c r="F524" i="15" s="1"/>
  <c r="Q947" i="15" l="1" a="1"/>
  <c r="Q947" i="15" s="1"/>
  <c r="R947" i="15" a="1"/>
  <c r="R947" i="15" s="1"/>
  <c r="O948" i="15" a="1"/>
  <c r="O948" i="15" s="1"/>
  <c r="N948" i="15" s="1" a="1"/>
  <c r="N948" i="15" s="1"/>
  <c r="S946" i="15" a="1"/>
  <c r="S946" i="15" s="1"/>
  <c r="I524" i="15" a="1"/>
  <c r="I524" i="15" s="1"/>
  <c r="H524" i="15" a="1"/>
  <c r="H524" i="15" s="1"/>
  <c r="G524" i="15" a="1"/>
  <c r="G524" i="15" s="1"/>
  <c r="R948" i="15" l="1" a="1"/>
  <c r="R948" i="15" s="1"/>
  <c r="O949" i="15" a="1"/>
  <c r="O949" i="15" s="1"/>
  <c r="N949" i="15" s="1" a="1"/>
  <c r="N949" i="15" s="1"/>
  <c r="Q948" i="15" a="1"/>
  <c r="Q948" i="15" s="1"/>
  <c r="S948" i="15" s="1" a="1"/>
  <c r="S948" i="15" s="1"/>
  <c r="S947" i="15" a="1"/>
  <c r="S947" i="15" s="1"/>
  <c r="E524" i="15" a="1"/>
  <c r="E524" i="15" s="1"/>
  <c r="D525" i="15" s="1" a="1"/>
  <c r="D525" i="15" s="1"/>
  <c r="F525" i="15" s="1" a="1"/>
  <c r="F525" i="15" s="1"/>
  <c r="J524" i="15" a="1"/>
  <c r="J524" i="15" s="1"/>
  <c r="O950" i="15" l="1" a="1"/>
  <c r="O950" i="15" s="1"/>
  <c r="N950" i="15" s="1" a="1"/>
  <c r="N950" i="15" s="1"/>
  <c r="Q949" i="15" a="1"/>
  <c r="Q949" i="15" s="1"/>
  <c r="R949" i="15" a="1"/>
  <c r="R949" i="15" s="1"/>
  <c r="H525" i="15" a="1"/>
  <c r="H525" i="15" s="1"/>
  <c r="I525" i="15" a="1"/>
  <c r="I525" i="15" s="1"/>
  <c r="G525" i="15" a="1"/>
  <c r="G525" i="15" s="1"/>
  <c r="Q950" i="15" l="1" a="1"/>
  <c r="Q950" i="15" s="1"/>
  <c r="R950" i="15" a="1"/>
  <c r="R950" i="15" s="1"/>
  <c r="S949" i="15" a="1"/>
  <c r="S949" i="15" s="1"/>
  <c r="E525" i="15" a="1"/>
  <c r="E525" i="15" s="1"/>
  <c r="D526" i="15" s="1" a="1"/>
  <c r="D526" i="15" s="1"/>
  <c r="F526" i="15" s="1" a="1"/>
  <c r="F526" i="15" s="1"/>
  <c r="J525" i="15" a="1"/>
  <c r="J525" i="15" s="1"/>
  <c r="S950" i="15" l="1" a="1"/>
  <c r="S950" i="15" s="1"/>
  <c r="T3" i="15" s="1" a="1"/>
  <c r="T3" i="15" s="1"/>
  <c r="G526" i="15" a="1"/>
  <c r="G526" i="15" s="1"/>
  <c r="H526" i="15" a="1"/>
  <c r="H526" i="15" s="1"/>
  <c r="I526" i="15" a="1"/>
  <c r="I526" i="15" s="1"/>
  <c r="J526" i="15" l="1" a="1"/>
  <c r="J526" i="15" s="1"/>
  <c r="E526" i="15" a="1"/>
  <c r="E526" i="15" s="1"/>
  <c r="D527" i="15" s="1" a="1"/>
  <c r="D527" i="15" s="1"/>
  <c r="F527" i="15" s="1" a="1"/>
  <c r="F527" i="15" s="1"/>
  <c r="G527" i="15" l="1" a="1"/>
  <c r="G527" i="15" s="1"/>
  <c r="H527" i="15" a="1"/>
  <c r="H527" i="15" s="1"/>
  <c r="I527" i="15" a="1"/>
  <c r="I527" i="15" s="1"/>
  <c r="J527" i="15" l="1" a="1"/>
  <c r="J527" i="15" s="1"/>
  <c r="E527" i="15" a="1"/>
  <c r="E527" i="15" s="1"/>
  <c r="D528" i="15" s="1" a="1"/>
  <c r="D528" i="15" s="1"/>
  <c r="F528" i="15" s="1" a="1"/>
  <c r="F528" i="15" s="1"/>
  <c r="G528" i="15" l="1" a="1"/>
  <c r="G528" i="15" s="1"/>
  <c r="H528" i="15" a="1"/>
  <c r="H528" i="15" s="1"/>
  <c r="I528" i="15" a="1"/>
  <c r="I528" i="15" s="1"/>
  <c r="E528" i="15" l="1" a="1"/>
  <c r="E528" i="15" s="1"/>
  <c r="D529" i="15" s="1" a="1"/>
  <c r="D529" i="15" s="1"/>
  <c r="F529" i="15" s="1" a="1"/>
  <c r="F529" i="15" s="1"/>
  <c r="J528" i="15" a="1"/>
  <c r="J528" i="15" s="1"/>
  <c r="G529" i="15" l="1" a="1"/>
  <c r="G529" i="15" s="1"/>
  <c r="H529" i="15" a="1"/>
  <c r="H529" i="15" s="1"/>
  <c r="I529" i="15" a="1"/>
  <c r="I529" i="15" s="1"/>
  <c r="J529" i="15" l="1" a="1"/>
  <c r="J529" i="15" s="1"/>
  <c r="E529" i="15" a="1"/>
  <c r="E529" i="15" s="1"/>
  <c r="D530" i="15" s="1" a="1"/>
  <c r="D530" i="15" s="1"/>
  <c r="F530" i="15" s="1" a="1"/>
  <c r="F530" i="15" s="1"/>
  <c r="G530" i="15" l="1" a="1"/>
  <c r="G530" i="15" s="1"/>
  <c r="H530" i="15" a="1"/>
  <c r="H530" i="15" s="1"/>
  <c r="I530" i="15" a="1"/>
  <c r="I530" i="15" s="1"/>
  <c r="E530" i="15" a="1"/>
  <c r="E530" i="15" s="1"/>
  <c r="D531" i="15" s="1" a="1"/>
  <c r="D531" i="15" s="1"/>
  <c r="F531" i="15" s="1" a="1"/>
  <c r="F531" i="15" s="1"/>
  <c r="J530" i="15" l="1" a="1"/>
  <c r="J530" i="15" s="1"/>
  <c r="H531" i="15" a="1"/>
  <c r="H531" i="15" s="1"/>
  <c r="I531" i="15" a="1"/>
  <c r="I531" i="15" s="1"/>
  <c r="G531" i="15" a="1"/>
  <c r="G531" i="15" s="1"/>
  <c r="E531" i="15" l="1" a="1"/>
  <c r="E531" i="15" s="1"/>
  <c r="D532" i="15" s="1" a="1"/>
  <c r="D532" i="15" s="1"/>
  <c r="F532" i="15" s="1" a="1"/>
  <c r="F532" i="15" s="1"/>
  <c r="J531" i="15" a="1"/>
  <c r="J531" i="15" s="1"/>
  <c r="I532" i="15" l="1" a="1"/>
  <c r="I532" i="15" s="1"/>
  <c r="H532" i="15" a="1"/>
  <c r="H532" i="15" s="1"/>
  <c r="G532" i="15" a="1"/>
  <c r="G532" i="15" s="1"/>
  <c r="J532" i="15" l="1" a="1"/>
  <c r="J532" i="15" s="1"/>
  <c r="E532" i="15" a="1"/>
  <c r="E532" i="15" s="1"/>
  <c r="D533" i="15" s="1" a="1"/>
  <c r="D533" i="15" s="1"/>
  <c r="F533" i="15" s="1" a="1"/>
  <c r="F533" i="15" s="1"/>
  <c r="G533" i="15" l="1" a="1"/>
  <c r="G533" i="15" s="1"/>
  <c r="H533" i="15" a="1"/>
  <c r="H533" i="15" s="1"/>
  <c r="I533" i="15" a="1"/>
  <c r="I533" i="15" s="1"/>
  <c r="J533" i="15" l="1" a="1"/>
  <c r="J533" i="15" s="1"/>
  <c r="E533" i="15" a="1"/>
  <c r="E533" i="15" s="1"/>
  <c r="D534" i="15" s="1" a="1"/>
  <c r="D534" i="15" s="1"/>
  <c r="F534" i="15" s="1" a="1"/>
  <c r="F534" i="15" s="1"/>
  <c r="G534" i="15" l="1" a="1"/>
  <c r="G534" i="15" s="1"/>
  <c r="H534" i="15" a="1"/>
  <c r="H534" i="15" s="1"/>
  <c r="I534" i="15" a="1"/>
  <c r="I534" i="15" s="1"/>
  <c r="J534" i="15" l="1" a="1"/>
  <c r="J534" i="15" s="1"/>
  <c r="E534" i="15" a="1"/>
  <c r="E534" i="15" s="1"/>
  <c r="D535" i="15" s="1" a="1"/>
  <c r="D535" i="15" s="1"/>
  <c r="F535" i="15" s="1" a="1"/>
  <c r="F535" i="15" s="1"/>
  <c r="H535" i="15" l="1" a="1"/>
  <c r="H535" i="15" s="1"/>
  <c r="I535" i="15" a="1"/>
  <c r="I535" i="15" s="1"/>
  <c r="G535" i="15" a="1"/>
  <c r="G535" i="15" s="1"/>
  <c r="J535" i="15" l="1" a="1"/>
  <c r="J535" i="15" s="1"/>
  <c r="E535" i="15" a="1"/>
  <c r="E535" i="15" s="1"/>
  <c r="D536" i="15" s="1" a="1"/>
  <c r="D536" i="15" s="1"/>
  <c r="F536" i="15" s="1" a="1"/>
  <c r="F536" i="15" s="1"/>
  <c r="H536" i="15" l="1" a="1"/>
  <c r="H536" i="15" s="1"/>
  <c r="I536" i="15" a="1"/>
  <c r="I536" i="15" s="1"/>
  <c r="G536" i="15" a="1"/>
  <c r="G536" i="15" s="1"/>
  <c r="J536" i="15" l="1" a="1"/>
  <c r="J536" i="15" s="1"/>
  <c r="E536" i="15" a="1"/>
  <c r="E536" i="15" s="1"/>
  <c r="D537" i="15" s="1" a="1"/>
  <c r="D537" i="15" s="1"/>
  <c r="F537" i="15" s="1" a="1"/>
  <c r="F537" i="15" s="1"/>
  <c r="G537" i="15" l="1" a="1"/>
  <c r="G537" i="15" s="1"/>
  <c r="H537" i="15" a="1"/>
  <c r="H537" i="15" s="1"/>
  <c r="I537" i="15" a="1"/>
  <c r="I537" i="15" s="1"/>
  <c r="E537" i="15" a="1"/>
  <c r="E537" i="15" s="1"/>
  <c r="D538" i="15" s="1" a="1"/>
  <c r="D538" i="15" s="1"/>
  <c r="F538" i="15" s="1" a="1"/>
  <c r="F538" i="15" s="1"/>
  <c r="J537" i="15" l="1" a="1"/>
  <c r="J537" i="15" s="1"/>
  <c r="H538" i="15" a="1"/>
  <c r="H538" i="15" s="1"/>
  <c r="G538" i="15" a="1"/>
  <c r="G538" i="15" s="1"/>
  <c r="I538" i="15" a="1"/>
  <c r="I538" i="15" s="1"/>
  <c r="E538" i="15" l="1" a="1"/>
  <c r="E538" i="15" s="1"/>
  <c r="D539" i="15" s="1" a="1"/>
  <c r="D539" i="15" s="1"/>
  <c r="F539" i="15" s="1" a="1"/>
  <c r="F539" i="15" s="1"/>
  <c r="J538" i="15" a="1"/>
  <c r="J538" i="15" s="1"/>
  <c r="I539" i="15" l="1" a="1"/>
  <c r="I539" i="15" s="1"/>
  <c r="G539" i="15" a="1"/>
  <c r="G539" i="15" s="1"/>
  <c r="H539" i="15" a="1"/>
  <c r="H539" i="15" s="1"/>
  <c r="E539" i="15" l="1" a="1"/>
  <c r="E539" i="15" s="1"/>
  <c r="D540" i="15" s="1" a="1"/>
  <c r="D540" i="15" s="1"/>
  <c r="F540" i="15" s="1" a="1"/>
  <c r="F540" i="15" s="1"/>
  <c r="J539" i="15" a="1"/>
  <c r="J539" i="15" s="1"/>
  <c r="G540" i="15" l="1" a="1"/>
  <c r="G540" i="15" s="1"/>
  <c r="I540" i="15" a="1"/>
  <c r="I540" i="15" s="1"/>
  <c r="H540" i="15" a="1"/>
  <c r="H540" i="15" s="1"/>
  <c r="J540" i="15" l="1" a="1"/>
  <c r="J540" i="15" s="1"/>
  <c r="E540" i="15" a="1"/>
  <c r="E540" i="15" s="1"/>
  <c r="D541" i="15" s="1" a="1"/>
  <c r="D541" i="15" s="1"/>
  <c r="F541" i="15" s="1" a="1"/>
  <c r="F541" i="15" s="1"/>
  <c r="G541" i="15" l="1" a="1"/>
  <c r="G541" i="15" s="1"/>
  <c r="H541" i="15" a="1"/>
  <c r="H541" i="15" s="1"/>
  <c r="I541" i="15" a="1"/>
  <c r="I541" i="15" s="1"/>
  <c r="E541" i="15" a="1"/>
  <c r="E541" i="15" s="1"/>
  <c r="J541" i="15" l="1" a="1"/>
  <c r="J541" i="15" s="1"/>
  <c r="D542" i="15" a="1"/>
  <c r="D542" i="15" s="1"/>
  <c r="F542" i="15" s="1" a="1"/>
  <c r="F542" i="15" s="1"/>
  <c r="G542" i="15" l="1" a="1"/>
  <c r="G542" i="15" s="1"/>
  <c r="H542" i="15" a="1"/>
  <c r="H542" i="15" s="1"/>
  <c r="I542" i="15" a="1"/>
  <c r="I542" i="15" s="1"/>
  <c r="E542" i="15" a="1"/>
  <c r="E542" i="15" s="1"/>
  <c r="D543" i="15" s="1" a="1"/>
  <c r="D543" i="15" s="1"/>
  <c r="F543" i="15" s="1" a="1"/>
  <c r="F543" i="15" s="1"/>
  <c r="J542" i="15" l="1" a="1"/>
  <c r="J542" i="15" s="1"/>
  <c r="G543" i="15" a="1"/>
  <c r="G543" i="15" s="1"/>
  <c r="I543" i="15" a="1"/>
  <c r="I543" i="15" s="1"/>
  <c r="H543" i="15" a="1"/>
  <c r="H543" i="15" s="1"/>
  <c r="J543" i="15" l="1" a="1"/>
  <c r="J543" i="15" s="1"/>
  <c r="E543" i="15" a="1"/>
  <c r="E543" i="15" s="1"/>
  <c r="D544" i="15" s="1" a="1"/>
  <c r="D544" i="15" s="1"/>
  <c r="F544" i="15" s="1" a="1"/>
  <c r="F544" i="15" s="1"/>
  <c r="I544" i="15" l="1" a="1"/>
  <c r="I544" i="15" s="1"/>
  <c r="H544" i="15" a="1"/>
  <c r="H544" i="15" s="1"/>
  <c r="G544" i="15" a="1"/>
  <c r="G544" i="15" s="1"/>
  <c r="J544" i="15" l="1" a="1"/>
  <c r="J544" i="15" s="1"/>
  <c r="E544" i="15" a="1"/>
  <c r="E544" i="15" s="1"/>
  <c r="D545" i="15" s="1" a="1"/>
  <c r="D545" i="15" s="1"/>
  <c r="F545" i="15" s="1" a="1"/>
  <c r="F545" i="15" s="1"/>
  <c r="H545" i="15" l="1" a="1"/>
  <c r="H545" i="15" s="1"/>
  <c r="I545" i="15" a="1"/>
  <c r="I545" i="15" s="1"/>
  <c r="G545" i="15" a="1"/>
  <c r="G545" i="15" s="1"/>
  <c r="E545" i="15" l="1" a="1"/>
  <c r="E545" i="15" s="1"/>
  <c r="D546" i="15" s="1" a="1"/>
  <c r="D546" i="15" s="1"/>
  <c r="F546" i="15" s="1" a="1"/>
  <c r="F546" i="15" s="1"/>
  <c r="J545" i="15" a="1"/>
  <c r="J545" i="15" s="1"/>
  <c r="G546" i="15" l="1" a="1"/>
  <c r="G546" i="15" s="1"/>
  <c r="H546" i="15" a="1"/>
  <c r="H546" i="15" s="1"/>
  <c r="I546" i="15" a="1"/>
  <c r="I546" i="15" s="1"/>
  <c r="J546" i="15" l="1" a="1"/>
  <c r="J546" i="15" s="1"/>
  <c r="E546" i="15" a="1"/>
  <c r="E546" i="15" s="1"/>
  <c r="D547" i="15" s="1" a="1"/>
  <c r="D547" i="15" s="1"/>
  <c r="F547" i="15" s="1" a="1"/>
  <c r="F547" i="15" s="1"/>
  <c r="G547" i="15" l="1" a="1"/>
  <c r="G547" i="15" s="1"/>
  <c r="H547" i="15" a="1"/>
  <c r="H547" i="15" s="1"/>
  <c r="I547" i="15" a="1"/>
  <c r="I547" i="15" s="1"/>
  <c r="J547" i="15" l="1" a="1"/>
  <c r="J547" i="15" s="1"/>
  <c r="E547" i="15" a="1"/>
  <c r="E547" i="15" s="1"/>
  <c r="D548" i="15" s="1" a="1"/>
  <c r="D548" i="15" s="1"/>
  <c r="F548" i="15" s="1" a="1"/>
  <c r="F548" i="15" s="1"/>
  <c r="G548" i="15" l="1" a="1"/>
  <c r="G548" i="15" s="1"/>
  <c r="H548" i="15" a="1"/>
  <c r="H548" i="15" s="1"/>
  <c r="I548" i="15" a="1"/>
  <c r="I548" i="15" s="1"/>
  <c r="J548" i="15" l="1" a="1"/>
  <c r="J548" i="15" s="1"/>
  <c r="E548" i="15" a="1"/>
  <c r="E548" i="15" s="1"/>
  <c r="D549" i="15" s="1" a="1"/>
  <c r="D549" i="15" s="1"/>
  <c r="F549" i="15" s="1" a="1"/>
  <c r="F549" i="15" s="1"/>
  <c r="G549" i="15" l="1" a="1"/>
  <c r="G549" i="15" s="1"/>
  <c r="H549" i="15" a="1"/>
  <c r="H549" i="15" s="1"/>
  <c r="I549" i="15" a="1"/>
  <c r="I549" i="15" s="1"/>
  <c r="J549" i="15" l="1" a="1"/>
  <c r="J549" i="15" s="1"/>
  <c r="E549" i="15" a="1"/>
  <c r="E549" i="15" s="1"/>
  <c r="D550" i="15" s="1" a="1"/>
  <c r="D550" i="15" s="1"/>
  <c r="F550" i="15" s="1" a="1"/>
  <c r="F550" i="15" s="1"/>
  <c r="G550" i="15" l="1" a="1"/>
  <c r="G550" i="15" s="1"/>
  <c r="H550" i="15" a="1"/>
  <c r="H550" i="15" s="1"/>
  <c r="I550" i="15" a="1"/>
  <c r="I550" i="15" s="1"/>
  <c r="E550" i="15" a="1"/>
  <c r="E550" i="15" s="1"/>
  <c r="D551" i="15" s="1" a="1"/>
  <c r="D551" i="15" s="1"/>
  <c r="F551" i="15" s="1" a="1"/>
  <c r="F551" i="15" s="1"/>
  <c r="J550" i="15" l="1" a="1"/>
  <c r="J550" i="15" s="1"/>
  <c r="H551" i="15" a="1"/>
  <c r="H551" i="15" s="1"/>
  <c r="I551" i="15" a="1"/>
  <c r="I551" i="15" s="1"/>
  <c r="G551" i="15" a="1"/>
  <c r="G551" i="15" s="1"/>
  <c r="E551" i="15" l="1" a="1"/>
  <c r="E551" i="15" s="1"/>
  <c r="D552" i="15" s="1" a="1"/>
  <c r="D552" i="15" s="1"/>
  <c r="F552" i="15" s="1" a="1"/>
  <c r="F552" i="15" s="1"/>
  <c r="J551" i="15" a="1"/>
  <c r="J551" i="15" s="1"/>
  <c r="I552" i="15" l="1" a="1"/>
  <c r="I552" i="15" s="1"/>
  <c r="H552" i="15" a="1"/>
  <c r="H552" i="15" s="1"/>
  <c r="G552" i="15" a="1"/>
  <c r="G552" i="15" s="1"/>
  <c r="J552" i="15" l="1" a="1"/>
  <c r="J552" i="15" s="1"/>
  <c r="E552" i="15" a="1"/>
  <c r="E552" i="15" s="1"/>
  <c r="D553" i="15" s="1" a="1"/>
  <c r="D553" i="15" s="1"/>
  <c r="F553" i="15" s="1" a="1"/>
  <c r="F553" i="15" s="1"/>
  <c r="G553" i="15" l="1" a="1"/>
  <c r="G553" i="15" s="1"/>
  <c r="H553" i="15" a="1"/>
  <c r="H553" i="15" s="1"/>
  <c r="I553" i="15" a="1"/>
  <c r="I553" i="15" s="1"/>
  <c r="E553" i="15" a="1"/>
  <c r="E553" i="15" s="1"/>
  <c r="D554" i="15" s="1" a="1"/>
  <c r="D554" i="15" s="1"/>
  <c r="F554" i="15" s="1" a="1"/>
  <c r="F554" i="15" s="1"/>
  <c r="J553" i="15" l="1" a="1"/>
  <c r="J553" i="15" s="1"/>
  <c r="H554" i="15" a="1"/>
  <c r="H554" i="15" s="1"/>
  <c r="G554" i="15" a="1"/>
  <c r="G554" i="15" s="1"/>
  <c r="I554" i="15" a="1"/>
  <c r="I554" i="15" s="1"/>
  <c r="E554" i="15" l="1" a="1"/>
  <c r="E554" i="15" s="1"/>
  <c r="D555" i="15" s="1" a="1"/>
  <c r="D555" i="15" s="1"/>
  <c r="F555" i="15" s="1" a="1"/>
  <c r="F555" i="15" s="1"/>
  <c r="J554" i="15" a="1"/>
  <c r="J554" i="15" s="1"/>
  <c r="I555" i="15" l="1" a="1"/>
  <c r="I555" i="15" s="1"/>
  <c r="G555" i="15" a="1"/>
  <c r="G555" i="15" s="1"/>
  <c r="H555" i="15" a="1"/>
  <c r="H555" i="15" s="1"/>
  <c r="J555" i="15" l="1" a="1"/>
  <c r="J555" i="15" s="1"/>
  <c r="E555" i="15" a="1"/>
  <c r="E555" i="15" s="1"/>
  <c r="D556" i="15" s="1" a="1"/>
  <c r="D556" i="15" s="1"/>
  <c r="F556" i="15" s="1" a="1"/>
  <c r="F556" i="15" s="1"/>
  <c r="G556" i="15" l="1" a="1"/>
  <c r="G556" i="15" s="1"/>
  <c r="I556" i="15" a="1"/>
  <c r="I556" i="15" s="1"/>
  <c r="H556" i="15" a="1"/>
  <c r="H556" i="15" s="1"/>
  <c r="J556" i="15" l="1" a="1"/>
  <c r="J556" i="15" s="1"/>
  <c r="E556" i="15" a="1"/>
  <c r="E556" i="15" s="1"/>
  <c r="D557" i="15" s="1" a="1"/>
  <c r="D557" i="15" s="1"/>
  <c r="F557" i="15" s="1" a="1"/>
  <c r="F557" i="15" s="1"/>
  <c r="G557" i="15" l="1" a="1"/>
  <c r="G557" i="15" s="1"/>
  <c r="H557" i="15" a="1"/>
  <c r="H557" i="15" s="1"/>
  <c r="I557" i="15" a="1"/>
  <c r="I557" i="15" s="1"/>
  <c r="E557" i="15" a="1"/>
  <c r="E557" i="15" s="1"/>
  <c r="J557" i="15" l="1" a="1"/>
  <c r="J557" i="15" s="1"/>
  <c r="D558" i="15" a="1"/>
  <c r="D558" i="15" s="1"/>
  <c r="F558" i="15" s="1" a="1"/>
  <c r="F558" i="15" s="1"/>
  <c r="G558" i="15" l="1" a="1"/>
  <c r="G558" i="15" s="1"/>
  <c r="H558" i="15" a="1"/>
  <c r="H558" i="15" s="1"/>
  <c r="I558" i="15" a="1"/>
  <c r="I558" i="15" s="1"/>
  <c r="E558" i="15" a="1"/>
  <c r="E558" i="15" s="1"/>
  <c r="D559" i="15" s="1" a="1"/>
  <c r="D559" i="15" s="1"/>
  <c r="F559" i="15" s="1" a="1"/>
  <c r="F559" i="15" s="1"/>
  <c r="J558" i="15" l="1" a="1"/>
  <c r="J558" i="15" s="1"/>
  <c r="G559" i="15" a="1"/>
  <c r="G559" i="15" s="1"/>
  <c r="I559" i="15" a="1"/>
  <c r="I559" i="15" s="1"/>
  <c r="H559" i="15" a="1"/>
  <c r="H559" i="15" s="1"/>
  <c r="J559" i="15" l="1" a="1"/>
  <c r="J559" i="15" s="1"/>
  <c r="E559" i="15" a="1"/>
  <c r="E559" i="15" s="1"/>
  <c r="D560" i="15" s="1" a="1"/>
  <c r="D560" i="15" s="1"/>
  <c r="F560" i="15" s="1" a="1"/>
  <c r="F560" i="15" s="1"/>
  <c r="I560" i="15" l="1" a="1"/>
  <c r="I560" i="15" s="1"/>
  <c r="G560" i="15" a="1"/>
  <c r="G560" i="15" s="1"/>
  <c r="H560" i="15" a="1"/>
  <c r="H560" i="15" s="1"/>
  <c r="J560" i="15" l="1" a="1"/>
  <c r="J560" i="15" s="1"/>
  <c r="E560" i="15" a="1"/>
  <c r="E560" i="15" s="1"/>
  <c r="D561" i="15" s="1" a="1"/>
  <c r="D561" i="15" s="1"/>
  <c r="F561" i="15" s="1" a="1"/>
  <c r="F561" i="15" s="1"/>
  <c r="H561" i="15" l="1" a="1"/>
  <c r="H561" i="15" s="1"/>
  <c r="I561" i="15" a="1"/>
  <c r="I561" i="15" s="1"/>
  <c r="G561" i="15" a="1"/>
  <c r="G561" i="15" s="1"/>
  <c r="E561" i="15" l="1" a="1"/>
  <c r="E561" i="15" s="1"/>
  <c r="D562" i="15" s="1" a="1"/>
  <c r="D562" i="15" s="1"/>
  <c r="F562" i="15" s="1" a="1"/>
  <c r="F562" i="15" s="1"/>
  <c r="J561" i="15" a="1"/>
  <c r="J561" i="15" s="1"/>
  <c r="G562" i="15" l="1" a="1"/>
  <c r="G562" i="15" s="1"/>
  <c r="H562" i="15" a="1"/>
  <c r="H562" i="15" s="1"/>
  <c r="I562" i="15" a="1"/>
  <c r="I562" i="15" s="1"/>
  <c r="J562" i="15" l="1" a="1"/>
  <c r="J562" i="15" s="1"/>
  <c r="E562" i="15" a="1"/>
  <c r="E562" i="15" s="1"/>
  <c r="D563" i="15" s="1" a="1"/>
  <c r="D563" i="15" s="1"/>
  <c r="F563" i="15" s="1" a="1"/>
  <c r="F563" i="15" s="1"/>
  <c r="G563" i="15" l="1" a="1"/>
  <c r="G563" i="15" s="1"/>
  <c r="H563" i="15" a="1"/>
  <c r="H563" i="15" s="1"/>
  <c r="I563" i="15" a="1"/>
  <c r="I563" i="15" s="1"/>
  <c r="J563" i="15" l="1" a="1"/>
  <c r="J563" i="15" s="1"/>
  <c r="E563" i="15" a="1"/>
  <c r="E563" i="15" s="1"/>
  <c r="D564" i="15" s="1" a="1"/>
  <c r="D564" i="15" s="1"/>
  <c r="F564" i="15" s="1" a="1"/>
  <c r="F564" i="15" s="1"/>
  <c r="G564" i="15" l="1" a="1"/>
  <c r="G564" i="15" s="1"/>
  <c r="H564" i="15" a="1"/>
  <c r="H564" i="15" s="1"/>
  <c r="I564" i="15" a="1"/>
  <c r="I564" i="15" s="1"/>
  <c r="J564" i="15" l="1" a="1"/>
  <c r="J564" i="15" s="1"/>
  <c r="E564" i="15" a="1"/>
  <c r="E564" i="15" s="1"/>
  <c r="D565" i="15" s="1" a="1"/>
  <c r="D565" i="15" s="1"/>
  <c r="F565" i="15" s="1" a="1"/>
  <c r="F565" i="15" s="1"/>
  <c r="G565" i="15" l="1" a="1"/>
  <c r="G565" i="15" s="1"/>
  <c r="H565" i="15" a="1"/>
  <c r="H565" i="15" s="1"/>
  <c r="I565" i="15" a="1"/>
  <c r="I565" i="15" s="1"/>
  <c r="J565" i="15" l="1" a="1"/>
  <c r="J565" i="15" s="1"/>
  <c r="E565" i="15" a="1"/>
  <c r="E565" i="15" s="1"/>
  <c r="D566" i="15" s="1" a="1"/>
  <c r="D566" i="15" s="1"/>
  <c r="F566" i="15" s="1" a="1"/>
  <c r="F566" i="15" s="1"/>
  <c r="G566" i="15" l="1" a="1"/>
  <c r="G566" i="15" s="1"/>
  <c r="H566" i="15" a="1"/>
  <c r="H566" i="15" s="1"/>
  <c r="I566" i="15" a="1"/>
  <c r="I566" i="15" s="1"/>
  <c r="E566" i="15" l="1" a="1"/>
  <c r="E566" i="15" s="1"/>
  <c r="D567" i="15" s="1" a="1"/>
  <c r="D567" i="15" s="1"/>
  <c r="F567" i="15" s="1" a="1"/>
  <c r="F567" i="15" s="1"/>
  <c r="J566" i="15" a="1"/>
  <c r="J566" i="15" s="1"/>
  <c r="I567" i="15" l="1" a="1"/>
  <c r="I567" i="15" s="1"/>
  <c r="G567" i="15" a="1"/>
  <c r="G567" i="15" s="1"/>
  <c r="H567" i="15" a="1"/>
  <c r="H567" i="15" s="1"/>
  <c r="J567" i="15" l="1" a="1"/>
  <c r="J567" i="15" s="1"/>
  <c r="E567" i="15" a="1"/>
  <c r="E567" i="15" s="1"/>
  <c r="D568" i="15" s="1" a="1"/>
  <c r="D568" i="15" s="1"/>
  <c r="F568" i="15" l="1" a="1"/>
  <c r="F568" i="15" s="1"/>
  <c r="G568" i="15" s="1" a="1"/>
  <c r="G568" i="15" s="1"/>
  <c r="H568" i="15" a="1"/>
  <c r="H568" i="15" s="1"/>
  <c r="I568" i="15" a="1"/>
  <c r="I568" i="15" s="1"/>
  <c r="E568" i="15" a="1"/>
  <c r="E568" i="15" s="1"/>
  <c r="D569" i="15" s="1" a="1"/>
  <c r="D569" i="15" s="1"/>
  <c r="F569" i="15" s="1" a="1"/>
  <c r="F569" i="15" s="1"/>
  <c r="J568" i="15" l="1" a="1"/>
  <c r="J568" i="15" s="1"/>
  <c r="G569" i="15" a="1"/>
  <c r="G569" i="15" s="1"/>
  <c r="H569" i="15" a="1"/>
  <c r="H569" i="15" s="1"/>
  <c r="I569" i="15" a="1"/>
  <c r="I569" i="15" s="1"/>
  <c r="J569" i="15" l="1" a="1"/>
  <c r="J569" i="15" s="1"/>
  <c r="E569" i="15" a="1"/>
  <c r="E569" i="15" s="1"/>
  <c r="D570" i="15" s="1" a="1"/>
  <c r="D570" i="15" s="1"/>
  <c r="F570" i="15" s="1" a="1"/>
  <c r="F570" i="15" s="1"/>
  <c r="G570" i="15" l="1" a="1"/>
  <c r="G570" i="15" s="1"/>
  <c r="H570" i="15" a="1"/>
  <c r="H570" i="15" s="1"/>
  <c r="I570" i="15" a="1"/>
  <c r="I570" i="15" s="1"/>
  <c r="J570" i="15" l="1" a="1"/>
  <c r="J570" i="15" s="1"/>
  <c r="E570" i="15" a="1"/>
  <c r="E570" i="15" s="1"/>
  <c r="D571" i="15" s="1" a="1"/>
  <c r="D571" i="15" s="1"/>
  <c r="F571" i="15" s="1" a="1"/>
  <c r="F571" i="15" s="1"/>
  <c r="H571" i="15" l="1" a="1"/>
  <c r="H571" i="15" s="1"/>
  <c r="I571" i="15" a="1"/>
  <c r="I571" i="15" s="1"/>
  <c r="G571" i="15" a="1"/>
  <c r="G571" i="15" s="1"/>
  <c r="J571" i="15" l="1" a="1"/>
  <c r="J571" i="15" s="1"/>
  <c r="E571" i="15" a="1"/>
  <c r="E571" i="15" s="1"/>
  <c r="D572" i="15" s="1" a="1"/>
  <c r="D572" i="15" s="1"/>
  <c r="F572" i="15" s="1" a="1"/>
  <c r="F572" i="15" s="1"/>
  <c r="H572" i="15" l="1" a="1"/>
  <c r="H572" i="15" s="1"/>
  <c r="I572" i="15" a="1"/>
  <c r="I572" i="15" s="1"/>
  <c r="G572" i="15" a="1"/>
  <c r="G572" i="15" s="1"/>
  <c r="J572" i="15" l="1" a="1"/>
  <c r="J572" i="15" s="1"/>
  <c r="E572" i="15" a="1"/>
  <c r="E572" i="15" s="1"/>
  <c r="D573" i="15" s="1" a="1"/>
  <c r="D573" i="15" s="1"/>
  <c r="F573" i="15" s="1" a="1"/>
  <c r="F573" i="15" s="1"/>
  <c r="G573" i="15" l="1" a="1"/>
  <c r="G573" i="15" s="1"/>
  <c r="H573" i="15" a="1"/>
  <c r="H573" i="15" s="1"/>
  <c r="E573" i="15" a="1"/>
  <c r="E573" i="15" s="1"/>
  <c r="D574" i="15" s="1" a="1"/>
  <c r="D574" i="15" s="1"/>
  <c r="F574" i="15" s="1" a="1"/>
  <c r="F574" i="15" s="1"/>
  <c r="I573" i="15" a="1"/>
  <c r="I573" i="15" s="1"/>
  <c r="J573" i="15" l="1" a="1"/>
  <c r="J573" i="15" s="1"/>
  <c r="H574" i="15" a="1"/>
  <c r="H574" i="15" s="1"/>
  <c r="G574" i="15" a="1"/>
  <c r="G574" i="15" s="1"/>
  <c r="I574" i="15" a="1"/>
  <c r="I574" i="15" s="1"/>
  <c r="E574" i="15" l="1" a="1"/>
  <c r="E574" i="15" s="1"/>
  <c r="D575" i="15" s="1" a="1"/>
  <c r="D575" i="15" s="1"/>
  <c r="F575" i="15" s="1" a="1"/>
  <c r="F575" i="15" s="1"/>
  <c r="J574" i="15" a="1"/>
  <c r="J574" i="15" s="1"/>
  <c r="I575" i="15" l="1" a="1"/>
  <c r="I575" i="15" s="1"/>
  <c r="G575" i="15" a="1"/>
  <c r="G575" i="15" s="1"/>
  <c r="H575" i="15" a="1"/>
  <c r="H575" i="15" s="1"/>
  <c r="E575" i="15" l="1" a="1"/>
  <c r="E575" i="15" s="1"/>
  <c r="D576" i="15" s="1" a="1"/>
  <c r="D576" i="15" s="1"/>
  <c r="F576" i="15" s="1" a="1"/>
  <c r="F576" i="15" s="1"/>
  <c r="J575" i="15" a="1"/>
  <c r="J575" i="15" s="1"/>
  <c r="G576" i="15" l="1" a="1"/>
  <c r="G576" i="15" s="1"/>
  <c r="I576" i="15" a="1"/>
  <c r="I576" i="15" s="1"/>
  <c r="H576" i="15" a="1"/>
  <c r="H576" i="15" s="1"/>
  <c r="J576" i="15" l="1" a="1"/>
  <c r="J576" i="15" s="1"/>
  <c r="E576" i="15" a="1"/>
  <c r="E576" i="15" s="1"/>
  <c r="D577" i="15" s="1" a="1"/>
  <c r="D577" i="15" s="1"/>
  <c r="F577" i="15" s="1" a="1"/>
  <c r="F577" i="15" s="1"/>
  <c r="G577" i="15" l="1" a="1"/>
  <c r="G577" i="15" s="1"/>
  <c r="H577" i="15" a="1"/>
  <c r="H577" i="15" s="1"/>
  <c r="I577" i="15" a="1"/>
  <c r="I577" i="15" s="1"/>
  <c r="E577" i="15" a="1"/>
  <c r="E577" i="15" s="1"/>
  <c r="J577" i="15" l="1" a="1"/>
  <c r="J577" i="15" s="1"/>
  <c r="D578" i="15" a="1"/>
  <c r="D578" i="15" s="1"/>
  <c r="F578" i="15" s="1" a="1"/>
  <c r="F578" i="15" s="1"/>
  <c r="G578" i="15" l="1" a="1"/>
  <c r="G578" i="15" s="1"/>
  <c r="H578" i="15" a="1"/>
  <c r="H578" i="15" s="1"/>
  <c r="I578" i="15" a="1"/>
  <c r="I578" i="15" s="1"/>
  <c r="E578" i="15" l="1" a="1"/>
  <c r="E578" i="15" s="1"/>
  <c r="D579" i="15" s="1" a="1"/>
  <c r="D579" i="15" s="1"/>
  <c r="F579" i="15" s="1" a="1"/>
  <c r="F579" i="15" s="1"/>
  <c r="J578" i="15" a="1"/>
  <c r="J578" i="15" s="1"/>
  <c r="G579" i="15" l="1" a="1"/>
  <c r="G579" i="15" s="1"/>
  <c r="H579" i="15" a="1"/>
  <c r="H579" i="15" s="1"/>
  <c r="I579" i="15" a="1"/>
  <c r="I579" i="15" s="1"/>
  <c r="J579" i="15" l="1" a="1"/>
  <c r="J579" i="15" s="1"/>
  <c r="E579" i="15" a="1"/>
  <c r="E579" i="15" s="1"/>
  <c r="D580" i="15" s="1" a="1"/>
  <c r="D580" i="15" s="1"/>
  <c r="F580" i="15" l="1" a="1"/>
  <c r="F580" i="15" s="1"/>
  <c r="G580" i="15" s="1" a="1"/>
  <c r="G580" i="15" s="1"/>
  <c r="H580" i="15" a="1"/>
  <c r="H580" i="15" s="1"/>
  <c r="I580" i="15" a="1"/>
  <c r="I580" i="15" s="1"/>
  <c r="E580" i="15" a="1"/>
  <c r="E580" i="15" s="1"/>
  <c r="D581" i="15" s="1" a="1"/>
  <c r="D581" i="15" s="1"/>
  <c r="F581" i="15" s="1" a="1"/>
  <c r="F581" i="15" s="1"/>
  <c r="J580" i="15" l="1" a="1"/>
  <c r="J580" i="15" s="1"/>
  <c r="H581" i="15" a="1"/>
  <c r="H581" i="15" s="1"/>
  <c r="I581" i="15" a="1"/>
  <c r="I581" i="15" s="1"/>
  <c r="G581" i="15" a="1"/>
  <c r="G581" i="15" s="1"/>
  <c r="E581" i="15" l="1" a="1"/>
  <c r="E581" i="15" s="1"/>
  <c r="D582" i="15" s="1" a="1"/>
  <c r="D582" i="15" s="1"/>
  <c r="F582" i="15" s="1" a="1"/>
  <c r="F582" i="15" s="1"/>
  <c r="J581" i="15" a="1"/>
  <c r="J581" i="15" s="1"/>
  <c r="G582" i="15" l="1" a="1"/>
  <c r="G582" i="15" s="1"/>
  <c r="H582" i="15" a="1"/>
  <c r="H582" i="15" s="1"/>
  <c r="I582" i="15" a="1"/>
  <c r="I582" i="15" s="1"/>
  <c r="J582" i="15" l="1" a="1"/>
  <c r="J582" i="15" s="1"/>
  <c r="E582" i="15" a="1"/>
  <c r="E582" i="15" s="1"/>
  <c r="D583" i="15" s="1" a="1"/>
  <c r="D583" i="15" s="1"/>
  <c r="F583" i="15" s="1" a="1"/>
  <c r="F583" i="15" s="1"/>
  <c r="G583" i="15" l="1" a="1"/>
  <c r="G583" i="15" s="1"/>
  <c r="H583" i="15" a="1"/>
  <c r="H583" i="15" s="1"/>
  <c r="I583" i="15" a="1"/>
  <c r="I583" i="15" s="1"/>
  <c r="J583" i="15" l="1" a="1"/>
  <c r="J583" i="15" s="1"/>
  <c r="E583" i="15" a="1"/>
  <c r="E583" i="15" s="1"/>
  <c r="D584" i="15" s="1" a="1"/>
  <c r="D584" i="15" s="1"/>
  <c r="F584" i="15" s="1" a="1"/>
  <c r="F584" i="15" s="1"/>
  <c r="G584" i="15" l="1" a="1"/>
  <c r="G584" i="15" s="1"/>
  <c r="H584" i="15" a="1"/>
  <c r="H584" i="15" s="1"/>
  <c r="I584" i="15" a="1"/>
  <c r="I584" i="15" s="1"/>
  <c r="E584" i="15" l="1" a="1"/>
  <c r="E584" i="15" s="1"/>
  <c r="D585" i="15" s="1" a="1"/>
  <c r="D585" i="15" s="1"/>
  <c r="F585" i="15" s="1" a="1"/>
  <c r="F585" i="15" s="1"/>
  <c r="J584" i="15" a="1"/>
  <c r="J584" i="15" s="1"/>
  <c r="G585" i="15" l="1" a="1"/>
  <c r="G585" i="15" s="1"/>
  <c r="H585" i="15" a="1"/>
  <c r="H585" i="15" s="1"/>
  <c r="I585" i="15" a="1"/>
  <c r="I585" i="15" s="1"/>
  <c r="J585" i="15" l="1" a="1"/>
  <c r="J585" i="15" s="1"/>
  <c r="E585" i="15" a="1"/>
  <c r="E585" i="15" s="1"/>
  <c r="D586" i="15" s="1" a="1"/>
  <c r="D586" i="15" s="1"/>
  <c r="F586" i="15" s="1" a="1"/>
  <c r="F586" i="15" s="1"/>
  <c r="G586" i="15" l="1" a="1"/>
  <c r="G586" i="15" s="1"/>
  <c r="H586" i="15" a="1"/>
  <c r="H586" i="15" s="1"/>
  <c r="I586" i="15" a="1"/>
  <c r="I586" i="15" s="1"/>
  <c r="E586" i="15" a="1"/>
  <c r="E586" i="15" s="1"/>
  <c r="D587" i="15" s="1" a="1"/>
  <c r="D587" i="15" s="1"/>
  <c r="F587" i="15" s="1" a="1"/>
  <c r="F587" i="15" s="1"/>
  <c r="J586" i="15" l="1" a="1"/>
  <c r="J586" i="15" s="1"/>
  <c r="H587" i="15" a="1"/>
  <c r="H587" i="15" s="1"/>
  <c r="I587" i="15" a="1"/>
  <c r="I587" i="15" s="1"/>
  <c r="G587" i="15" a="1"/>
  <c r="G587" i="15" s="1"/>
  <c r="E587" i="15" l="1" a="1"/>
  <c r="E587" i="15" s="1"/>
  <c r="D588" i="15" s="1" a="1"/>
  <c r="D588" i="15" s="1"/>
  <c r="F588" i="15" s="1" a="1"/>
  <c r="F588" i="15" s="1"/>
  <c r="J587" i="15" a="1"/>
  <c r="J587" i="15" s="1"/>
  <c r="I588" i="15" l="1" a="1"/>
  <c r="I588" i="15" s="1"/>
  <c r="G588" i="15" a="1"/>
  <c r="G588" i="15" s="1"/>
  <c r="H588" i="15" a="1"/>
  <c r="H588" i="15" s="1"/>
  <c r="E588" i="15" l="1" a="1"/>
  <c r="E588" i="15" s="1"/>
  <c r="D589" i="15" s="1" a="1"/>
  <c r="D589" i="15" s="1"/>
  <c r="F589" i="15" s="1" a="1"/>
  <c r="F589" i="15" s="1"/>
  <c r="J588" i="15" a="1"/>
  <c r="J588" i="15" s="1"/>
  <c r="G589" i="15" l="1" a="1"/>
  <c r="G589" i="15" s="1"/>
  <c r="H589" i="15" a="1"/>
  <c r="H589" i="15" s="1"/>
  <c r="I589" i="15" a="1"/>
  <c r="I589" i="15" s="1"/>
  <c r="J589" i="15" l="1" a="1"/>
  <c r="J589" i="15" s="1"/>
  <c r="E589" i="15" a="1"/>
  <c r="E589" i="15" s="1"/>
  <c r="D590" i="15" s="1" a="1"/>
  <c r="D590" i="15" s="1"/>
  <c r="F590" i="15" s="1" a="1"/>
  <c r="F590" i="15" s="1"/>
  <c r="G590" i="15" l="1" a="1"/>
  <c r="G590" i="15" s="1"/>
  <c r="H590" i="15" a="1"/>
  <c r="H590" i="15" s="1"/>
  <c r="I590" i="15" a="1"/>
  <c r="I590" i="15" s="1"/>
  <c r="J590" i="15" l="1" a="1"/>
  <c r="J590" i="15" s="1"/>
  <c r="E590" i="15" a="1"/>
  <c r="E590" i="15" s="1"/>
  <c r="D591" i="15" s="1" a="1"/>
  <c r="D591" i="15" s="1"/>
  <c r="F591" i="15" s="1" a="1"/>
  <c r="F591" i="15" s="1"/>
  <c r="H591" i="15" l="1" a="1"/>
  <c r="H591" i="15" s="1"/>
  <c r="I591" i="15" a="1"/>
  <c r="I591" i="15" s="1"/>
  <c r="G591" i="15" a="1"/>
  <c r="G591" i="15" s="1"/>
  <c r="J591" i="15" l="1" a="1"/>
  <c r="J591" i="15" s="1"/>
  <c r="E591" i="15" a="1"/>
  <c r="E591" i="15" s="1"/>
  <c r="D592" i="15" s="1" a="1"/>
  <c r="D592" i="15" s="1"/>
  <c r="F592" i="15" s="1" a="1"/>
  <c r="F592" i="15" s="1"/>
  <c r="H592" i="15" l="1" a="1"/>
  <c r="H592" i="15" s="1"/>
  <c r="I592" i="15" a="1"/>
  <c r="I592" i="15" s="1"/>
  <c r="G592" i="15" a="1"/>
  <c r="G592" i="15" s="1"/>
  <c r="J592" i="15" l="1" a="1"/>
  <c r="J592" i="15" s="1"/>
  <c r="E592" i="15" a="1"/>
  <c r="E592" i="15" s="1"/>
  <c r="D593" i="15" s="1" a="1"/>
  <c r="D593" i="15" s="1"/>
  <c r="F593" i="15" s="1" a="1"/>
  <c r="F593" i="15" s="1"/>
  <c r="G593" i="15" l="1" a="1"/>
  <c r="G593" i="15" s="1"/>
  <c r="H593" i="15" a="1"/>
  <c r="H593" i="15" s="1"/>
  <c r="E593" i="15" a="1"/>
  <c r="E593" i="15" s="1"/>
  <c r="D594" i="15" s="1" a="1"/>
  <c r="D594" i="15" s="1"/>
  <c r="F594" i="15" s="1" a="1"/>
  <c r="F594" i="15" s="1"/>
  <c r="I593" i="15" a="1"/>
  <c r="I593" i="15" s="1"/>
  <c r="J593" i="15" l="1" a="1"/>
  <c r="J593" i="15" s="1"/>
  <c r="H594" i="15" a="1"/>
  <c r="H594" i="15" s="1"/>
  <c r="G594" i="15" a="1"/>
  <c r="G594" i="15" s="1"/>
  <c r="I594" i="15" a="1"/>
  <c r="I594" i="15" s="1"/>
  <c r="E594" i="15" l="1" a="1"/>
  <c r="E594" i="15" s="1"/>
  <c r="D595" i="15" s="1" a="1"/>
  <c r="D595" i="15" s="1"/>
  <c r="F595" i="15" s="1" a="1"/>
  <c r="F595" i="15" s="1"/>
  <c r="J594" i="15" a="1"/>
  <c r="J594" i="15" s="1"/>
  <c r="I595" i="15" l="1" a="1"/>
  <c r="I595" i="15" s="1"/>
  <c r="G595" i="15" a="1"/>
  <c r="G595" i="15" s="1"/>
  <c r="H595" i="15" a="1"/>
  <c r="H595" i="15" s="1"/>
  <c r="J595" i="15" l="1" a="1"/>
  <c r="J595" i="15" s="1"/>
  <c r="E595" i="15" a="1"/>
  <c r="E595" i="15" s="1"/>
  <c r="D596" i="15" s="1" a="1"/>
  <c r="D596" i="15" s="1"/>
  <c r="F596" i="15" s="1" a="1"/>
  <c r="F596" i="15" s="1"/>
  <c r="G596" i="15" l="1" a="1"/>
  <c r="G596" i="15" s="1"/>
  <c r="I596" i="15" a="1"/>
  <c r="I596" i="15" s="1"/>
  <c r="H596" i="15" a="1"/>
  <c r="H596" i="15" s="1"/>
  <c r="J596" i="15" l="1" a="1"/>
  <c r="J596" i="15" s="1"/>
  <c r="E596" i="15" a="1"/>
  <c r="E596" i="15" s="1"/>
  <c r="D597" i="15" s="1" a="1"/>
  <c r="D597" i="15" s="1"/>
  <c r="F597" i="15" s="1" a="1"/>
  <c r="F597" i="15" s="1"/>
  <c r="G597" i="15" l="1" a="1"/>
  <c r="G597" i="15" s="1"/>
  <c r="H597" i="15" a="1"/>
  <c r="H597" i="15" s="1"/>
  <c r="I597" i="15" a="1"/>
  <c r="I597" i="15" s="1"/>
  <c r="E597" i="15" l="1" a="1"/>
  <c r="E597" i="15" s="1"/>
  <c r="D598" i="15" s="1" a="1"/>
  <c r="D598" i="15" s="1"/>
  <c r="F598" i="15" s="1" a="1"/>
  <c r="F598" i="15" s="1"/>
  <c r="J597" i="15" a="1"/>
  <c r="J597" i="15" s="1"/>
  <c r="G598" i="15" l="1" a="1"/>
  <c r="G598" i="15" s="1"/>
  <c r="H598" i="15" a="1"/>
  <c r="H598" i="15" s="1"/>
  <c r="I598" i="15" a="1"/>
  <c r="I598" i="15" s="1"/>
  <c r="E598" i="15" a="1"/>
  <c r="E598" i="15" s="1"/>
  <c r="D599" i="15" s="1" a="1"/>
  <c r="D599" i="15" s="1"/>
  <c r="F599" i="15" s="1" a="1"/>
  <c r="F599" i="15" s="1"/>
  <c r="G599" i="15" l="1" a="1"/>
  <c r="G599" i="15" s="1"/>
  <c r="I599" i="15" a="1"/>
  <c r="I599" i="15" s="1"/>
  <c r="H599" i="15" a="1"/>
  <c r="H599" i="15" s="1"/>
  <c r="J598" i="15" a="1"/>
  <c r="J598" i="15" s="1"/>
  <c r="J599" i="15" l="1" a="1"/>
  <c r="J599" i="15" s="1"/>
  <c r="E599" i="15" a="1"/>
  <c r="E599" i="15" s="1"/>
  <c r="D600" i="15" s="1" a="1"/>
  <c r="D600" i="15" s="1"/>
  <c r="F600" i="15" s="1" a="1"/>
  <c r="F600" i="15" s="1"/>
  <c r="I600" i="15" l="1" a="1"/>
  <c r="I600" i="15" s="1"/>
  <c r="G600" i="15" a="1"/>
  <c r="G600" i="15" s="1"/>
  <c r="H600" i="15" a="1"/>
  <c r="H600" i="15" s="1"/>
  <c r="E600" i="15" l="1" a="1"/>
  <c r="E600" i="15" s="1"/>
  <c r="D601" i="15" s="1" a="1"/>
  <c r="D601" i="15" s="1"/>
  <c r="F601" i="15" s="1" a="1"/>
  <c r="F601" i="15" s="1"/>
  <c r="J600" i="15" a="1"/>
  <c r="J600" i="15" s="1"/>
  <c r="H601" i="15" l="1" a="1"/>
  <c r="H601" i="15" s="1"/>
  <c r="I601" i="15" a="1"/>
  <c r="I601" i="15" s="1"/>
  <c r="G601" i="15" a="1"/>
  <c r="G601" i="15" s="1"/>
  <c r="E601" i="15" l="1" a="1"/>
  <c r="E601" i="15" s="1"/>
  <c r="D602" i="15" s="1" a="1"/>
  <c r="D602" i="15" s="1"/>
  <c r="F602" i="15" s="1" a="1"/>
  <c r="F602" i="15" s="1"/>
  <c r="J601" i="15" a="1"/>
  <c r="J601" i="15" s="1"/>
  <c r="G602" i="15" l="1" a="1"/>
  <c r="G602" i="15" s="1"/>
  <c r="H602" i="15" a="1"/>
  <c r="H602" i="15" s="1"/>
  <c r="I602" i="15" a="1"/>
  <c r="I602" i="15" s="1"/>
  <c r="J602" i="15" l="1" a="1"/>
  <c r="J602" i="15" s="1"/>
  <c r="E602" i="15" a="1"/>
  <c r="E602" i="15" s="1"/>
  <c r="D603" i="15" s="1" a="1"/>
  <c r="D603" i="15" s="1"/>
  <c r="F603" i="15" s="1" a="1"/>
  <c r="F603" i="15" s="1"/>
  <c r="G603" i="15" l="1" a="1"/>
  <c r="G603" i="15" s="1"/>
  <c r="H603" i="15" a="1"/>
  <c r="H603" i="15" s="1"/>
  <c r="I603" i="15" a="1"/>
  <c r="I603" i="15" s="1"/>
  <c r="J603" i="15" l="1" a="1"/>
  <c r="J603" i="15" s="1"/>
  <c r="E603" i="15" a="1"/>
  <c r="E603" i="15" s="1"/>
  <c r="D604" i="15" s="1" a="1"/>
  <c r="D604" i="15" s="1"/>
  <c r="F604" i="15" s="1" a="1"/>
  <c r="F604" i="15" s="1"/>
  <c r="G604" i="15" l="1" a="1"/>
  <c r="G604" i="15" s="1"/>
  <c r="H604" i="15" a="1"/>
  <c r="H604" i="15" s="1"/>
  <c r="I604" i="15" a="1"/>
  <c r="I604" i="15" s="1"/>
  <c r="E604" i="15" l="1" a="1"/>
  <c r="E604" i="15" s="1"/>
  <c r="D605" i="15" s="1" a="1"/>
  <c r="D605" i="15" s="1"/>
  <c r="F605" i="15" s="1" a="1"/>
  <c r="F605" i="15" s="1"/>
  <c r="J604" i="15" a="1"/>
  <c r="J604" i="15" s="1"/>
  <c r="G605" i="15" l="1" a="1"/>
  <c r="G605" i="15" s="1"/>
  <c r="H605" i="15" a="1"/>
  <c r="H605" i="15" s="1"/>
  <c r="I605" i="15" a="1"/>
  <c r="I605" i="15" s="1"/>
  <c r="J605" i="15" l="1" a="1"/>
  <c r="J605" i="15" s="1"/>
  <c r="E605" i="15" a="1"/>
  <c r="E605" i="15" s="1"/>
  <c r="D606" i="15" s="1" a="1"/>
  <c r="D606" i="15" s="1"/>
  <c r="F606" i="15" s="1" a="1"/>
  <c r="F606" i="15" s="1"/>
  <c r="G606" i="15" l="1" a="1"/>
  <c r="G606" i="15" s="1"/>
  <c r="H606" i="15" a="1"/>
  <c r="H606" i="15" s="1"/>
  <c r="I606" i="15" a="1"/>
  <c r="I606" i="15" s="1"/>
  <c r="E606" i="15" a="1"/>
  <c r="E606" i="15" s="1"/>
  <c r="D607" i="15" s="1" a="1"/>
  <c r="D607" i="15" s="1"/>
  <c r="F607" i="15" s="1" a="1"/>
  <c r="F607" i="15" s="1"/>
  <c r="H607" i="15" l="1" a="1"/>
  <c r="H607" i="15" s="1"/>
  <c r="I607" i="15" a="1"/>
  <c r="I607" i="15" s="1"/>
  <c r="G607" i="15" a="1"/>
  <c r="G607" i="15" s="1"/>
  <c r="J606" i="15" a="1"/>
  <c r="J606" i="15" s="1"/>
  <c r="E607" i="15" l="1" a="1"/>
  <c r="E607" i="15" s="1"/>
  <c r="D608" i="15" s="1" a="1"/>
  <c r="D608" i="15" s="1"/>
  <c r="F608" i="15" s="1" a="1"/>
  <c r="F608" i="15" s="1"/>
  <c r="J607" i="15" a="1"/>
  <c r="J607" i="15" s="1"/>
  <c r="I608" i="15" l="1" a="1"/>
  <c r="I608" i="15" s="1"/>
  <c r="G608" i="15" a="1"/>
  <c r="G608" i="15" s="1"/>
  <c r="H608" i="15" a="1"/>
  <c r="H608" i="15" s="1"/>
  <c r="E608" i="15" l="1" a="1"/>
  <c r="E608" i="15" s="1"/>
  <c r="D609" i="15" s="1" a="1"/>
  <c r="D609" i="15" s="1"/>
  <c r="F609" i="15" s="1" a="1"/>
  <c r="F609" i="15" s="1"/>
  <c r="J608" i="15" a="1"/>
  <c r="J608" i="15" s="1"/>
  <c r="G609" i="15" l="1" a="1"/>
  <c r="G609" i="15" s="1"/>
  <c r="H609" i="15" a="1"/>
  <c r="H609" i="15" s="1"/>
  <c r="I609" i="15" a="1"/>
  <c r="I609" i="15" s="1"/>
  <c r="J609" i="15" l="1" a="1"/>
  <c r="J609" i="15" s="1"/>
  <c r="E609" i="15" a="1"/>
  <c r="E609" i="15" s="1"/>
  <c r="D610" i="15" s="1" a="1"/>
  <c r="D610" i="15" s="1"/>
  <c r="F610" i="15" s="1" a="1"/>
  <c r="F610" i="15" s="1"/>
  <c r="G610" i="15" l="1" a="1"/>
  <c r="G610" i="15" s="1"/>
  <c r="H610" i="15" a="1"/>
  <c r="H610" i="15" s="1"/>
  <c r="I610" i="15" a="1"/>
  <c r="I610" i="15" s="1"/>
  <c r="J610" i="15" l="1" a="1"/>
  <c r="J610" i="15" s="1"/>
  <c r="E610" i="15" a="1"/>
  <c r="E610" i="15" s="1"/>
  <c r="D611" i="15" s="1" a="1"/>
  <c r="D611" i="15" s="1"/>
  <c r="F611" i="15" s="1" a="1"/>
  <c r="F611" i="15" s="1"/>
  <c r="H611" i="15" l="1" a="1"/>
  <c r="H611" i="15" s="1"/>
  <c r="I611" i="15" a="1"/>
  <c r="I611" i="15" s="1"/>
  <c r="G611" i="15" a="1"/>
  <c r="G611" i="15" s="1"/>
  <c r="J611" i="15" l="1" a="1"/>
  <c r="J611" i="15" s="1"/>
  <c r="E611" i="15" a="1"/>
  <c r="E611" i="15" s="1"/>
  <c r="D612" i="15" s="1" a="1"/>
  <c r="D612" i="15" s="1"/>
  <c r="F612" i="15" s="1" a="1"/>
  <c r="F612" i="15" s="1"/>
  <c r="H612" i="15" l="1" a="1"/>
  <c r="H612" i="15" s="1"/>
  <c r="I612" i="15" a="1"/>
  <c r="I612" i="15" s="1"/>
  <c r="G612" i="15" a="1"/>
  <c r="G612" i="15" s="1"/>
  <c r="J612" i="15" l="1" a="1"/>
  <c r="J612" i="15" s="1"/>
  <c r="E612" i="15" a="1"/>
  <c r="E612" i="15" s="1"/>
  <c r="D613" i="15" s="1" a="1"/>
  <c r="D613" i="15" s="1"/>
  <c r="F613" i="15" s="1" a="1"/>
  <c r="F613" i="15" s="1"/>
  <c r="G613" i="15" l="1" a="1"/>
  <c r="G613" i="15" s="1"/>
  <c r="H613" i="15" a="1"/>
  <c r="H613" i="15" s="1"/>
  <c r="E613" i="15" a="1"/>
  <c r="E613" i="15" s="1"/>
  <c r="D614" i="15" s="1" a="1"/>
  <c r="D614" i="15" s="1"/>
  <c r="F614" i="15" s="1" a="1"/>
  <c r="F614" i="15" s="1"/>
  <c r="I613" i="15" a="1"/>
  <c r="I613" i="15" s="1"/>
  <c r="J613" i="15" l="1" a="1"/>
  <c r="J613" i="15" s="1"/>
  <c r="H614" i="15" a="1"/>
  <c r="H614" i="15" s="1"/>
  <c r="G614" i="15" a="1"/>
  <c r="G614" i="15" s="1"/>
  <c r="I614" i="15" a="1"/>
  <c r="I614" i="15" s="1"/>
  <c r="E614" i="15" l="1" a="1"/>
  <c r="E614" i="15" s="1"/>
  <c r="D615" i="15" s="1" a="1"/>
  <c r="D615" i="15" s="1"/>
  <c r="F615" i="15" s="1" a="1"/>
  <c r="F615" i="15" s="1"/>
  <c r="J614" i="15" a="1"/>
  <c r="J614" i="15" s="1"/>
  <c r="I615" i="15" l="1" a="1"/>
  <c r="I615" i="15" s="1"/>
  <c r="G615" i="15" a="1"/>
  <c r="G615" i="15" s="1"/>
  <c r="H615" i="15" a="1"/>
  <c r="H615" i="15" s="1"/>
  <c r="J615" i="15" l="1" a="1"/>
  <c r="J615" i="15" s="1"/>
  <c r="E615" i="15" a="1"/>
  <c r="E615" i="15" s="1"/>
  <c r="D616" i="15" s="1" a="1"/>
  <c r="D616" i="15" s="1"/>
  <c r="F616" i="15" s="1" a="1"/>
  <c r="F616" i="15" s="1"/>
  <c r="G616" i="15" l="1" a="1"/>
  <c r="G616" i="15" s="1"/>
  <c r="I616" i="15" a="1"/>
  <c r="I616" i="15" s="1"/>
  <c r="H616" i="15" a="1"/>
  <c r="H616" i="15" s="1"/>
  <c r="J616" i="15" l="1" a="1"/>
  <c r="J616" i="15" s="1"/>
  <c r="E616" i="15" a="1"/>
  <c r="E616" i="15" s="1"/>
  <c r="D617" i="15" s="1" a="1"/>
  <c r="D617" i="15" s="1"/>
  <c r="F617" i="15" s="1" a="1"/>
  <c r="F617" i="15" s="1"/>
  <c r="G617" i="15" l="1" a="1"/>
  <c r="G617" i="15" s="1"/>
  <c r="H617" i="15" a="1"/>
  <c r="H617" i="15" s="1"/>
  <c r="I617" i="15" a="1"/>
  <c r="I617" i="15" s="1"/>
  <c r="E617" i="15" a="1"/>
  <c r="E617" i="15" s="1"/>
  <c r="J617" i="15" l="1" a="1"/>
  <c r="J617" i="15" s="1"/>
  <c r="D618" i="15" a="1"/>
  <c r="D618" i="15" s="1"/>
  <c r="F618" i="15" s="1" a="1"/>
  <c r="F618" i="15" s="1"/>
  <c r="G618" i="15" l="1" a="1"/>
  <c r="G618" i="15" s="1"/>
  <c r="H618" i="15" a="1"/>
  <c r="H618" i="15" s="1"/>
  <c r="I618" i="15" a="1"/>
  <c r="I618" i="15" s="1"/>
  <c r="E618" i="15" a="1"/>
  <c r="E618" i="15" s="1"/>
  <c r="D619" i="15" s="1" a="1"/>
  <c r="D619" i="15" s="1"/>
  <c r="F619" i="15" s="1" a="1"/>
  <c r="F619" i="15" s="1"/>
  <c r="J618" i="15" l="1" a="1"/>
  <c r="J618" i="15" s="1"/>
  <c r="G619" i="15" a="1"/>
  <c r="G619" i="15" s="1"/>
  <c r="I619" i="15" a="1"/>
  <c r="I619" i="15" s="1"/>
  <c r="H619" i="15" a="1"/>
  <c r="H619" i="15" s="1"/>
  <c r="J619" i="15" l="1" a="1"/>
  <c r="J619" i="15" s="1"/>
  <c r="E619" i="15" a="1"/>
  <c r="E619" i="15" s="1"/>
  <c r="D620" i="15" s="1" a="1"/>
  <c r="D620" i="15" s="1"/>
  <c r="F620" i="15" s="1" a="1"/>
  <c r="F620" i="15" s="1"/>
  <c r="I620" i="15" l="1" a="1"/>
  <c r="I620" i="15" s="1"/>
  <c r="G620" i="15" a="1"/>
  <c r="G620" i="15" s="1"/>
  <c r="H620" i="15" a="1"/>
  <c r="H620" i="15" s="1"/>
  <c r="J620" i="15" l="1" a="1"/>
  <c r="J620" i="15" s="1"/>
  <c r="E620" i="15" a="1"/>
  <c r="E620" i="15" s="1"/>
  <c r="D621" i="15" s="1" a="1"/>
  <c r="D621" i="15" s="1"/>
  <c r="F621" i="15" s="1" a="1"/>
  <c r="F621" i="15" s="1"/>
  <c r="H621" i="15" l="1" a="1"/>
  <c r="H621" i="15" s="1"/>
  <c r="I621" i="15" a="1"/>
  <c r="I621" i="15" s="1"/>
  <c r="G621" i="15" a="1"/>
  <c r="G621" i="15" s="1"/>
  <c r="E621" i="15" l="1" a="1"/>
  <c r="E621" i="15" s="1"/>
  <c r="D622" i="15" s="1" a="1"/>
  <c r="D622" i="15" s="1"/>
  <c r="F622" i="15" s="1" a="1"/>
  <c r="F622" i="15" s="1"/>
  <c r="J621" i="15" a="1"/>
  <c r="J621" i="15" s="1"/>
  <c r="G622" i="15" l="1" a="1"/>
  <c r="G622" i="15" s="1"/>
  <c r="H622" i="15" a="1"/>
  <c r="H622" i="15" s="1"/>
  <c r="I622" i="15" a="1"/>
  <c r="I622" i="15" s="1"/>
  <c r="J622" i="15" l="1" a="1"/>
  <c r="J622" i="15" s="1"/>
  <c r="E622" i="15" a="1"/>
  <c r="E622" i="15" s="1"/>
  <c r="D623" i="15" s="1" a="1"/>
  <c r="D623" i="15" s="1"/>
  <c r="F623" i="15" s="1" a="1"/>
  <c r="F623" i="15" s="1"/>
  <c r="G623" i="15" l="1" a="1"/>
  <c r="G623" i="15" s="1"/>
  <c r="H623" i="15" a="1"/>
  <c r="H623" i="15" s="1"/>
  <c r="I623" i="15" a="1"/>
  <c r="I623" i="15" s="1"/>
  <c r="J623" i="15" l="1" a="1"/>
  <c r="J623" i="15" s="1"/>
  <c r="E623" i="15" a="1"/>
  <c r="E623" i="15" s="1"/>
  <c r="D624" i="15" s="1" a="1"/>
  <c r="D624" i="15" s="1"/>
  <c r="F624" i="15" s="1" a="1"/>
  <c r="F624" i="15" s="1"/>
  <c r="G624" i="15" l="1" a="1"/>
  <c r="G624" i="15" s="1"/>
  <c r="H624" i="15" a="1"/>
  <c r="H624" i="15" s="1"/>
  <c r="I624" i="15" a="1"/>
  <c r="I624" i="15" s="1"/>
  <c r="J624" i="15" l="1" a="1"/>
  <c r="J624" i="15" s="1"/>
  <c r="E624" i="15" a="1"/>
  <c r="E624" i="15" s="1"/>
  <c r="D625" i="15" s="1" a="1"/>
  <c r="D625" i="15" s="1"/>
  <c r="F625" i="15" s="1" a="1"/>
  <c r="F625" i="15" s="1"/>
  <c r="G625" i="15" l="1" a="1"/>
  <c r="G625" i="15" s="1"/>
  <c r="H625" i="15" a="1"/>
  <c r="H625" i="15" s="1"/>
  <c r="I625" i="15" a="1"/>
  <c r="I625" i="15" s="1"/>
  <c r="J625" i="15" l="1" a="1"/>
  <c r="J625" i="15" s="1"/>
  <c r="E625" i="15" a="1"/>
  <c r="E625" i="15" s="1"/>
  <c r="D626" i="15" s="1" a="1"/>
  <c r="D626" i="15" s="1"/>
  <c r="F626" i="15" s="1" a="1"/>
  <c r="F626" i="15" s="1"/>
  <c r="G626" i="15" l="1" a="1"/>
  <c r="G626" i="15" s="1"/>
  <c r="H626" i="15" a="1"/>
  <c r="H626" i="15" s="1"/>
  <c r="I626" i="15" a="1"/>
  <c r="I626" i="15" s="1"/>
  <c r="E626" i="15" a="1"/>
  <c r="E626" i="15" s="1"/>
  <c r="D627" i="15" s="1" a="1"/>
  <c r="D627" i="15" s="1"/>
  <c r="F627" i="15" s="1" a="1"/>
  <c r="F627" i="15" s="1"/>
  <c r="H627" i="15" l="1" a="1"/>
  <c r="H627" i="15" s="1"/>
  <c r="I627" i="15" a="1"/>
  <c r="I627" i="15" s="1"/>
  <c r="G627" i="15" a="1"/>
  <c r="G627" i="15" s="1"/>
  <c r="J626" i="15" a="1"/>
  <c r="J626" i="15" s="1"/>
  <c r="E627" i="15" l="1" a="1"/>
  <c r="E627" i="15" s="1"/>
  <c r="D628" i="15" s="1" a="1"/>
  <c r="D628" i="15" s="1"/>
  <c r="F628" i="15" s="1" a="1"/>
  <c r="F628" i="15" s="1"/>
  <c r="J627" i="15" a="1"/>
  <c r="J627" i="15" s="1"/>
  <c r="I628" i="15" l="1" a="1"/>
  <c r="I628" i="15" s="1"/>
  <c r="G628" i="15" a="1"/>
  <c r="G628" i="15" s="1"/>
  <c r="H628" i="15" a="1"/>
  <c r="H628" i="15" s="1"/>
  <c r="E628" i="15" l="1" a="1"/>
  <c r="E628" i="15" s="1"/>
  <c r="D629" i="15" s="1" a="1"/>
  <c r="D629" i="15" s="1"/>
  <c r="F629" i="15" s="1" a="1"/>
  <c r="F629" i="15" s="1"/>
  <c r="J628" i="15" a="1"/>
  <c r="J628" i="15" s="1"/>
  <c r="H629" i="15" l="1" a="1"/>
  <c r="H629" i="15" s="1"/>
  <c r="I629" i="15" a="1"/>
  <c r="I629" i="15" s="1"/>
  <c r="G629" i="15" a="1"/>
  <c r="G629" i="15" s="1"/>
  <c r="E629" i="15" l="1" a="1"/>
  <c r="E629" i="15" s="1"/>
  <c r="D630" i="15" s="1" a="1"/>
  <c r="D630" i="15" s="1"/>
  <c r="F630" i="15" s="1" a="1"/>
  <c r="F630" i="15" s="1"/>
  <c r="J629" i="15" a="1"/>
  <c r="J629" i="15" s="1"/>
  <c r="G630" i="15" l="1" a="1"/>
  <c r="G630" i="15" s="1"/>
  <c r="H630" i="15" a="1"/>
  <c r="H630" i="15" s="1"/>
  <c r="I630" i="15" a="1"/>
  <c r="I630" i="15" s="1"/>
  <c r="J630" i="15" l="1" a="1"/>
  <c r="J630" i="15" s="1"/>
  <c r="E630" i="15" a="1"/>
  <c r="E630" i="15" s="1"/>
  <c r="D631" i="15" s="1" a="1"/>
  <c r="D631" i="15" s="1"/>
  <c r="F631" i="15" s="1" a="1"/>
  <c r="F631" i="15" s="1"/>
  <c r="G631" i="15" l="1" a="1"/>
  <c r="G631" i="15" s="1"/>
  <c r="H631" i="15" a="1"/>
  <c r="H631" i="15" s="1"/>
  <c r="I631" i="15" a="1"/>
  <c r="I631" i="15" s="1"/>
  <c r="J631" i="15" l="1" a="1"/>
  <c r="J631" i="15" s="1"/>
  <c r="E631" i="15" a="1"/>
  <c r="E631" i="15" s="1"/>
  <c r="D632" i="15" s="1" a="1"/>
  <c r="D632" i="15" s="1"/>
  <c r="F632" i="15" s="1" a="1"/>
  <c r="F632" i="15" s="1"/>
  <c r="G632" i="15" l="1" a="1"/>
  <c r="G632" i="15" s="1"/>
  <c r="H632" i="15" a="1"/>
  <c r="H632" i="15" s="1"/>
  <c r="I632" i="15" a="1"/>
  <c r="I632" i="15" s="1"/>
  <c r="J632" i="15" l="1" a="1"/>
  <c r="J632" i="15" s="1"/>
  <c r="E632" i="15" a="1"/>
  <c r="E632" i="15" s="1"/>
  <c r="D633" i="15" s="1" a="1"/>
  <c r="D633" i="15" s="1"/>
  <c r="F633" i="15" s="1" a="1"/>
  <c r="F633" i="15" s="1"/>
  <c r="G633" i="15" l="1" a="1"/>
  <c r="G633" i="15" s="1"/>
  <c r="H633" i="15" a="1"/>
  <c r="H633" i="15" s="1"/>
  <c r="I633" i="15" a="1"/>
  <c r="I633" i="15" s="1"/>
  <c r="J633" i="15" l="1" a="1"/>
  <c r="J633" i="15" s="1"/>
  <c r="E633" i="15" a="1"/>
  <c r="E633" i="15" s="1"/>
  <c r="D634" i="15" s="1" a="1"/>
  <c r="D634" i="15" s="1"/>
  <c r="F634" i="15" s="1" a="1"/>
  <c r="F634" i="15" s="1"/>
  <c r="G634" i="15" l="1" a="1"/>
  <c r="G634" i="15" s="1"/>
  <c r="H634" i="15" a="1"/>
  <c r="H634" i="15" s="1"/>
  <c r="I634" i="15" a="1"/>
  <c r="I634" i="15" s="1"/>
  <c r="E634" i="15" a="1"/>
  <c r="E634" i="15" s="1"/>
  <c r="D635" i="15" s="1" a="1"/>
  <c r="D635" i="15" s="1"/>
  <c r="F635" i="15" s="1" a="1"/>
  <c r="F635" i="15" s="1"/>
  <c r="J634" i="15" l="1" a="1"/>
  <c r="J634" i="15" s="1"/>
  <c r="H635" i="15" a="1"/>
  <c r="H635" i="15" s="1"/>
  <c r="I635" i="15" a="1"/>
  <c r="I635" i="15" s="1"/>
  <c r="G635" i="15" a="1"/>
  <c r="G635" i="15" s="1"/>
  <c r="E635" i="15" l="1" a="1"/>
  <c r="E635" i="15" s="1"/>
  <c r="D636" i="15" s="1" a="1"/>
  <c r="D636" i="15" s="1"/>
  <c r="F636" i="15" s="1" a="1"/>
  <c r="F636" i="15" s="1"/>
  <c r="J635" i="15" a="1"/>
  <c r="J635" i="15" s="1"/>
  <c r="I636" i="15" l="1" a="1"/>
  <c r="I636" i="15" s="1"/>
  <c r="G636" i="15" a="1"/>
  <c r="G636" i="15" s="1"/>
  <c r="H636" i="15" a="1"/>
  <c r="H636" i="15" s="1"/>
  <c r="E636" i="15" l="1" a="1"/>
  <c r="E636" i="15" s="1"/>
  <c r="D637" i="15" s="1" a="1"/>
  <c r="D637" i="15" s="1"/>
  <c r="F637" i="15" s="1" a="1"/>
  <c r="F637" i="15" s="1"/>
  <c r="J636" i="15" a="1"/>
  <c r="J636" i="15" s="1"/>
  <c r="G637" i="15" l="1" a="1"/>
  <c r="G637" i="15" s="1"/>
  <c r="H637" i="15" a="1"/>
  <c r="H637" i="15" s="1"/>
  <c r="I637" i="15" a="1"/>
  <c r="I637" i="15" s="1"/>
  <c r="J637" i="15" l="1" a="1"/>
  <c r="J637" i="15" s="1"/>
  <c r="E637" i="15" a="1"/>
  <c r="E637" i="15" s="1"/>
  <c r="D638" i="15" s="1" a="1"/>
  <c r="D638" i="15" s="1"/>
  <c r="F638" i="15" s="1" a="1"/>
  <c r="F638" i="15" s="1"/>
  <c r="G638" i="15" l="1" a="1"/>
  <c r="G638" i="15" s="1"/>
  <c r="H638" i="15" a="1"/>
  <c r="H638" i="15" s="1"/>
  <c r="I638" i="15" a="1"/>
  <c r="I638" i="15" s="1"/>
  <c r="J638" i="15" l="1" a="1"/>
  <c r="J638" i="15" s="1"/>
  <c r="E638" i="15" a="1"/>
  <c r="E638" i="15" s="1"/>
  <c r="D639" i="15" s="1" a="1"/>
  <c r="D639" i="15" s="1"/>
  <c r="F639" i="15" s="1" a="1"/>
  <c r="F639" i="15" s="1"/>
  <c r="H639" i="15" l="1" a="1"/>
  <c r="H639" i="15" s="1"/>
  <c r="I639" i="15" a="1"/>
  <c r="I639" i="15" s="1"/>
  <c r="G639" i="15" a="1"/>
  <c r="G639" i="15" s="1"/>
  <c r="J639" i="15" l="1" a="1"/>
  <c r="J639" i="15" s="1"/>
  <c r="E639" i="15" a="1"/>
  <c r="E639" i="15" s="1"/>
  <c r="D640" i="15" s="1" a="1"/>
  <c r="D640" i="15" s="1"/>
  <c r="F640" i="15" s="1" a="1"/>
  <c r="F640" i="15" s="1"/>
  <c r="H640" i="15" l="1" a="1"/>
  <c r="H640" i="15" s="1"/>
  <c r="I640" i="15" a="1"/>
  <c r="I640" i="15" s="1"/>
  <c r="G640" i="15" a="1"/>
  <c r="G640" i="15" s="1"/>
  <c r="J640" i="15" l="1" a="1"/>
  <c r="J640" i="15" s="1"/>
  <c r="E640" i="15" a="1"/>
  <c r="E640" i="15" s="1"/>
  <c r="D641" i="15" s="1" a="1"/>
  <c r="D641" i="15" s="1"/>
  <c r="F641" i="15" s="1" a="1"/>
  <c r="F641" i="15" s="1"/>
  <c r="G641" i="15" l="1" a="1"/>
  <c r="G641" i="15" s="1"/>
  <c r="H641" i="15" a="1"/>
  <c r="H641" i="15" s="1"/>
  <c r="E641" i="15" a="1"/>
  <c r="E641" i="15" s="1"/>
  <c r="D642" i="15" s="1" a="1"/>
  <c r="D642" i="15" s="1"/>
  <c r="F642" i="15" s="1" a="1"/>
  <c r="F642" i="15" s="1"/>
  <c r="I641" i="15" a="1"/>
  <c r="I641" i="15" s="1"/>
  <c r="J641" i="15" l="1" a="1"/>
  <c r="J641" i="15" s="1"/>
  <c r="H642" i="15" a="1"/>
  <c r="H642" i="15" s="1"/>
  <c r="G642" i="15" a="1"/>
  <c r="G642" i="15" s="1"/>
  <c r="I642" i="15" a="1"/>
  <c r="I642" i="15" s="1"/>
  <c r="E642" i="15" l="1" a="1"/>
  <c r="E642" i="15" s="1"/>
  <c r="D643" i="15" s="1" a="1"/>
  <c r="D643" i="15" s="1"/>
  <c r="F643" i="15" s="1" a="1"/>
  <c r="F643" i="15" s="1"/>
  <c r="J642" i="15" a="1"/>
  <c r="J642" i="15" s="1"/>
  <c r="I643" i="15" l="1" a="1"/>
  <c r="I643" i="15" s="1"/>
  <c r="G643" i="15" a="1"/>
  <c r="G643" i="15" s="1"/>
  <c r="H643" i="15" a="1"/>
  <c r="H643" i="15" s="1"/>
  <c r="E643" i="15" l="1" a="1"/>
  <c r="E643" i="15" s="1"/>
  <c r="D644" i="15" s="1" a="1"/>
  <c r="D644" i="15" s="1"/>
  <c r="F644" i="15" s="1" a="1"/>
  <c r="F644" i="15" s="1"/>
  <c r="J643" i="15" a="1"/>
  <c r="J643" i="15" s="1"/>
  <c r="G644" i="15" l="1" a="1"/>
  <c r="G644" i="15" s="1"/>
  <c r="I644" i="15" a="1"/>
  <c r="I644" i="15" s="1"/>
  <c r="H644" i="15" a="1"/>
  <c r="H644" i="15" s="1"/>
  <c r="J644" i="15" l="1" a="1"/>
  <c r="J644" i="15" s="1"/>
  <c r="E644" i="15" a="1"/>
  <c r="E644" i="15" s="1"/>
  <c r="D645" i="15" s="1" a="1"/>
  <c r="D645" i="15" s="1"/>
  <c r="F645" i="15" s="1" a="1"/>
  <c r="F645" i="15" s="1"/>
  <c r="G645" i="15" l="1" a="1"/>
  <c r="G645" i="15" s="1"/>
  <c r="H645" i="15" a="1"/>
  <c r="H645" i="15" s="1"/>
  <c r="I645" i="15" a="1"/>
  <c r="I645" i="15" s="1"/>
  <c r="E645" i="15" a="1"/>
  <c r="E645" i="15" s="1"/>
  <c r="J645" i="15" l="1" a="1"/>
  <c r="J645" i="15" s="1"/>
  <c r="D646" i="15" a="1"/>
  <c r="D646" i="15" s="1"/>
  <c r="F646" i="15" s="1" a="1"/>
  <c r="F646" i="15" s="1"/>
  <c r="G646" i="15" l="1" a="1"/>
  <c r="G646" i="15" s="1"/>
  <c r="H646" i="15" a="1"/>
  <c r="H646" i="15" s="1"/>
  <c r="I646" i="15" a="1"/>
  <c r="I646" i="15" s="1"/>
  <c r="E646" i="15" a="1"/>
  <c r="E646" i="15" s="1"/>
  <c r="D647" i="15" s="1" a="1"/>
  <c r="D647" i="15" s="1"/>
  <c r="F647" i="15" s="1" a="1"/>
  <c r="F647" i="15" s="1"/>
  <c r="G647" i="15" l="1" a="1"/>
  <c r="G647" i="15" s="1"/>
  <c r="I647" i="15" a="1"/>
  <c r="I647" i="15" s="1"/>
  <c r="H647" i="15" a="1"/>
  <c r="H647" i="15" s="1"/>
  <c r="J646" i="15" a="1"/>
  <c r="J646" i="15" s="1"/>
  <c r="J647" i="15" l="1" a="1"/>
  <c r="J647" i="15" s="1"/>
  <c r="E647" i="15" a="1"/>
  <c r="E647" i="15" s="1"/>
  <c r="D648" i="15" s="1" a="1"/>
  <c r="D648" i="15" s="1"/>
  <c r="F648" i="15" s="1" a="1"/>
  <c r="F648" i="15" s="1"/>
  <c r="I648" i="15" l="1" a="1"/>
  <c r="I648" i="15" s="1"/>
  <c r="G648" i="15" a="1"/>
  <c r="G648" i="15" s="1"/>
  <c r="H648" i="15" a="1"/>
  <c r="H648" i="15" s="1"/>
  <c r="J648" i="15" l="1" a="1"/>
  <c r="J648" i="15" s="1"/>
  <c r="E648" i="15" a="1"/>
  <c r="E648" i="15" s="1"/>
  <c r="D649" i="15" s="1" a="1"/>
  <c r="D649" i="15" s="1"/>
  <c r="F649" i="15" s="1" a="1"/>
  <c r="F649" i="15" s="1"/>
  <c r="H649" i="15" l="1" a="1"/>
  <c r="H649" i="15" s="1"/>
  <c r="I649" i="15" a="1"/>
  <c r="I649" i="15" s="1"/>
  <c r="G649" i="15" a="1"/>
  <c r="G649" i="15" s="1"/>
  <c r="E649" i="15" l="1" a="1"/>
  <c r="E649" i="15" s="1"/>
  <c r="D650" i="15" s="1" a="1"/>
  <c r="D650" i="15" s="1"/>
  <c r="F650" i="15" s="1" a="1"/>
  <c r="F650" i="15" s="1"/>
  <c r="J649" i="15" a="1"/>
  <c r="J649" i="15" s="1"/>
  <c r="G650" i="15" l="1" a="1"/>
  <c r="G650" i="15" s="1"/>
  <c r="H650" i="15" a="1"/>
  <c r="H650" i="15" s="1"/>
  <c r="I650" i="15" a="1"/>
  <c r="I650" i="15" s="1"/>
  <c r="J650" i="15" l="1" a="1"/>
  <c r="J650" i="15" s="1"/>
  <c r="E650" i="15" a="1"/>
  <c r="E650" i="15" s="1"/>
  <c r="D651" i="15" s="1" a="1"/>
  <c r="D651" i="15" s="1"/>
  <c r="F651" i="15" s="1" a="1"/>
  <c r="F651" i="15" s="1"/>
  <c r="G651" i="15" l="1" a="1"/>
  <c r="G651" i="15" s="1"/>
  <c r="H651" i="15" a="1"/>
  <c r="H651" i="15" s="1"/>
  <c r="I651" i="15" a="1"/>
  <c r="I651" i="15" s="1"/>
  <c r="J651" i="15" l="1" a="1"/>
  <c r="J651" i="15" s="1"/>
  <c r="E651" i="15" a="1"/>
  <c r="E651" i="15" s="1"/>
  <c r="D652" i="15" s="1" a="1"/>
  <c r="D652" i="15" s="1"/>
  <c r="F652" i="15" s="1" a="1"/>
  <c r="F652" i="15" s="1"/>
  <c r="G652" i="15" l="1" a="1"/>
  <c r="G652" i="15" s="1"/>
  <c r="H652" i="15" a="1"/>
  <c r="H652" i="15" s="1"/>
  <c r="I652" i="15" a="1"/>
  <c r="I652" i="15" s="1"/>
  <c r="J652" i="15" l="1" a="1"/>
  <c r="J652" i="15" s="1"/>
  <c r="E652" i="15" a="1"/>
  <c r="E652" i="15" s="1"/>
  <c r="D653" i="15" s="1" a="1"/>
  <c r="D653" i="15" s="1"/>
  <c r="F653" i="15" s="1" a="1"/>
  <c r="F653" i="15" s="1"/>
  <c r="G653" i="15" l="1" a="1"/>
  <c r="G653" i="15" s="1"/>
  <c r="H653" i="15" a="1"/>
  <c r="H653" i="15" s="1"/>
  <c r="I653" i="15" a="1"/>
  <c r="I653" i="15" s="1"/>
  <c r="J653" i="15" l="1" a="1"/>
  <c r="J653" i="15" s="1"/>
  <c r="E653" i="15" a="1"/>
  <c r="E653" i="15" s="1"/>
  <c r="D654" i="15" s="1" a="1"/>
  <c r="D654" i="15" s="1"/>
  <c r="F654" i="15" s="1" a="1"/>
  <c r="F654" i="15" s="1"/>
  <c r="G654" i="15" l="1" a="1"/>
  <c r="G654" i="15" s="1"/>
  <c r="H654" i="15" a="1"/>
  <c r="H654" i="15" s="1"/>
  <c r="I654" i="15" a="1"/>
  <c r="I654" i="15" s="1"/>
  <c r="E654" i="15" a="1"/>
  <c r="E654" i="15" s="1"/>
  <c r="D655" i="15" s="1" a="1"/>
  <c r="D655" i="15" s="1"/>
  <c r="F655" i="15" s="1" a="1"/>
  <c r="F655" i="15" s="1"/>
  <c r="J654" i="15" l="1" a="1"/>
  <c r="J654" i="15" s="1"/>
  <c r="H655" i="15" a="1"/>
  <c r="H655" i="15" s="1"/>
  <c r="I655" i="15" a="1"/>
  <c r="I655" i="15" s="1"/>
  <c r="G655" i="15" a="1"/>
  <c r="G655" i="15" s="1"/>
  <c r="E655" i="15" l="1" a="1"/>
  <c r="E655" i="15" s="1"/>
  <c r="D656" i="15" s="1" a="1"/>
  <c r="D656" i="15" s="1"/>
  <c r="F656" i="15" s="1" a="1"/>
  <c r="F656" i="15" s="1"/>
  <c r="J655" i="15" a="1"/>
  <c r="J655" i="15" s="1"/>
  <c r="I656" i="15" l="1" a="1"/>
  <c r="I656" i="15" s="1"/>
  <c r="G656" i="15" a="1"/>
  <c r="G656" i="15" s="1"/>
  <c r="H656" i="15" a="1"/>
  <c r="H656" i="15" s="1"/>
  <c r="J656" i="15" l="1" a="1"/>
  <c r="J656" i="15" s="1"/>
  <c r="E656" i="15" a="1"/>
  <c r="E656" i="15" s="1"/>
  <c r="D657" i="15" s="1" a="1"/>
  <c r="D657" i="15" s="1"/>
  <c r="F657" i="15" s="1" a="1"/>
  <c r="F657" i="15" s="1"/>
  <c r="G657" i="15" l="1" a="1"/>
  <c r="G657" i="15" s="1"/>
  <c r="H657" i="15" a="1"/>
  <c r="H657" i="15" s="1"/>
  <c r="I657" i="15" a="1"/>
  <c r="I657" i="15" s="1"/>
  <c r="J657" i="15" l="1" a="1"/>
  <c r="J657" i="15" s="1"/>
  <c r="E657" i="15" a="1"/>
  <c r="E657" i="15" s="1"/>
  <c r="D658" i="15" s="1" a="1"/>
  <c r="D658" i="15" s="1"/>
  <c r="F658" i="15" s="1" a="1"/>
  <c r="F658" i="15" s="1"/>
  <c r="G658" i="15" l="1" a="1"/>
  <c r="G658" i="15" s="1"/>
  <c r="H658" i="15" a="1"/>
  <c r="H658" i="15" s="1"/>
  <c r="I658" i="15" a="1"/>
  <c r="I658" i="15" s="1"/>
  <c r="J658" i="15" l="1" a="1"/>
  <c r="J658" i="15" s="1"/>
  <c r="E658" i="15" a="1"/>
  <c r="E658" i="15" s="1"/>
  <c r="D659" i="15" s="1" a="1"/>
  <c r="D659" i="15" s="1"/>
  <c r="F659" i="15" s="1" a="1"/>
  <c r="F659" i="15" s="1"/>
  <c r="H659" i="15" l="1" a="1"/>
  <c r="H659" i="15" s="1"/>
  <c r="I659" i="15" a="1"/>
  <c r="I659" i="15" s="1"/>
  <c r="G659" i="15" a="1"/>
  <c r="G659" i="15" s="1"/>
  <c r="J659" i="15" l="1" a="1"/>
  <c r="J659" i="15" s="1"/>
  <c r="E659" i="15" a="1"/>
  <c r="E659" i="15" s="1"/>
  <c r="D660" i="15" s="1" a="1"/>
  <c r="D660" i="15" s="1"/>
  <c r="F660" i="15" s="1" a="1"/>
  <c r="F660" i="15" s="1"/>
  <c r="H660" i="15" l="1" a="1"/>
  <c r="H660" i="15" s="1"/>
  <c r="I660" i="15" a="1"/>
  <c r="I660" i="15" s="1"/>
  <c r="G660" i="15" a="1"/>
  <c r="G660" i="15" s="1"/>
  <c r="J660" i="15" l="1" a="1"/>
  <c r="J660" i="15" s="1"/>
  <c r="E660" i="15" a="1"/>
  <c r="E660" i="15" s="1"/>
  <c r="D661" i="15" s="1" a="1"/>
  <c r="D661" i="15" s="1"/>
  <c r="F661" i="15" s="1" a="1"/>
  <c r="F661" i="15" s="1"/>
  <c r="G661" i="15" l="1" a="1"/>
  <c r="G661" i="15" s="1"/>
  <c r="H661" i="15" a="1"/>
  <c r="H661" i="15" s="1"/>
  <c r="E661" i="15" a="1"/>
  <c r="E661" i="15" s="1"/>
  <c r="D662" i="15" s="1" a="1"/>
  <c r="D662" i="15" s="1"/>
  <c r="F662" i="15" s="1" a="1"/>
  <c r="F662" i="15" s="1"/>
  <c r="I661" i="15" a="1"/>
  <c r="I661" i="15" s="1"/>
  <c r="J661" i="15" l="1" a="1"/>
  <c r="J661" i="15" s="1"/>
  <c r="H662" i="15" a="1"/>
  <c r="H662" i="15" s="1"/>
  <c r="G662" i="15" a="1"/>
  <c r="G662" i="15" s="1"/>
  <c r="I662" i="15" a="1"/>
  <c r="I662" i="15" s="1"/>
  <c r="E662" i="15" l="1" a="1"/>
  <c r="E662" i="15" s="1"/>
  <c r="D663" i="15" s="1" a="1"/>
  <c r="D663" i="15" s="1"/>
  <c r="F663" i="15" s="1" a="1"/>
  <c r="F663" i="15" s="1"/>
  <c r="J662" i="15" a="1"/>
  <c r="J662" i="15" s="1"/>
  <c r="I663" i="15" l="1" a="1"/>
  <c r="I663" i="15" s="1"/>
  <c r="G663" i="15" a="1"/>
  <c r="G663" i="15" s="1"/>
  <c r="H663" i="15" a="1"/>
  <c r="H663" i="15" s="1"/>
  <c r="J663" i="15" l="1" a="1"/>
  <c r="J663" i="15" s="1"/>
  <c r="E663" i="15" a="1"/>
  <c r="E663" i="15" s="1"/>
  <c r="D664" i="15" s="1" a="1"/>
  <c r="D664" i="15" s="1"/>
  <c r="F664" i="15" s="1" a="1"/>
  <c r="F664" i="15" s="1"/>
  <c r="G664" i="15" l="1" a="1"/>
  <c r="G664" i="15" s="1"/>
  <c r="I664" i="15" a="1"/>
  <c r="I664" i="15" s="1"/>
  <c r="H664" i="15" a="1"/>
  <c r="H664" i="15" s="1"/>
  <c r="J664" i="15" l="1" a="1"/>
  <c r="J664" i="15" s="1"/>
  <c r="E664" i="15" a="1"/>
  <c r="E664" i="15" s="1"/>
  <c r="D665" i="15" s="1" a="1"/>
  <c r="D665" i="15" s="1"/>
  <c r="F665" i="15" s="1" a="1"/>
  <c r="F665" i="15" s="1"/>
  <c r="G665" i="15" l="1" a="1"/>
  <c r="G665" i="15" s="1"/>
  <c r="H665" i="15" a="1"/>
  <c r="H665" i="15" s="1"/>
  <c r="I665" i="15" a="1"/>
  <c r="I665" i="15" s="1"/>
  <c r="E665" i="15" a="1"/>
  <c r="E665" i="15" s="1"/>
  <c r="J665" i="15" l="1" a="1"/>
  <c r="J665" i="15" s="1"/>
  <c r="D666" i="15" a="1"/>
  <c r="D666" i="15" s="1"/>
  <c r="F666" i="15" s="1" a="1"/>
  <c r="F666" i="15" s="1"/>
  <c r="G666" i="15" l="1" a="1"/>
  <c r="G666" i="15" s="1"/>
  <c r="H666" i="15" a="1"/>
  <c r="H666" i="15" s="1"/>
  <c r="I666" i="15" a="1"/>
  <c r="I666" i="15" s="1"/>
  <c r="E666" i="15" a="1"/>
  <c r="E666" i="15" s="1"/>
  <c r="D667" i="15" s="1" a="1"/>
  <c r="D667" i="15" s="1"/>
  <c r="F667" i="15" s="1" a="1"/>
  <c r="F667" i="15" s="1"/>
  <c r="J666" i="15" l="1" a="1"/>
  <c r="J666" i="15" s="1"/>
  <c r="G667" i="15" a="1"/>
  <c r="G667" i="15" s="1"/>
  <c r="I667" i="15" a="1"/>
  <c r="I667" i="15" s="1"/>
  <c r="H667" i="15" a="1"/>
  <c r="H667" i="15" s="1"/>
  <c r="J667" i="15" l="1" a="1"/>
  <c r="J667" i="15" s="1"/>
  <c r="E667" i="15" a="1"/>
  <c r="E667" i="15" s="1"/>
  <c r="D668" i="15" s="1" a="1"/>
  <c r="D668" i="15" s="1"/>
  <c r="F668" i="15" s="1" a="1"/>
  <c r="F668" i="15" s="1"/>
  <c r="I668" i="15" l="1" a="1"/>
  <c r="I668" i="15" s="1"/>
  <c r="G668" i="15" a="1"/>
  <c r="G668" i="15" s="1"/>
  <c r="H668" i="15" a="1"/>
  <c r="H668" i="15" s="1"/>
  <c r="J668" i="15" l="1" a="1"/>
  <c r="J668" i="15" s="1"/>
  <c r="E668" i="15" a="1"/>
  <c r="E668" i="15" s="1"/>
  <c r="D669" i="15" s="1" a="1"/>
  <c r="D669" i="15" s="1"/>
  <c r="F669" i="15" s="1" a="1"/>
  <c r="F669" i="15" s="1"/>
  <c r="H669" i="15" l="1" a="1"/>
  <c r="H669" i="15" s="1"/>
  <c r="I669" i="15" a="1"/>
  <c r="I669" i="15" s="1"/>
  <c r="G669" i="15" a="1"/>
  <c r="G669" i="15" s="1"/>
  <c r="E669" i="15" l="1" a="1"/>
  <c r="E669" i="15" s="1"/>
  <c r="D670" i="15" s="1" a="1"/>
  <c r="D670" i="15" s="1"/>
  <c r="F670" i="15" s="1" a="1"/>
  <c r="F670" i="15" s="1"/>
  <c r="J669" i="15" a="1"/>
  <c r="J669" i="15" s="1"/>
  <c r="G670" i="15" l="1" a="1"/>
  <c r="G670" i="15" s="1"/>
  <c r="H670" i="15" a="1"/>
  <c r="H670" i="15" s="1"/>
  <c r="I670" i="15" a="1"/>
  <c r="I670" i="15" s="1"/>
  <c r="J670" i="15" l="1" a="1"/>
  <c r="J670" i="15" s="1"/>
  <c r="E670" i="15" a="1"/>
  <c r="E670" i="15" s="1"/>
  <c r="D671" i="15" s="1" a="1"/>
  <c r="D671" i="15" s="1"/>
  <c r="F671" i="15" s="1" a="1"/>
  <c r="F671" i="15" s="1"/>
  <c r="G671" i="15" l="1" a="1"/>
  <c r="G671" i="15" s="1"/>
  <c r="H671" i="15" a="1"/>
  <c r="H671" i="15" s="1"/>
  <c r="I671" i="15" a="1"/>
  <c r="I671" i="15" s="1"/>
  <c r="J671" i="15" l="1" a="1"/>
  <c r="J671" i="15" s="1"/>
  <c r="E671" i="15" a="1"/>
  <c r="E671" i="15" s="1"/>
  <c r="D672" i="15" s="1" a="1"/>
  <c r="D672" i="15" s="1"/>
  <c r="F672" i="15" s="1" a="1"/>
  <c r="F672" i="15" s="1"/>
  <c r="G672" i="15" l="1" a="1"/>
  <c r="G672" i="15" s="1"/>
  <c r="H672" i="15" a="1"/>
  <c r="H672" i="15" s="1"/>
  <c r="I672" i="15" a="1"/>
  <c r="I672" i="15" s="1"/>
  <c r="J672" i="15" l="1" a="1"/>
  <c r="J672" i="15" s="1"/>
  <c r="E672" i="15" a="1"/>
  <c r="E672" i="15" s="1"/>
  <c r="D673" i="15" s="1" a="1"/>
  <c r="D673" i="15" s="1"/>
  <c r="F673" i="15" s="1" a="1"/>
  <c r="F673" i="15" s="1"/>
  <c r="G673" i="15" l="1" a="1"/>
  <c r="G673" i="15" s="1"/>
  <c r="H673" i="15" a="1"/>
  <c r="H673" i="15" s="1"/>
  <c r="I673" i="15" a="1"/>
  <c r="I673" i="15" s="1"/>
  <c r="J673" i="15" l="1" a="1"/>
  <c r="J673" i="15" s="1"/>
  <c r="E673" i="15" a="1"/>
  <c r="E673" i="15" s="1"/>
  <c r="D674" i="15" s="1" a="1"/>
  <c r="D674" i="15" s="1"/>
  <c r="F674" i="15" s="1" a="1"/>
  <c r="F674" i="15" s="1"/>
  <c r="G674" i="15" l="1" a="1"/>
  <c r="G674" i="15" s="1"/>
  <c r="H674" i="15" a="1"/>
  <c r="H674" i="15" s="1"/>
  <c r="I674" i="15" a="1"/>
  <c r="I674" i="15" s="1"/>
  <c r="E674" i="15" a="1"/>
  <c r="E674" i="15" s="1"/>
  <c r="D675" i="15" s="1" a="1"/>
  <c r="D675" i="15" s="1"/>
  <c r="F675" i="15" s="1" a="1"/>
  <c r="F675" i="15" s="1"/>
  <c r="J674" i="15" l="1" a="1"/>
  <c r="J674" i="15" s="1"/>
  <c r="H675" i="15" a="1"/>
  <c r="H675" i="15" s="1"/>
  <c r="I675" i="15" a="1"/>
  <c r="I675" i="15" s="1"/>
  <c r="G675" i="15" a="1"/>
  <c r="G675" i="15" s="1"/>
  <c r="E675" i="15" l="1" a="1"/>
  <c r="E675" i="15" s="1"/>
  <c r="D676" i="15" s="1" a="1"/>
  <c r="D676" i="15" s="1"/>
  <c r="F676" i="15" s="1" a="1"/>
  <c r="F676" i="15" s="1"/>
  <c r="J675" i="15" a="1"/>
  <c r="J675" i="15" s="1"/>
  <c r="I676" i="15" l="1" a="1"/>
  <c r="I676" i="15" s="1"/>
  <c r="G676" i="15" a="1"/>
  <c r="G676" i="15" s="1"/>
  <c r="H676" i="15" a="1"/>
  <c r="H676" i="15" s="1"/>
  <c r="J676" i="15" l="1" a="1"/>
  <c r="J676" i="15" s="1"/>
  <c r="E676" i="15" a="1"/>
  <c r="E676" i="15" s="1"/>
  <c r="D677" i="15" s="1" a="1"/>
  <c r="D677" i="15" s="1"/>
  <c r="F677" i="15" s="1" a="1"/>
  <c r="F677" i="15" s="1"/>
  <c r="G677" i="15" l="1" a="1"/>
  <c r="G677" i="15" s="1"/>
  <c r="H677" i="15" a="1"/>
  <c r="H677" i="15" s="1"/>
  <c r="I677" i="15" a="1"/>
  <c r="I677" i="15" s="1"/>
  <c r="J677" i="15" l="1" a="1"/>
  <c r="J677" i="15" s="1"/>
  <c r="E677" i="15" a="1"/>
  <c r="E677" i="15" s="1"/>
  <c r="D678" i="15" s="1" a="1"/>
  <c r="D678" i="15" s="1"/>
  <c r="F678" i="15" s="1" a="1"/>
  <c r="F678" i="15" s="1"/>
  <c r="G678" i="15" l="1" a="1"/>
  <c r="G678" i="15" s="1"/>
  <c r="H678" i="15" a="1"/>
  <c r="H678" i="15" s="1"/>
  <c r="I678" i="15" a="1"/>
  <c r="I678" i="15" s="1"/>
  <c r="J678" i="15" l="1" a="1"/>
  <c r="J678" i="15" s="1"/>
  <c r="E678" i="15" a="1"/>
  <c r="E678" i="15" s="1"/>
  <c r="D679" i="15" s="1" a="1"/>
  <c r="D679" i="15" s="1"/>
  <c r="F679" i="15" s="1" a="1"/>
  <c r="F679" i="15" s="1"/>
  <c r="H679" i="15" l="1" a="1"/>
  <c r="H679" i="15" s="1"/>
  <c r="I679" i="15" a="1"/>
  <c r="I679" i="15" s="1"/>
  <c r="G679" i="15" a="1"/>
  <c r="G679" i="15" s="1"/>
  <c r="J679" i="15" l="1" a="1"/>
  <c r="J679" i="15" s="1"/>
  <c r="E679" i="15" a="1"/>
  <c r="E679" i="15" s="1"/>
  <c r="D680" i="15" s="1" a="1"/>
  <c r="D680" i="15" s="1"/>
  <c r="F680" i="15" s="1" a="1"/>
  <c r="F680" i="15" s="1"/>
  <c r="H680" i="15" l="1" a="1"/>
  <c r="H680" i="15" s="1"/>
  <c r="I680" i="15" a="1"/>
  <c r="I680" i="15" s="1"/>
  <c r="G680" i="15" a="1"/>
  <c r="G680" i="15" s="1"/>
  <c r="J680" i="15" l="1" a="1"/>
  <c r="J680" i="15" s="1"/>
  <c r="E680" i="15" a="1"/>
  <c r="E680" i="15" s="1"/>
  <c r="D681" i="15" s="1" a="1"/>
  <c r="D681" i="15" s="1"/>
  <c r="F681" i="15" s="1" a="1"/>
  <c r="F681" i="15" s="1"/>
  <c r="G681" i="15" l="1" a="1"/>
  <c r="G681" i="15" s="1"/>
  <c r="H681" i="15" a="1"/>
  <c r="H681" i="15" s="1"/>
  <c r="E681" i="15" a="1"/>
  <c r="E681" i="15" s="1"/>
  <c r="D682" i="15" s="1" a="1"/>
  <c r="D682" i="15" s="1"/>
  <c r="F682" i="15" s="1" a="1"/>
  <c r="F682" i="15" s="1"/>
  <c r="I681" i="15" a="1"/>
  <c r="I681" i="15" s="1"/>
  <c r="J681" i="15" l="1" a="1"/>
  <c r="J681" i="15" s="1"/>
  <c r="H682" i="15" a="1"/>
  <c r="H682" i="15" s="1"/>
  <c r="G682" i="15" a="1"/>
  <c r="G682" i="15" s="1"/>
  <c r="I682" i="15" a="1"/>
  <c r="I682" i="15" s="1"/>
  <c r="E682" i="15" l="1" a="1"/>
  <c r="E682" i="15" s="1"/>
  <c r="D683" i="15" s="1" a="1"/>
  <c r="D683" i="15" s="1"/>
  <c r="F683" i="15" s="1" a="1"/>
  <c r="F683" i="15" s="1"/>
  <c r="J682" i="15" a="1"/>
  <c r="J682" i="15" s="1"/>
  <c r="I683" i="15" l="1" a="1"/>
  <c r="I683" i="15" s="1"/>
  <c r="G683" i="15" a="1"/>
  <c r="G683" i="15" s="1"/>
  <c r="H683" i="15" a="1"/>
  <c r="H683" i="15" s="1"/>
  <c r="J683" i="15" l="1" a="1"/>
  <c r="J683" i="15" s="1"/>
  <c r="E683" i="15" a="1"/>
  <c r="E683" i="15" s="1"/>
  <c r="D684" i="15" s="1" a="1"/>
  <c r="D684" i="15" s="1"/>
  <c r="F684" i="15" s="1" a="1"/>
  <c r="F684" i="15" s="1"/>
  <c r="G684" i="15" l="1" a="1"/>
  <c r="G684" i="15" s="1"/>
  <c r="I684" i="15" a="1"/>
  <c r="I684" i="15" s="1"/>
  <c r="H684" i="15" a="1"/>
  <c r="H684" i="15" s="1"/>
  <c r="J684" i="15" l="1" a="1"/>
  <c r="J684" i="15" s="1"/>
  <c r="E684" i="15" a="1"/>
  <c r="E684" i="15" s="1"/>
  <c r="D685" i="15" s="1" a="1"/>
  <c r="D685" i="15" s="1"/>
  <c r="F685" i="15" s="1" a="1"/>
  <c r="F685" i="15" s="1"/>
  <c r="G685" i="15" l="1" a="1"/>
  <c r="G685" i="15" s="1"/>
  <c r="H685" i="15" a="1"/>
  <c r="H685" i="15" s="1"/>
  <c r="I685" i="15" a="1"/>
  <c r="I685" i="15" s="1"/>
  <c r="E685" i="15" a="1"/>
  <c r="E685" i="15" s="1"/>
  <c r="J685" i="15" l="1" a="1"/>
  <c r="J685" i="15" s="1"/>
  <c r="D686" i="15" a="1"/>
  <c r="D686" i="15" s="1"/>
  <c r="F686" i="15" s="1" a="1"/>
  <c r="F686" i="15" s="1"/>
  <c r="G686" i="15" l="1" a="1"/>
  <c r="G686" i="15" s="1"/>
  <c r="H686" i="15" a="1"/>
  <c r="H686" i="15" s="1"/>
  <c r="I686" i="15" a="1"/>
  <c r="I686" i="15" s="1"/>
  <c r="E686" i="15" a="1"/>
  <c r="E686" i="15" s="1"/>
  <c r="D687" i="15" s="1" a="1"/>
  <c r="D687" i="15" s="1"/>
  <c r="F687" i="15" s="1" a="1"/>
  <c r="F687" i="15" s="1"/>
  <c r="J686" i="15" l="1" a="1"/>
  <c r="J686" i="15" s="1"/>
  <c r="G687" i="15" a="1"/>
  <c r="G687" i="15" s="1"/>
  <c r="I687" i="15" a="1"/>
  <c r="I687" i="15" s="1"/>
  <c r="H687" i="15" a="1"/>
  <c r="H687" i="15" s="1"/>
  <c r="J687" i="15" l="1" a="1"/>
  <c r="J687" i="15" s="1"/>
  <c r="E687" i="15" a="1"/>
  <c r="E687" i="15" s="1"/>
  <c r="D688" i="15" s="1" a="1"/>
  <c r="D688" i="15" s="1"/>
  <c r="F688" i="15" s="1" a="1"/>
  <c r="F688" i="15" s="1"/>
  <c r="I688" i="15" l="1" a="1"/>
  <c r="I688" i="15" s="1"/>
  <c r="G688" i="15" a="1"/>
  <c r="G688" i="15" s="1"/>
  <c r="H688" i="15" a="1"/>
  <c r="H688" i="15" s="1"/>
  <c r="E688" i="15" l="1" a="1"/>
  <c r="E688" i="15" s="1"/>
  <c r="J688" i="15" a="1"/>
  <c r="J688" i="15" s="1"/>
  <c r="D689" i="15" a="1"/>
  <c r="D689" i="15" s="1"/>
  <c r="F689" i="15" s="1" a="1"/>
  <c r="F689" i="15" s="1"/>
  <c r="H689" i="15" l="1" a="1"/>
  <c r="H689" i="15" s="1"/>
  <c r="I689" i="15" a="1"/>
  <c r="I689" i="15" s="1"/>
  <c r="G689" i="15" a="1"/>
  <c r="G689" i="15" s="1"/>
  <c r="E689" i="15" l="1" a="1"/>
  <c r="E689" i="15" s="1"/>
  <c r="D690" i="15" s="1" a="1"/>
  <c r="D690" i="15" s="1"/>
  <c r="F690" i="15" s="1" a="1"/>
  <c r="F690" i="15" s="1"/>
  <c r="J689" i="15" a="1"/>
  <c r="J689" i="15" s="1"/>
  <c r="G690" i="15" l="1" a="1"/>
  <c r="G690" i="15" s="1"/>
  <c r="H690" i="15" a="1"/>
  <c r="H690" i="15" s="1"/>
  <c r="I690" i="15" a="1"/>
  <c r="I690" i="15" s="1"/>
  <c r="J690" i="15" l="1" a="1"/>
  <c r="J690" i="15" s="1"/>
  <c r="E690" i="15" a="1"/>
  <c r="E690" i="15" s="1"/>
  <c r="D691" i="15" s="1" a="1"/>
  <c r="D691" i="15" s="1"/>
  <c r="F691" i="15" s="1" a="1"/>
  <c r="F691" i="15" s="1"/>
  <c r="G691" i="15" l="1" a="1"/>
  <c r="G691" i="15" s="1"/>
  <c r="H691" i="15" a="1"/>
  <c r="H691" i="15" s="1"/>
  <c r="I691" i="15" a="1"/>
  <c r="I691" i="15" s="1"/>
  <c r="J691" i="15" l="1" a="1"/>
  <c r="J691" i="15" s="1"/>
  <c r="E691" i="15" a="1"/>
  <c r="E691" i="15" s="1"/>
  <c r="D692" i="15" s="1" a="1"/>
  <c r="D692" i="15" s="1"/>
  <c r="F692" i="15" s="1" a="1"/>
  <c r="F692" i="15" s="1"/>
  <c r="G692" i="15" l="1" a="1"/>
  <c r="G692" i="15" s="1"/>
  <c r="H692" i="15" a="1"/>
  <c r="H692" i="15" s="1"/>
  <c r="I692" i="15" a="1"/>
  <c r="I692" i="15" s="1"/>
  <c r="J692" i="15" l="1" a="1"/>
  <c r="J692" i="15" s="1"/>
  <c r="E692" i="15" a="1"/>
  <c r="E692" i="15" s="1"/>
  <c r="D693" i="15" s="1" a="1"/>
  <c r="D693" i="15" s="1"/>
  <c r="F693" i="15" s="1" a="1"/>
  <c r="F693" i="15" s="1"/>
  <c r="G693" i="15" l="1" a="1"/>
  <c r="G693" i="15" s="1"/>
  <c r="H693" i="15" a="1"/>
  <c r="H693" i="15" s="1"/>
  <c r="I693" i="15" a="1"/>
  <c r="I693" i="15" s="1"/>
  <c r="J693" i="15" l="1" a="1"/>
  <c r="J693" i="15" s="1"/>
  <c r="E693" i="15" a="1"/>
  <c r="E693" i="15" s="1"/>
  <c r="D694" i="15" s="1" a="1"/>
  <c r="D694" i="15" s="1"/>
  <c r="F694" i="15" s="1" a="1"/>
  <c r="F694" i="15" s="1"/>
  <c r="G694" i="15" l="1" a="1"/>
  <c r="G694" i="15" s="1"/>
  <c r="H694" i="15" a="1"/>
  <c r="H694" i="15" s="1"/>
  <c r="I694" i="15" a="1"/>
  <c r="I694" i="15" s="1"/>
  <c r="E694" i="15" a="1"/>
  <c r="E694" i="15" s="1"/>
  <c r="D695" i="15" s="1" a="1"/>
  <c r="D695" i="15" s="1"/>
  <c r="F695" i="15" s="1" a="1"/>
  <c r="F695" i="15" s="1"/>
  <c r="J694" i="15" l="1" a="1"/>
  <c r="J694" i="15" s="1"/>
  <c r="H695" i="15" a="1"/>
  <c r="H695" i="15" s="1"/>
  <c r="I695" i="15" a="1"/>
  <c r="I695" i="15" s="1"/>
  <c r="G695" i="15" a="1"/>
  <c r="G695" i="15" s="1"/>
  <c r="E695" i="15" l="1" a="1"/>
  <c r="E695" i="15" s="1"/>
  <c r="D696" i="15" s="1" a="1"/>
  <c r="D696" i="15" s="1"/>
  <c r="F696" i="15" s="1" a="1"/>
  <c r="F696" i="15" s="1"/>
  <c r="J695" i="15" a="1"/>
  <c r="J695" i="15" s="1"/>
  <c r="I696" i="15" l="1" a="1"/>
  <c r="I696" i="15" s="1"/>
  <c r="G696" i="15" a="1"/>
  <c r="G696" i="15" s="1"/>
  <c r="H696" i="15" a="1"/>
  <c r="H696" i="15" s="1"/>
  <c r="J696" i="15" l="1" a="1"/>
  <c r="J696" i="15" s="1"/>
  <c r="E696" i="15" a="1"/>
  <c r="E696" i="15" s="1"/>
  <c r="D697" i="15" s="1" a="1"/>
  <c r="D697" i="15" s="1"/>
  <c r="F697" i="15" s="1" a="1"/>
  <c r="F697" i="15" s="1"/>
  <c r="G697" i="15" l="1" a="1"/>
  <c r="G697" i="15" s="1"/>
  <c r="H697" i="15" a="1"/>
  <c r="H697" i="15" s="1"/>
  <c r="I697" i="15" a="1"/>
  <c r="I697" i="15" s="1"/>
  <c r="J697" i="15" l="1" a="1"/>
  <c r="J697" i="15" s="1"/>
  <c r="E697" i="15" a="1"/>
  <c r="E697" i="15" s="1"/>
  <c r="D698" i="15" s="1" a="1"/>
  <c r="D698" i="15" s="1"/>
  <c r="F698" i="15" s="1" a="1"/>
  <c r="F698" i="15" s="1"/>
  <c r="G698" i="15" l="1" a="1"/>
  <c r="G698" i="15" s="1"/>
  <c r="H698" i="15" a="1"/>
  <c r="H698" i="15" s="1"/>
  <c r="I698" i="15" a="1"/>
  <c r="I698" i="15" s="1"/>
  <c r="J698" i="15" l="1" a="1"/>
  <c r="J698" i="15" s="1"/>
  <c r="E698" i="15" a="1"/>
  <c r="E698" i="15" s="1"/>
  <c r="D699" i="15" s="1" a="1"/>
  <c r="D699" i="15" s="1"/>
  <c r="F699" i="15" s="1" a="1"/>
  <c r="F699" i="15" s="1"/>
  <c r="H699" i="15" l="1" a="1"/>
  <c r="H699" i="15" s="1"/>
  <c r="I699" i="15" a="1"/>
  <c r="I699" i="15" s="1"/>
  <c r="G699" i="15" a="1"/>
  <c r="G699" i="15" s="1"/>
  <c r="J699" i="15" l="1" a="1"/>
  <c r="J699" i="15" s="1"/>
  <c r="E699" i="15" a="1"/>
  <c r="E699" i="15" s="1"/>
  <c r="D700" i="15" s="1" a="1"/>
  <c r="D700" i="15" s="1"/>
  <c r="F700" i="15" s="1" a="1"/>
  <c r="F700" i="15" s="1"/>
  <c r="H700" i="15" l="1" a="1"/>
  <c r="H700" i="15" s="1"/>
  <c r="I700" i="15" a="1"/>
  <c r="I700" i="15" s="1"/>
  <c r="G700" i="15" a="1"/>
  <c r="G700" i="15" s="1"/>
  <c r="J700" i="15" l="1" a="1"/>
  <c r="J700" i="15" s="1"/>
  <c r="E700" i="15" a="1"/>
  <c r="E700" i="15" s="1"/>
  <c r="D701" i="15" s="1" a="1"/>
  <c r="D701" i="15" s="1"/>
  <c r="F701" i="15" s="1" a="1"/>
  <c r="F701" i="15" s="1"/>
  <c r="G701" i="15" l="1" a="1"/>
  <c r="G701" i="15" s="1"/>
  <c r="H701" i="15" a="1"/>
  <c r="H701" i="15" s="1"/>
  <c r="E701" i="15" a="1"/>
  <c r="E701" i="15" s="1"/>
  <c r="D702" i="15" s="1" a="1"/>
  <c r="D702" i="15" s="1"/>
  <c r="F702" i="15" s="1" a="1"/>
  <c r="F702" i="15" s="1"/>
  <c r="I701" i="15" a="1"/>
  <c r="I701" i="15" s="1"/>
  <c r="J701" i="15" l="1" a="1"/>
  <c r="J701" i="15" s="1"/>
  <c r="H702" i="15" a="1"/>
  <c r="H702" i="15" s="1"/>
  <c r="G702" i="15" a="1"/>
  <c r="G702" i="15" s="1"/>
  <c r="I702" i="15" a="1"/>
  <c r="I702" i="15" s="1"/>
  <c r="E702" i="15" l="1" a="1"/>
  <c r="E702" i="15" s="1"/>
  <c r="D703" i="15" s="1" a="1"/>
  <c r="D703" i="15" s="1"/>
  <c r="F703" i="15" s="1" a="1"/>
  <c r="F703" i="15" s="1"/>
  <c r="J702" i="15" a="1"/>
  <c r="J702" i="15" s="1"/>
  <c r="I703" i="15" l="1" a="1"/>
  <c r="I703" i="15" s="1"/>
  <c r="G703" i="15" a="1"/>
  <c r="G703" i="15" s="1"/>
  <c r="H703" i="15" a="1"/>
  <c r="H703" i="15" s="1"/>
  <c r="J703" i="15" l="1" a="1"/>
  <c r="J703" i="15" s="1"/>
  <c r="E703" i="15" a="1"/>
  <c r="E703" i="15" s="1"/>
  <c r="D704" i="15" s="1" a="1"/>
  <c r="D704" i="15" s="1"/>
  <c r="F704" i="15" s="1" a="1"/>
  <c r="F704" i="15" s="1"/>
  <c r="G704" i="15" l="1" a="1"/>
  <c r="G704" i="15" s="1"/>
  <c r="I704" i="15" a="1"/>
  <c r="I704" i="15" s="1"/>
  <c r="H704" i="15" a="1"/>
  <c r="H704" i="15" s="1"/>
  <c r="J704" i="15" l="1" a="1"/>
  <c r="J704" i="15" s="1"/>
  <c r="E704" i="15" a="1"/>
  <c r="E704" i="15" s="1"/>
  <c r="D705" i="15" s="1" a="1"/>
  <c r="D705" i="15" s="1"/>
  <c r="F705" i="15" s="1" a="1"/>
  <c r="F705" i="15" s="1"/>
  <c r="G705" i="15" l="1" a="1"/>
  <c r="G705" i="15" s="1"/>
  <c r="I705" i="15" a="1"/>
  <c r="I705" i="15" s="1"/>
  <c r="H705" i="15" a="1"/>
  <c r="H705" i="15" s="1"/>
  <c r="E705" i="15" a="1"/>
  <c r="E705" i="15" s="1"/>
  <c r="D706" i="15" s="1" a="1"/>
  <c r="D706" i="15" s="1"/>
  <c r="F706" i="15" s="1" a="1"/>
  <c r="F706" i="15" s="1"/>
  <c r="J705" i="15" l="1" a="1"/>
  <c r="J705" i="15" s="1"/>
  <c r="G706" i="15" a="1"/>
  <c r="G706" i="15" s="1"/>
  <c r="H706" i="15" a="1"/>
  <c r="H706" i="15" s="1"/>
  <c r="I706" i="15" a="1"/>
  <c r="I706" i="15" s="1"/>
  <c r="J706" i="15" l="1" a="1"/>
  <c r="J706" i="15" s="1"/>
  <c r="E706" i="15" a="1"/>
  <c r="E706" i="15" s="1"/>
  <c r="D707" i="15" s="1" a="1"/>
  <c r="D707" i="15" s="1"/>
  <c r="F707" i="15" s="1" a="1"/>
  <c r="F707" i="15" s="1"/>
  <c r="G707" i="15" l="1" a="1"/>
  <c r="G707" i="15" s="1"/>
  <c r="H707" i="15" a="1"/>
  <c r="H707" i="15" s="1"/>
  <c r="I707" i="15" a="1"/>
  <c r="I707" i="15" s="1"/>
  <c r="E707" i="15" a="1"/>
  <c r="E707" i="15" s="1"/>
  <c r="D708" i="15" s="1" a="1"/>
  <c r="D708" i="15" s="1"/>
  <c r="F708" i="15" s="1" a="1"/>
  <c r="F708" i="15" s="1"/>
  <c r="J707" i="15" l="1" a="1"/>
  <c r="J707" i="15" s="1"/>
  <c r="H708" i="15" a="1"/>
  <c r="H708" i="15" s="1"/>
  <c r="I708" i="15" a="1"/>
  <c r="I708" i="15" s="1"/>
  <c r="G708" i="15" a="1"/>
  <c r="G708" i="15" s="1"/>
  <c r="E708" i="15" l="1" a="1"/>
  <c r="E708" i="15" s="1"/>
  <c r="D709" i="15" s="1" a="1"/>
  <c r="D709" i="15" s="1"/>
  <c r="F709" i="15" s="1" a="1"/>
  <c r="F709" i="15" s="1"/>
  <c r="J708" i="15" a="1"/>
  <c r="J708" i="15" s="1"/>
  <c r="I709" i="15" l="1" a="1"/>
  <c r="I709" i="15" s="1"/>
  <c r="G709" i="15" a="1"/>
  <c r="G709" i="15" s="1"/>
  <c r="H709" i="15" a="1"/>
  <c r="H709" i="15" s="1"/>
  <c r="J709" i="15" l="1" a="1"/>
  <c r="J709" i="15" s="1"/>
  <c r="E709" i="15" a="1"/>
  <c r="E709" i="15" s="1"/>
  <c r="D710" i="15" s="1" a="1"/>
  <c r="D710" i="15" s="1"/>
  <c r="F710" i="15" s="1" a="1"/>
  <c r="F710" i="15" s="1"/>
  <c r="G710" i="15" l="1" a="1"/>
  <c r="G710" i="15" s="1"/>
  <c r="H710" i="15" a="1"/>
  <c r="H710" i="15" s="1"/>
  <c r="I710" i="15" a="1"/>
  <c r="I710" i="15" s="1"/>
  <c r="J710" i="15" l="1" a="1"/>
  <c r="J710" i="15" s="1"/>
  <c r="E710" i="15" a="1"/>
  <c r="E710" i="15" s="1"/>
  <c r="D711" i="15" s="1" a="1"/>
  <c r="D711" i="15" s="1"/>
  <c r="F711" i="15" s="1" a="1"/>
  <c r="F711" i="15" s="1"/>
  <c r="G711" i="15" l="1" a="1"/>
  <c r="G711" i="15" s="1"/>
  <c r="H711" i="15" a="1"/>
  <c r="H711" i="15" s="1"/>
  <c r="I711" i="15" a="1"/>
  <c r="I711" i="15" s="1"/>
  <c r="J711" i="15" l="1" a="1"/>
  <c r="J711" i="15" s="1"/>
  <c r="E711" i="15" a="1"/>
  <c r="E711" i="15" s="1"/>
  <c r="D712" i="15" s="1" a="1"/>
  <c r="D712" i="15" s="1"/>
  <c r="F712" i="15" s="1" a="1"/>
  <c r="F712" i="15" s="1"/>
  <c r="G712" i="15" l="1" a="1"/>
  <c r="G712" i="15" s="1"/>
  <c r="H712" i="15" a="1"/>
  <c r="H712" i="15" s="1"/>
  <c r="I712" i="15" a="1"/>
  <c r="I712" i="15" s="1"/>
  <c r="J712" i="15" l="1" a="1"/>
  <c r="J712" i="15" s="1"/>
  <c r="E712" i="15" a="1"/>
  <c r="E712" i="15" s="1"/>
  <c r="D713" i="15" s="1" a="1"/>
  <c r="D713" i="15" s="1"/>
  <c r="F713" i="15" s="1" a="1"/>
  <c r="F713" i="15" s="1"/>
  <c r="H713" i="15" l="1" a="1"/>
  <c r="H713" i="15" s="1"/>
  <c r="I713" i="15" a="1"/>
  <c r="I713" i="15" s="1"/>
  <c r="G713" i="15" a="1"/>
  <c r="G713" i="15" s="1"/>
  <c r="J713" i="15" l="1" a="1"/>
  <c r="J713" i="15" s="1"/>
  <c r="E713" i="15" a="1"/>
  <c r="E713" i="15" s="1"/>
  <c r="D714" i="15" s="1" a="1"/>
  <c r="D714" i="15" s="1"/>
  <c r="F714" i="15" s="1" a="1"/>
  <c r="F714" i="15" s="1"/>
  <c r="G714" i="15" l="1" a="1"/>
  <c r="G714" i="15" s="1"/>
  <c r="H714" i="15" a="1"/>
  <c r="H714" i="15" s="1"/>
  <c r="I714" i="15" a="1"/>
  <c r="I714" i="15" s="1"/>
  <c r="E714" i="15" l="1" a="1"/>
  <c r="E714" i="15" s="1"/>
  <c r="D715" i="15" s="1" a="1"/>
  <c r="D715" i="15" s="1"/>
  <c r="F715" i="15" s="1" a="1"/>
  <c r="F715" i="15" s="1"/>
  <c r="J714" i="15" a="1"/>
  <c r="J714" i="15" s="1"/>
  <c r="G715" i="15" l="1" a="1"/>
  <c r="G715" i="15" s="1"/>
  <c r="I715" i="15" a="1"/>
  <c r="I715" i="15" s="1"/>
  <c r="H715" i="15" a="1"/>
  <c r="H715" i="15" s="1"/>
  <c r="E715" i="15" a="1"/>
  <c r="E715" i="15" s="1"/>
  <c r="D716" i="15" s="1" a="1"/>
  <c r="D716" i="15" s="1"/>
  <c r="F716" i="15" s="1" a="1"/>
  <c r="F716" i="15" s="1"/>
  <c r="J715" i="15" l="1" a="1"/>
  <c r="J715" i="15" s="1"/>
  <c r="I716" i="15" a="1"/>
  <c r="I716" i="15" s="1"/>
  <c r="G716" i="15" a="1"/>
  <c r="G716" i="15" s="1"/>
  <c r="H716" i="15" a="1"/>
  <c r="H716" i="15" s="1"/>
  <c r="J716" i="15" l="1" a="1"/>
  <c r="J716" i="15" s="1"/>
  <c r="E716" i="15" a="1"/>
  <c r="E716" i="15" s="1"/>
  <c r="D717" i="15" s="1" a="1"/>
  <c r="D717" i="15" s="1"/>
  <c r="F717" i="15" s="1" a="1"/>
  <c r="F717" i="15" s="1"/>
  <c r="G717" i="15" l="1" a="1"/>
  <c r="G717" i="15" s="1"/>
  <c r="I717" i="15" a="1"/>
  <c r="I717" i="15" s="1"/>
  <c r="H717" i="15" a="1"/>
  <c r="H717" i="15" s="1"/>
  <c r="J717" i="15" l="1" a="1"/>
  <c r="J717" i="15" s="1"/>
  <c r="E717" i="15" a="1"/>
  <c r="E717" i="15" s="1"/>
  <c r="D718" i="15" s="1" a="1"/>
  <c r="D718" i="15" s="1"/>
  <c r="F718" i="15" s="1" a="1"/>
  <c r="F718" i="15" s="1"/>
  <c r="G718" i="15" l="1" a="1"/>
  <c r="G718" i="15" s="1"/>
  <c r="H718" i="15" a="1"/>
  <c r="H718" i="15" s="1"/>
  <c r="I718" i="15" a="1"/>
  <c r="I718" i="15" s="1"/>
  <c r="J718" i="15" l="1" a="1"/>
  <c r="J718" i="15" s="1"/>
  <c r="E718" i="15" a="1"/>
  <c r="E718" i="15" s="1"/>
  <c r="D719" i="15" s="1" a="1"/>
  <c r="D719" i="15" s="1"/>
  <c r="F719" i="15" s="1" a="1"/>
  <c r="F719" i="15" s="1"/>
  <c r="G719" i="15" l="1" a="1"/>
  <c r="G719" i="15" s="1"/>
  <c r="H719" i="15" a="1"/>
  <c r="H719" i="15" s="1"/>
  <c r="I719" i="15" a="1"/>
  <c r="I719" i="15" s="1"/>
  <c r="E719" i="15" a="1"/>
  <c r="E719" i="15" s="1"/>
  <c r="D720" i="15" s="1" a="1"/>
  <c r="D720" i="15" s="1"/>
  <c r="F720" i="15" s="1" a="1"/>
  <c r="F720" i="15" s="1"/>
  <c r="J719" i="15" l="1" a="1"/>
  <c r="J719" i="15" s="1"/>
  <c r="G720" i="15" a="1"/>
  <c r="G720" i="15" s="1"/>
  <c r="H720" i="15" a="1"/>
  <c r="H720" i="15" s="1"/>
  <c r="I720" i="15" a="1"/>
  <c r="I720" i="15" s="1"/>
  <c r="J720" i="15" l="1" a="1"/>
  <c r="J720" i="15" s="1"/>
  <c r="E720" i="15" a="1"/>
  <c r="E720" i="15" s="1"/>
  <c r="D721" i="15" s="1" a="1"/>
  <c r="D721" i="15" s="1"/>
  <c r="F721" i="15" s="1" a="1"/>
  <c r="F721" i="15" s="1"/>
  <c r="I721" i="15" l="1" a="1"/>
  <c r="I721" i="15" s="1"/>
  <c r="G721" i="15" a="1"/>
  <c r="G721" i="15" s="1"/>
  <c r="H721" i="15" a="1"/>
  <c r="H721" i="15" s="1"/>
  <c r="J721" i="15" l="1" a="1"/>
  <c r="J721" i="15" s="1"/>
  <c r="E721" i="15" a="1"/>
  <c r="E721" i="15" s="1"/>
  <c r="D722" i="15" s="1" a="1"/>
  <c r="D722" i="15" s="1"/>
  <c r="F722" i="15" s="1" a="1"/>
  <c r="F722" i="15" s="1"/>
  <c r="H722" i="15" l="1" a="1"/>
  <c r="H722" i="15" s="1"/>
  <c r="I722" i="15" a="1"/>
  <c r="I722" i="15" s="1"/>
  <c r="G722" i="15" a="1"/>
  <c r="G722" i="15" s="1"/>
  <c r="E722" i="15" l="1" a="1"/>
  <c r="E722" i="15" s="1"/>
  <c r="D723" i="15" s="1" a="1"/>
  <c r="D723" i="15" s="1"/>
  <c r="F723" i="15" s="1" a="1"/>
  <c r="F723" i="15" s="1"/>
  <c r="J722" i="15" a="1"/>
  <c r="J722" i="15" s="1"/>
  <c r="G723" i="15" l="1" a="1"/>
  <c r="G723" i="15" s="1"/>
  <c r="H723" i="15" a="1"/>
  <c r="H723" i="15" s="1"/>
  <c r="I723" i="15" a="1"/>
  <c r="I723" i="15" s="1"/>
  <c r="J723" i="15" l="1" a="1"/>
  <c r="J723" i="15" s="1"/>
  <c r="E723" i="15" a="1"/>
  <c r="E723" i="15" s="1"/>
  <c r="D724" i="15" s="1" a="1"/>
  <c r="D724" i="15" s="1"/>
  <c r="F724" i="15" s="1" a="1"/>
  <c r="F724" i="15" s="1"/>
  <c r="G724" i="15" l="1" a="1"/>
  <c r="G724" i="15" s="1"/>
  <c r="H724" i="15" a="1"/>
  <c r="H724" i="15" s="1"/>
  <c r="I724" i="15" a="1"/>
  <c r="I724" i="15" s="1"/>
  <c r="E724" i="15" l="1" a="1"/>
  <c r="E724" i="15" s="1"/>
  <c r="D725" i="15" s="1" a="1"/>
  <c r="D725" i="15" s="1"/>
  <c r="F725" i="15" s="1" a="1"/>
  <c r="F725" i="15" s="1"/>
  <c r="J724" i="15" a="1"/>
  <c r="J724" i="15" s="1"/>
  <c r="G725" i="15" l="1" a="1"/>
  <c r="G725" i="15" s="1"/>
  <c r="H725" i="15" a="1"/>
  <c r="H725" i="15" s="1"/>
  <c r="I725" i="15" a="1"/>
  <c r="I725" i="15" s="1"/>
  <c r="E725" i="15" l="1" a="1"/>
  <c r="E725" i="15" s="1"/>
  <c r="D726" i="15" s="1" a="1"/>
  <c r="D726" i="15" s="1"/>
  <c r="J725" i="15" a="1"/>
  <c r="J725" i="15" s="1"/>
  <c r="F726" i="15" l="1" a="1"/>
  <c r="F726" i="15" s="1"/>
  <c r="G726" i="15" s="1" a="1"/>
  <c r="G726" i="15" s="1"/>
  <c r="H726" i="15" a="1"/>
  <c r="H726" i="15" s="1"/>
  <c r="I726" i="15" a="1"/>
  <c r="I726" i="15" s="1"/>
  <c r="J726" i="15" l="1" a="1"/>
  <c r="J726" i="15" s="1"/>
  <c r="E726" i="15" a="1"/>
  <c r="E726" i="15" s="1"/>
  <c r="D727" i="15" s="1" a="1"/>
  <c r="D727" i="15" s="1"/>
  <c r="F727" i="15" s="1" a="1"/>
  <c r="F727" i="15" s="1"/>
  <c r="G727" i="15" s="1" a="1"/>
  <c r="G727" i="15" s="1"/>
  <c r="E727" i="15" l="1" a="1"/>
  <c r="E727" i="15" s="1"/>
  <c r="D728" i="15" s="1" a="1"/>
  <c r="D728" i="15" s="1"/>
  <c r="F728" i="15" s="1" a="1"/>
  <c r="F728" i="15" s="1"/>
  <c r="G728" i="15" s="1" a="1"/>
  <c r="G728" i="15" s="1"/>
  <c r="I727" i="15" a="1"/>
  <c r="I727" i="15" s="1"/>
  <c r="H727" i="15" a="1"/>
  <c r="H727" i="15" s="1"/>
  <c r="J727" i="15" s="1" a="1"/>
  <c r="J727" i="15" s="1"/>
  <c r="I728" i="15" l="1" a="1"/>
  <c r="I728" i="15" s="1"/>
  <c r="H728" i="15" a="1"/>
  <c r="H728" i="15" s="1"/>
  <c r="E728" i="15" a="1"/>
  <c r="E728" i="15" s="1"/>
  <c r="D729" i="15" s="1" a="1"/>
  <c r="D729" i="15" s="1"/>
  <c r="F729" i="15" s="1" a="1"/>
  <c r="F729" i="15" s="1"/>
  <c r="J728" i="15" a="1"/>
  <c r="J728" i="15" s="1"/>
  <c r="I729" i="15" l="1" a="1"/>
  <c r="I729" i="15" s="1"/>
  <c r="G729" i="15" a="1"/>
  <c r="G729" i="15" s="1"/>
  <c r="H729" i="15" a="1"/>
  <c r="H729" i="15" s="1"/>
  <c r="E729" i="15" l="1" a="1"/>
  <c r="E729" i="15" s="1"/>
  <c r="D730" i="15" s="1" a="1"/>
  <c r="D730" i="15" s="1"/>
  <c r="F730" i="15" s="1" a="1"/>
  <c r="F730" i="15" s="1"/>
  <c r="J729" i="15" a="1"/>
  <c r="J729" i="15" s="1"/>
  <c r="G730" i="15" l="1" a="1"/>
  <c r="G730" i="15" s="1"/>
  <c r="H730" i="15" a="1"/>
  <c r="H730" i="15" s="1"/>
  <c r="I730" i="15" a="1"/>
  <c r="I730" i="15" s="1"/>
  <c r="J730" i="15" l="1" a="1"/>
  <c r="J730" i="15" s="1"/>
  <c r="E730" i="15" a="1"/>
  <c r="E730" i="15" s="1"/>
  <c r="D731" i="15" s="1" a="1"/>
  <c r="D731" i="15" s="1"/>
  <c r="F731" i="15" s="1" a="1"/>
  <c r="F731" i="15" s="1"/>
  <c r="G731" i="15" l="1" a="1"/>
  <c r="G731" i="15" s="1"/>
  <c r="H731" i="15" a="1"/>
  <c r="H731" i="15" s="1"/>
  <c r="I731" i="15" a="1"/>
  <c r="I731" i="15" s="1"/>
  <c r="J731" i="15" l="1" a="1"/>
  <c r="J731" i="15" s="1"/>
  <c r="E731" i="15" a="1"/>
  <c r="E731" i="15" s="1"/>
  <c r="D732" i="15" s="1" a="1"/>
  <c r="D732" i="15" s="1"/>
  <c r="F732" i="15" s="1" a="1"/>
  <c r="F732" i="15" s="1"/>
  <c r="G732" i="15" l="1" a="1"/>
  <c r="G732" i="15" s="1"/>
  <c r="H732" i="15" a="1"/>
  <c r="H732" i="15" s="1"/>
  <c r="I732" i="15" a="1"/>
  <c r="I732" i="15" s="1"/>
  <c r="J732" i="15" l="1" a="1"/>
  <c r="J732" i="15" s="1"/>
  <c r="E732" i="15" a="1"/>
  <c r="E732" i="15" s="1"/>
  <c r="D733" i="15" s="1" a="1"/>
  <c r="D733" i="15" s="1"/>
  <c r="F733" i="15" s="1" a="1"/>
  <c r="F733" i="15" s="1"/>
  <c r="H733" i="15" l="1" a="1"/>
  <c r="H733" i="15" s="1"/>
  <c r="I733" i="15" a="1"/>
  <c r="I733" i="15" s="1"/>
  <c r="G733" i="15" a="1"/>
  <c r="G733" i="15" s="1"/>
  <c r="J733" i="15" l="1" a="1"/>
  <c r="J733" i="15" s="1"/>
  <c r="E733" i="15" a="1"/>
  <c r="E733" i="15" s="1"/>
  <c r="D734" i="15" s="1" a="1"/>
  <c r="D734" i="15" s="1"/>
  <c r="F734" i="15" s="1" a="1"/>
  <c r="F734" i="15" s="1"/>
  <c r="G734" i="15" l="1" a="1"/>
  <c r="G734" i="15" s="1"/>
  <c r="H734" i="15" a="1"/>
  <c r="H734" i="15" s="1"/>
  <c r="I734" i="15" a="1"/>
  <c r="I734" i="15" s="1"/>
  <c r="E734" i="15" a="1"/>
  <c r="E734" i="15" s="1"/>
  <c r="D735" i="15" s="1" a="1"/>
  <c r="D735" i="15" s="1"/>
  <c r="F735" i="15" s="1" a="1"/>
  <c r="F735" i="15" s="1"/>
  <c r="J734" i="15" l="1" a="1"/>
  <c r="J734" i="15" s="1"/>
  <c r="H735" i="15" a="1"/>
  <c r="H735" i="15" s="1"/>
  <c r="G735" i="15" a="1"/>
  <c r="G735" i="15" s="1"/>
  <c r="I735" i="15" a="1"/>
  <c r="I735" i="15" s="1"/>
  <c r="E735" i="15" l="1" a="1"/>
  <c r="E735" i="15" s="1"/>
  <c r="D736" i="15" s="1" a="1"/>
  <c r="D736" i="15" s="1"/>
  <c r="F736" i="15" s="1" a="1"/>
  <c r="F736" i="15" s="1"/>
  <c r="J735" i="15" a="1"/>
  <c r="J735" i="15" s="1"/>
  <c r="I736" i="15" l="1" a="1"/>
  <c r="I736" i="15" s="1"/>
  <c r="G736" i="15" a="1"/>
  <c r="G736" i="15" s="1"/>
  <c r="H736" i="15" a="1"/>
  <c r="H736" i="15" s="1"/>
  <c r="J736" i="15" l="1" a="1"/>
  <c r="J736" i="15" s="1"/>
  <c r="E736" i="15" a="1"/>
  <c r="E736" i="15" s="1"/>
  <c r="D737" i="15" s="1" a="1"/>
  <c r="D737" i="15" s="1"/>
  <c r="F737" i="15" s="1" a="1"/>
  <c r="F737" i="15" s="1"/>
  <c r="G737" i="15" l="1" a="1"/>
  <c r="G737" i="15" s="1"/>
  <c r="I737" i="15" a="1"/>
  <c r="I737" i="15" s="1"/>
  <c r="H737" i="15" a="1"/>
  <c r="H737" i="15" s="1"/>
  <c r="J737" i="15" l="1" a="1"/>
  <c r="J737" i="15" s="1"/>
  <c r="E737" i="15" a="1"/>
  <c r="E737" i="15" s="1"/>
  <c r="D738" i="15" s="1" a="1"/>
  <c r="D738" i="15" s="1"/>
  <c r="F738" i="15" s="1" a="1"/>
  <c r="F738" i="15" s="1"/>
  <c r="G738" i="15" l="1" a="1"/>
  <c r="G738" i="15" s="1"/>
  <c r="H738" i="15" a="1"/>
  <c r="H738" i="15" s="1"/>
  <c r="I738" i="15" a="1"/>
  <c r="I738" i="15" s="1"/>
  <c r="J738" i="15" l="1" a="1"/>
  <c r="J738" i="15" s="1"/>
  <c r="E738" i="15" a="1"/>
  <c r="E738" i="15" s="1"/>
  <c r="D739" i="15" s="1" a="1"/>
  <c r="D739" i="15" s="1"/>
  <c r="F739" i="15" s="1" a="1"/>
  <c r="F739" i="15" s="1"/>
  <c r="G739" i="15" l="1" a="1"/>
  <c r="G739" i="15" s="1"/>
  <c r="H739" i="15" a="1"/>
  <c r="H739" i="15" s="1"/>
  <c r="I739" i="15" a="1"/>
  <c r="I739" i="15" s="1"/>
  <c r="E739" i="15" a="1"/>
  <c r="E739" i="15" s="1"/>
  <c r="D740" i="15" s="1" a="1"/>
  <c r="D740" i="15" s="1"/>
  <c r="F740" i="15" s="1" a="1"/>
  <c r="F740" i="15" s="1"/>
  <c r="J739" i="15" l="1" a="1"/>
  <c r="J739" i="15" s="1"/>
  <c r="G740" i="15" a="1"/>
  <c r="G740" i="15" s="1"/>
  <c r="H740" i="15" a="1"/>
  <c r="H740" i="15" s="1"/>
  <c r="I740" i="15" a="1"/>
  <c r="I740" i="15" s="1"/>
  <c r="J740" i="15" l="1" a="1"/>
  <c r="J740" i="15" s="1"/>
  <c r="E740" i="15" a="1"/>
  <c r="E740" i="15" s="1"/>
  <c r="D741" i="15" s="1" a="1"/>
  <c r="D741" i="15" s="1"/>
  <c r="F741" i="15" s="1" a="1"/>
  <c r="F741" i="15" s="1"/>
  <c r="I741" i="15" l="1" a="1"/>
  <c r="I741" i="15" s="1"/>
  <c r="G741" i="15" a="1"/>
  <c r="G741" i="15" s="1"/>
  <c r="H741" i="15" a="1"/>
  <c r="H741" i="15" s="1"/>
  <c r="J741" i="15" l="1" a="1"/>
  <c r="J741" i="15" s="1"/>
  <c r="E741" i="15" a="1"/>
  <c r="E741" i="15" s="1"/>
  <c r="D742" i="15" s="1" a="1"/>
  <c r="D742" i="15" s="1"/>
  <c r="F742" i="15" s="1" a="1"/>
  <c r="F742" i="15" s="1"/>
  <c r="H742" i="15" l="1" a="1"/>
  <c r="H742" i="15" s="1"/>
  <c r="I742" i="15" a="1"/>
  <c r="I742" i="15" s="1"/>
  <c r="G742" i="15" a="1"/>
  <c r="G742" i="15" s="1"/>
  <c r="E742" i="15" l="1" a="1"/>
  <c r="E742" i="15" s="1"/>
  <c r="D743" i="15" s="1" a="1"/>
  <c r="D743" i="15" s="1"/>
  <c r="F743" i="15" s="1" a="1"/>
  <c r="F743" i="15" s="1"/>
  <c r="J742" i="15" a="1"/>
  <c r="J742" i="15" s="1"/>
  <c r="G743" i="15" l="1" a="1"/>
  <c r="G743" i="15" s="1"/>
  <c r="H743" i="15" a="1"/>
  <c r="H743" i="15" s="1"/>
  <c r="I743" i="15" a="1"/>
  <c r="I743" i="15" s="1"/>
  <c r="J743" i="15" l="1" a="1"/>
  <c r="J743" i="15" s="1"/>
  <c r="E743" i="15" a="1"/>
  <c r="E743" i="15" s="1"/>
  <c r="D744" i="15" s="1" a="1"/>
  <c r="D744" i="15" s="1"/>
  <c r="F744" i="15" s="1" a="1"/>
  <c r="F744" i="15" s="1"/>
  <c r="G744" i="15" l="1" a="1"/>
  <c r="G744" i="15" s="1"/>
  <c r="H744" i="15" a="1"/>
  <c r="H744" i="15" s="1"/>
  <c r="I744" i="15" a="1"/>
  <c r="I744" i="15" s="1"/>
  <c r="J744" i="15" l="1" a="1"/>
  <c r="J744" i="15" s="1"/>
  <c r="E744" i="15" a="1"/>
  <c r="E744" i="15" s="1"/>
  <c r="D745" i="15" s="1" a="1"/>
  <c r="D745" i="15" s="1"/>
  <c r="F745" i="15" s="1" a="1"/>
  <c r="F745" i="15" s="1"/>
  <c r="G745" i="15" l="1" a="1"/>
  <c r="G745" i="15" s="1"/>
  <c r="H745" i="15" a="1"/>
  <c r="H745" i="15" s="1"/>
  <c r="I745" i="15" a="1"/>
  <c r="I745" i="15" s="1"/>
  <c r="J745" i="15" l="1" a="1"/>
  <c r="J745" i="15" s="1"/>
  <c r="E745" i="15" a="1"/>
  <c r="E745" i="15" s="1"/>
  <c r="D746" i="15" s="1" a="1"/>
  <c r="D746" i="15" s="1"/>
  <c r="F746" i="15" s="1" a="1"/>
  <c r="F746" i="15" s="1"/>
  <c r="G746" i="15" l="1" a="1"/>
  <c r="G746" i="15" s="1"/>
  <c r="H746" i="15" a="1"/>
  <c r="H746" i="15" s="1"/>
  <c r="I746" i="15" a="1"/>
  <c r="I746" i="15" s="1"/>
  <c r="J746" i="15" l="1" a="1"/>
  <c r="J746" i="15" s="1"/>
  <c r="E746" i="15" a="1"/>
  <c r="E746" i="15" s="1"/>
  <c r="D747" i="15" s="1" a="1"/>
  <c r="D747" i="15" s="1"/>
  <c r="F747" i="15" s="1" a="1"/>
  <c r="F747" i="15" s="1"/>
  <c r="G747" i="15" l="1" a="1"/>
  <c r="G747" i="15" s="1"/>
  <c r="H747" i="15" a="1"/>
  <c r="H747" i="15" s="1"/>
  <c r="I747" i="15" a="1"/>
  <c r="I747" i="15" s="1"/>
  <c r="E747" i="15" a="1"/>
  <c r="E747" i="15" s="1"/>
  <c r="D748" i="15" s="1" a="1"/>
  <c r="D748" i="15" s="1"/>
  <c r="F748" i="15" s="1" a="1"/>
  <c r="F748" i="15" s="1"/>
  <c r="J747" i="15" l="1" a="1"/>
  <c r="J747" i="15" s="1"/>
  <c r="H748" i="15" a="1"/>
  <c r="H748" i="15" s="1"/>
  <c r="I748" i="15" a="1"/>
  <c r="I748" i="15" s="1"/>
  <c r="G748" i="15" a="1"/>
  <c r="G748" i="15" s="1"/>
  <c r="E748" i="15" l="1" a="1"/>
  <c r="E748" i="15" s="1"/>
  <c r="D749" i="15" s="1" a="1"/>
  <c r="D749" i="15" s="1"/>
  <c r="F749" i="15" s="1" a="1"/>
  <c r="F749" i="15" s="1"/>
  <c r="J748" i="15" a="1"/>
  <c r="J748" i="15" s="1"/>
  <c r="I749" i="15" l="1" a="1"/>
  <c r="I749" i="15" s="1"/>
  <c r="G749" i="15" a="1"/>
  <c r="G749" i="15" s="1"/>
  <c r="H749" i="15" a="1"/>
  <c r="H749" i="15" s="1"/>
  <c r="J749" i="15" l="1" a="1"/>
  <c r="J749" i="15" s="1"/>
  <c r="E749" i="15" a="1"/>
  <c r="E749" i="15" s="1"/>
  <c r="D750" i="15" s="1" a="1"/>
  <c r="D750" i="15" s="1"/>
  <c r="F750" i="15" s="1" a="1"/>
  <c r="F750" i="15" s="1"/>
  <c r="G750" i="15" l="1" a="1"/>
  <c r="G750" i="15" s="1"/>
  <c r="H750" i="15" a="1"/>
  <c r="H750" i="15" s="1"/>
  <c r="I750" i="15" a="1"/>
  <c r="I750" i="15" s="1"/>
  <c r="J750" i="15" l="1" a="1"/>
  <c r="J750" i="15" s="1"/>
  <c r="E750" i="15" a="1"/>
  <c r="E750" i="15" s="1"/>
  <c r="D751" i="15" s="1" a="1"/>
  <c r="D751" i="15" s="1"/>
  <c r="F751" i="15" s="1" a="1"/>
  <c r="F751" i="15" s="1"/>
  <c r="G751" i="15" l="1" a="1"/>
  <c r="G751" i="15" s="1"/>
  <c r="H751" i="15" a="1"/>
  <c r="H751" i="15" s="1"/>
  <c r="I751" i="15" a="1"/>
  <c r="I751" i="15" s="1"/>
  <c r="J751" i="15" l="1" a="1"/>
  <c r="J751" i="15" s="1"/>
  <c r="E751" i="15" a="1"/>
  <c r="E751" i="15" s="1"/>
  <c r="D752" i="15" s="1" a="1"/>
  <c r="D752" i="15" s="1"/>
  <c r="F752" i="15" s="1" a="1"/>
  <c r="F752" i="15" s="1"/>
  <c r="G752" i="15" l="1" a="1"/>
  <c r="G752" i="15" s="1"/>
  <c r="H752" i="15" a="1"/>
  <c r="H752" i="15" s="1"/>
  <c r="I752" i="15" a="1"/>
  <c r="I752" i="15" s="1"/>
  <c r="J752" i="15" l="1" a="1"/>
  <c r="J752" i="15" s="1"/>
  <c r="E752" i="15" a="1"/>
  <c r="E752" i="15" s="1"/>
  <c r="D753" i="15" s="1" a="1"/>
  <c r="D753" i="15" s="1"/>
  <c r="F753" i="15" s="1" a="1"/>
  <c r="F753" i="15" s="1"/>
  <c r="H753" i="15" l="1" a="1"/>
  <c r="H753" i="15" s="1"/>
  <c r="I753" i="15" a="1"/>
  <c r="I753" i="15" s="1"/>
  <c r="G753" i="15" a="1"/>
  <c r="G753" i="15" s="1"/>
  <c r="J753" i="15" l="1" a="1"/>
  <c r="J753" i="15" s="1"/>
  <c r="E753" i="15" a="1"/>
  <c r="E753" i="15" s="1"/>
  <c r="D754" i="15" s="1" a="1"/>
  <c r="D754" i="15" s="1"/>
  <c r="F754" i="15" s="1" a="1"/>
  <c r="F754" i="15" s="1"/>
  <c r="G754" i="15" l="1" a="1"/>
  <c r="G754" i="15" s="1"/>
  <c r="H754" i="15" a="1"/>
  <c r="H754" i="15" s="1"/>
  <c r="I754" i="15" a="1"/>
  <c r="I754" i="15" s="1"/>
  <c r="E754" i="15" a="1"/>
  <c r="E754" i="15" s="1"/>
  <c r="D755" i="15" s="1" a="1"/>
  <c r="D755" i="15" s="1"/>
  <c r="F755" i="15" s="1" a="1"/>
  <c r="F755" i="15" s="1"/>
  <c r="J754" i="15" l="1" a="1"/>
  <c r="J754" i="15" s="1"/>
  <c r="H755" i="15" a="1"/>
  <c r="H755" i="15" s="1"/>
  <c r="G755" i="15" a="1"/>
  <c r="G755" i="15" s="1"/>
  <c r="I755" i="15" a="1"/>
  <c r="I755" i="15" s="1"/>
  <c r="E755" i="15" l="1" a="1"/>
  <c r="E755" i="15" s="1"/>
  <c r="D756" i="15" s="1" a="1"/>
  <c r="D756" i="15" s="1"/>
  <c r="F756" i="15" s="1" a="1"/>
  <c r="F756" i="15" s="1"/>
  <c r="J755" i="15" a="1"/>
  <c r="J755" i="15" s="1"/>
  <c r="I756" i="15" l="1" a="1"/>
  <c r="I756" i="15" s="1"/>
  <c r="G756" i="15" a="1"/>
  <c r="G756" i="15" s="1"/>
  <c r="H756" i="15" a="1"/>
  <c r="H756" i="15" s="1"/>
  <c r="J756" i="15" l="1" a="1"/>
  <c r="J756" i="15" s="1"/>
  <c r="E756" i="15" a="1"/>
  <c r="E756" i="15" s="1"/>
  <c r="D757" i="15" s="1" a="1"/>
  <c r="D757" i="15" s="1"/>
  <c r="F757" i="15" s="1" a="1"/>
  <c r="F757" i="15" s="1"/>
  <c r="G757" i="15" l="1" a="1"/>
  <c r="G757" i="15" s="1"/>
  <c r="I757" i="15" a="1"/>
  <c r="I757" i="15" s="1"/>
  <c r="H757" i="15" a="1"/>
  <c r="H757" i="15" s="1"/>
  <c r="J757" i="15" l="1" a="1"/>
  <c r="J757" i="15" s="1"/>
  <c r="E757" i="15" a="1"/>
  <c r="E757" i="15" s="1"/>
  <c r="D758" i="15" s="1" a="1"/>
  <c r="D758" i="15" s="1"/>
  <c r="F758" i="15" s="1" a="1"/>
  <c r="F758" i="15" s="1"/>
  <c r="G758" i="15" l="1" a="1"/>
  <c r="G758" i="15" s="1"/>
  <c r="H758" i="15" a="1"/>
  <c r="H758" i="15" s="1"/>
  <c r="I758" i="15" a="1"/>
  <c r="I758" i="15" s="1"/>
  <c r="J758" i="15" l="1" a="1"/>
  <c r="J758" i="15" s="1"/>
  <c r="E758" i="15" a="1"/>
  <c r="E758" i="15" s="1"/>
  <c r="D759" i="15" s="1" a="1"/>
  <c r="D759" i="15" s="1"/>
  <c r="F759" i="15" s="1" a="1"/>
  <c r="F759" i="15" s="1"/>
  <c r="G759" i="15" l="1" a="1"/>
  <c r="G759" i="15" s="1"/>
  <c r="H759" i="15" a="1"/>
  <c r="H759" i="15" s="1"/>
  <c r="I759" i="15" a="1"/>
  <c r="I759" i="15" s="1"/>
  <c r="E759" i="15" a="1"/>
  <c r="E759" i="15" s="1"/>
  <c r="D760" i="15" s="1" a="1"/>
  <c r="D760" i="15" s="1"/>
  <c r="F760" i="15" s="1" a="1"/>
  <c r="F760" i="15" s="1"/>
  <c r="J759" i="15" l="1" a="1"/>
  <c r="J759" i="15" s="1"/>
  <c r="G760" i="15" a="1"/>
  <c r="G760" i="15" s="1"/>
  <c r="H760" i="15" a="1"/>
  <c r="H760" i="15" s="1"/>
  <c r="I760" i="15" a="1"/>
  <c r="I760" i="15" s="1"/>
  <c r="J760" i="15" l="1" a="1"/>
  <c r="J760" i="15" s="1"/>
  <c r="E760" i="15" a="1"/>
  <c r="E760" i="15" s="1"/>
  <c r="D761" i="15" s="1" a="1"/>
  <c r="D761" i="15" s="1"/>
  <c r="F761" i="15" s="1" a="1"/>
  <c r="F761" i="15" s="1"/>
  <c r="I761" i="15" l="1" a="1"/>
  <c r="I761" i="15" s="1"/>
  <c r="G761" i="15" a="1"/>
  <c r="G761" i="15" s="1"/>
  <c r="H761" i="15" a="1"/>
  <c r="H761" i="15" s="1"/>
  <c r="J761" i="15" l="1" a="1"/>
  <c r="J761" i="15" s="1"/>
  <c r="E761" i="15" a="1"/>
  <c r="E761" i="15" s="1"/>
  <c r="D762" i="15" s="1" a="1"/>
  <c r="D762" i="15" s="1"/>
  <c r="F762" i="15" s="1" a="1"/>
  <c r="F762" i="15" s="1"/>
  <c r="H762" i="15" l="1" a="1"/>
  <c r="H762" i="15" s="1"/>
  <c r="I762" i="15" a="1"/>
  <c r="I762" i="15" s="1"/>
  <c r="G762" i="15" a="1"/>
  <c r="G762" i="15" s="1"/>
  <c r="E762" i="15" l="1" a="1"/>
  <c r="E762" i="15" s="1"/>
  <c r="D763" i="15" s="1" a="1"/>
  <c r="D763" i="15" s="1"/>
  <c r="F763" i="15" s="1" a="1"/>
  <c r="F763" i="15" s="1"/>
  <c r="J762" i="15" a="1"/>
  <c r="J762" i="15" s="1"/>
  <c r="G763" i="15" l="1" a="1"/>
  <c r="G763" i="15" s="1"/>
  <c r="H763" i="15" a="1"/>
  <c r="H763" i="15" s="1"/>
  <c r="I763" i="15" a="1"/>
  <c r="I763" i="15" s="1"/>
  <c r="J763" i="15" l="1" a="1"/>
  <c r="J763" i="15" s="1"/>
  <c r="E763" i="15" a="1"/>
  <c r="E763" i="15" s="1"/>
  <c r="D764" i="15" s="1" a="1"/>
  <c r="D764" i="15" s="1"/>
  <c r="F764" i="15" s="1" a="1"/>
  <c r="F764" i="15" s="1"/>
  <c r="G764" i="15" l="1" a="1"/>
  <c r="G764" i="15" s="1"/>
  <c r="H764" i="15" a="1"/>
  <c r="H764" i="15" s="1"/>
  <c r="I764" i="15" a="1"/>
  <c r="I764" i="15" s="1"/>
  <c r="J764" i="15" l="1" a="1"/>
  <c r="J764" i="15" s="1"/>
  <c r="E764" i="15" a="1"/>
  <c r="E764" i="15" s="1"/>
  <c r="D765" i="15" s="1" a="1"/>
  <c r="D765" i="15" s="1"/>
  <c r="F765" i="15" s="1" a="1"/>
  <c r="F765" i="15" s="1"/>
  <c r="G765" i="15" l="1" a="1"/>
  <c r="G765" i="15" s="1"/>
  <c r="H765" i="15" a="1"/>
  <c r="H765" i="15" s="1"/>
  <c r="I765" i="15" a="1"/>
  <c r="I765" i="15" s="1"/>
  <c r="J765" i="15" l="1" a="1"/>
  <c r="J765" i="15" s="1"/>
  <c r="E765" i="15" a="1"/>
  <c r="E765" i="15" s="1"/>
  <c r="D766" i="15" s="1" a="1"/>
  <c r="D766" i="15" s="1"/>
  <c r="F766" i="15" s="1" a="1"/>
  <c r="F766" i="15" s="1"/>
  <c r="G766" i="15" l="1" a="1"/>
  <c r="G766" i="15" s="1"/>
  <c r="H766" i="15" a="1"/>
  <c r="H766" i="15" s="1"/>
  <c r="I766" i="15" a="1"/>
  <c r="I766" i="15" s="1"/>
  <c r="J766" i="15" l="1" a="1"/>
  <c r="J766" i="15" s="1"/>
  <c r="E766" i="15" a="1"/>
  <c r="E766" i="15" s="1"/>
  <c r="D767" i="15" s="1" a="1"/>
  <c r="D767" i="15" s="1"/>
  <c r="F767" i="15" s="1" a="1"/>
  <c r="F767" i="15" s="1"/>
  <c r="G767" i="15" l="1" a="1"/>
  <c r="G767" i="15" s="1"/>
  <c r="H767" i="15" a="1"/>
  <c r="H767" i="15" s="1"/>
  <c r="I767" i="15" a="1"/>
  <c r="I767" i="15" s="1"/>
  <c r="E767" i="15" a="1"/>
  <c r="E767" i="15" s="1"/>
  <c r="D768" i="15" s="1" a="1"/>
  <c r="D768" i="15" s="1"/>
  <c r="F768" i="15" s="1" a="1"/>
  <c r="F768" i="15" s="1"/>
  <c r="J767" i="15" l="1" a="1"/>
  <c r="J767" i="15" s="1"/>
  <c r="H768" i="15" a="1"/>
  <c r="H768" i="15" s="1"/>
  <c r="I768" i="15" a="1"/>
  <c r="I768" i="15" s="1"/>
  <c r="G768" i="15" a="1"/>
  <c r="G768" i="15" s="1"/>
  <c r="E768" i="15" l="1" a="1"/>
  <c r="E768" i="15" s="1"/>
  <c r="D769" i="15" s="1" a="1"/>
  <c r="D769" i="15" s="1"/>
  <c r="F769" i="15" s="1" a="1"/>
  <c r="F769" i="15" s="1"/>
  <c r="J768" i="15" a="1"/>
  <c r="J768" i="15" s="1"/>
  <c r="I769" i="15" l="1" a="1"/>
  <c r="I769" i="15" s="1"/>
  <c r="H769" i="15" a="1"/>
  <c r="H769" i="15" s="1"/>
  <c r="G769" i="15" a="1"/>
  <c r="G769" i="15" s="1"/>
  <c r="J769" i="15" l="1" a="1"/>
  <c r="J769" i="15" s="1"/>
  <c r="E769" i="15" a="1"/>
  <c r="E769" i="15" s="1"/>
  <c r="D770" i="15" s="1" a="1"/>
  <c r="D770" i="15" s="1"/>
  <c r="F770" i="15" s="1" a="1"/>
  <c r="F770" i="15" s="1"/>
  <c r="G770" i="15" l="1" a="1"/>
  <c r="G770" i="15" s="1"/>
  <c r="H770" i="15" a="1"/>
  <c r="H770" i="15" s="1"/>
  <c r="I770" i="15" a="1"/>
  <c r="I770" i="15" s="1"/>
  <c r="J770" i="15" l="1" a="1"/>
  <c r="J770" i="15" s="1"/>
  <c r="E770" i="15" a="1"/>
  <c r="E770" i="15" s="1"/>
  <c r="D771" i="15" s="1" a="1"/>
  <c r="D771" i="15" s="1"/>
  <c r="F771" i="15" s="1" a="1"/>
  <c r="F771" i="15" s="1"/>
  <c r="G771" i="15" l="1" a="1"/>
  <c r="G771" i="15" s="1"/>
  <c r="H771" i="15" a="1"/>
  <c r="H771" i="15" s="1"/>
  <c r="I771" i="15" a="1"/>
  <c r="I771" i="15" s="1"/>
  <c r="J771" i="15" l="1" a="1"/>
  <c r="J771" i="15" s="1"/>
  <c r="E771" i="15" a="1"/>
  <c r="E771" i="15" s="1"/>
  <c r="D772" i="15" s="1" a="1"/>
  <c r="D772" i="15" s="1"/>
  <c r="F772" i="15" s="1" a="1"/>
  <c r="F772" i="15" s="1"/>
  <c r="G772" i="15" l="1" a="1"/>
  <c r="G772" i="15" s="1"/>
  <c r="H772" i="15" a="1"/>
  <c r="H772" i="15" s="1"/>
  <c r="I772" i="15" a="1"/>
  <c r="I772" i="15" s="1"/>
  <c r="J772" i="15" l="1" a="1"/>
  <c r="J772" i="15" s="1"/>
  <c r="E772" i="15" a="1"/>
  <c r="E772" i="15" s="1"/>
  <c r="D773" i="15" s="1" a="1"/>
  <c r="D773" i="15" s="1"/>
  <c r="F773" i="15" s="1" a="1"/>
  <c r="F773" i="15" s="1"/>
  <c r="H773" i="15" l="1" a="1"/>
  <c r="H773" i="15" s="1"/>
  <c r="I773" i="15" a="1"/>
  <c r="I773" i="15" s="1"/>
  <c r="G773" i="15" a="1"/>
  <c r="G773" i="15" s="1"/>
  <c r="J773" i="15" l="1" a="1"/>
  <c r="J773" i="15" s="1"/>
  <c r="E773" i="15" a="1"/>
  <c r="E773" i="15" s="1"/>
  <c r="D774" i="15" s="1" a="1"/>
  <c r="D774" i="15" s="1"/>
  <c r="F774" i="15" s="1" a="1"/>
  <c r="F774" i="15" s="1"/>
  <c r="G774" i="15" l="1" a="1"/>
  <c r="G774" i="15" s="1"/>
  <c r="H774" i="15" a="1"/>
  <c r="H774" i="15" s="1"/>
  <c r="I774" i="15" a="1"/>
  <c r="I774" i="15" s="1"/>
  <c r="E774" i="15" a="1"/>
  <c r="E774" i="15" s="1"/>
  <c r="D775" i="15" s="1" a="1"/>
  <c r="D775" i="15" s="1"/>
  <c r="F775" i="15" s="1" a="1"/>
  <c r="F775" i="15" s="1"/>
  <c r="J774" i="15" l="1" a="1"/>
  <c r="J774" i="15" s="1"/>
  <c r="H775" i="15" a="1"/>
  <c r="H775" i="15" s="1"/>
  <c r="G775" i="15" a="1"/>
  <c r="G775" i="15" s="1"/>
  <c r="I775" i="15" a="1"/>
  <c r="I775" i="15" s="1"/>
  <c r="E775" i="15" l="1" a="1"/>
  <c r="E775" i="15" s="1"/>
  <c r="D776" i="15" s="1" a="1"/>
  <c r="D776" i="15" s="1"/>
  <c r="F776" i="15" s="1" a="1"/>
  <c r="F776" i="15" s="1"/>
  <c r="J775" i="15" a="1"/>
  <c r="J775" i="15" s="1"/>
  <c r="I776" i="15" l="1" a="1"/>
  <c r="I776" i="15" s="1"/>
  <c r="G776" i="15" a="1"/>
  <c r="G776" i="15" s="1"/>
  <c r="H776" i="15" a="1"/>
  <c r="H776" i="15" s="1"/>
  <c r="J776" i="15" l="1" a="1"/>
  <c r="J776" i="15" s="1"/>
  <c r="E776" i="15" a="1"/>
  <c r="E776" i="15" s="1"/>
  <c r="D777" i="15" s="1" a="1"/>
  <c r="D777" i="15" s="1"/>
  <c r="F777" i="15" s="1" a="1"/>
  <c r="F777" i="15" s="1"/>
  <c r="G777" i="15" l="1" a="1"/>
  <c r="G777" i="15" s="1"/>
  <c r="I777" i="15" a="1"/>
  <c r="I777" i="15" s="1"/>
  <c r="H777" i="15" a="1"/>
  <c r="H777" i="15" s="1"/>
  <c r="J777" i="15" l="1" a="1"/>
  <c r="J777" i="15" s="1"/>
  <c r="E777" i="15" a="1"/>
  <c r="E777" i="15" s="1"/>
  <c r="D778" i="15" s="1" a="1"/>
  <c r="D778" i="15" s="1"/>
  <c r="F778" i="15" s="1" a="1"/>
  <c r="F778" i="15" s="1"/>
  <c r="H778" i="15" l="1" a="1"/>
  <c r="H778" i="15" s="1"/>
  <c r="I778" i="15" a="1"/>
  <c r="I778" i="15" s="1"/>
  <c r="G778" i="15" a="1"/>
  <c r="G778" i="15" s="1"/>
  <c r="E778" i="15" l="1" a="1"/>
  <c r="E778" i="15" s="1"/>
  <c r="J778" i="15" a="1"/>
  <c r="J778" i="15" s="1"/>
  <c r="D779" i="15" a="1"/>
  <c r="D779" i="15" s="1"/>
  <c r="F779" i="15" s="1" a="1"/>
  <c r="F779" i="15" s="1"/>
  <c r="H779" i="15" l="1" a="1"/>
  <c r="H779" i="15" s="1"/>
  <c r="I779" i="15" a="1"/>
  <c r="I779" i="15" s="1"/>
  <c r="G779" i="15" a="1"/>
  <c r="G779" i="15" s="1"/>
  <c r="E779" i="15" l="1" a="1"/>
  <c r="E779" i="15" s="1"/>
  <c r="D780" i="15" s="1" a="1"/>
  <c r="D780" i="15" s="1"/>
  <c r="F780" i="15" s="1" a="1"/>
  <c r="F780" i="15" s="1"/>
  <c r="J779" i="15" a="1"/>
  <c r="J779" i="15" s="1"/>
  <c r="G780" i="15" l="1" a="1"/>
  <c r="G780" i="15" s="1"/>
  <c r="H780" i="15" a="1"/>
  <c r="H780" i="15" s="1"/>
  <c r="I780" i="15" a="1"/>
  <c r="I780" i="15" s="1"/>
  <c r="J780" i="15" l="1" a="1"/>
  <c r="J780" i="15" s="1"/>
  <c r="E780" i="15" a="1"/>
  <c r="E780" i="15" s="1"/>
  <c r="D781" i="15" s="1" a="1"/>
  <c r="D781" i="15" s="1"/>
  <c r="F781" i="15" s="1" a="1"/>
  <c r="F781" i="15" s="1"/>
  <c r="G781" i="15" l="1" a="1"/>
  <c r="G781" i="15" s="1"/>
  <c r="H781" i="15" a="1"/>
  <c r="H781" i="15" s="1"/>
  <c r="I781" i="15" a="1"/>
  <c r="I781" i="15" s="1"/>
  <c r="J781" i="15" l="1" a="1"/>
  <c r="J781" i="15" s="1"/>
  <c r="E781" i="15" a="1"/>
  <c r="E781" i="15" s="1"/>
  <c r="D782" i="15" s="1" a="1"/>
  <c r="D782" i="15" s="1"/>
  <c r="F782" i="15" s="1" a="1"/>
  <c r="F782" i="15" s="1"/>
  <c r="G782" i="15" l="1" a="1"/>
  <c r="G782" i="15" s="1"/>
  <c r="H782" i="15" a="1"/>
  <c r="H782" i="15" s="1"/>
  <c r="I782" i="15" a="1"/>
  <c r="I782" i="15" s="1"/>
  <c r="J782" i="15" l="1" a="1"/>
  <c r="J782" i="15" s="1"/>
  <c r="E782" i="15" a="1"/>
  <c r="E782" i="15" s="1"/>
  <c r="D783" i="15" s="1" a="1"/>
  <c r="D783" i="15" s="1"/>
  <c r="F783" i="15" s="1" a="1"/>
  <c r="F783" i="15" s="1"/>
  <c r="G783" i="15" l="1" a="1"/>
  <c r="G783" i="15" s="1"/>
  <c r="H783" i="15" a="1"/>
  <c r="H783" i="15" s="1"/>
  <c r="I783" i="15" a="1"/>
  <c r="I783" i="15" s="1"/>
  <c r="J783" i="15" l="1" a="1"/>
  <c r="J783" i="15" s="1"/>
  <c r="E783" i="15" a="1"/>
  <c r="E783" i="15" s="1"/>
  <c r="D784" i="15" s="1" a="1"/>
  <c r="D784" i="15" s="1"/>
  <c r="F784" i="15" s="1" a="1"/>
  <c r="F784" i="15" s="1"/>
  <c r="G784" i="15" l="1" a="1"/>
  <c r="G784" i="15" s="1"/>
  <c r="H784" i="15" a="1"/>
  <c r="H784" i="15" s="1"/>
  <c r="I784" i="15" a="1"/>
  <c r="I784" i="15" s="1"/>
  <c r="J784" i="15" l="1" a="1"/>
  <c r="J784" i="15" s="1"/>
  <c r="E784" i="15" a="1"/>
  <c r="E784" i="15" s="1"/>
  <c r="D785" i="15" s="1" a="1"/>
  <c r="D785" i="15" s="1"/>
  <c r="F785" i="15" s="1" a="1"/>
  <c r="F785" i="15" s="1"/>
  <c r="G785" i="15" l="1" a="1"/>
  <c r="G785" i="15" s="1"/>
  <c r="H785" i="15" a="1"/>
  <c r="H785" i="15" s="1"/>
  <c r="I785" i="15" a="1"/>
  <c r="I785" i="15" s="1"/>
  <c r="E785" i="15" a="1"/>
  <c r="E785" i="15" s="1"/>
  <c r="D786" i="15" s="1" a="1"/>
  <c r="D786" i="15" s="1"/>
  <c r="F786" i="15" s="1" a="1"/>
  <c r="F786" i="15" s="1"/>
  <c r="J785" i="15" l="1" a="1"/>
  <c r="J785" i="15" s="1"/>
  <c r="H786" i="15" a="1"/>
  <c r="H786" i="15" s="1"/>
  <c r="I786" i="15" a="1"/>
  <c r="I786" i="15" s="1"/>
  <c r="G786" i="15" a="1"/>
  <c r="G786" i="15" s="1"/>
  <c r="E786" i="15" l="1" a="1"/>
  <c r="E786" i="15" s="1"/>
  <c r="D787" i="15" s="1" a="1"/>
  <c r="D787" i="15" s="1"/>
  <c r="F787" i="15" s="1" a="1"/>
  <c r="F787" i="15" s="1"/>
  <c r="J786" i="15" a="1"/>
  <c r="J786" i="15" s="1"/>
  <c r="I787" i="15" l="1" a="1"/>
  <c r="I787" i="15" s="1"/>
  <c r="G787" i="15" a="1"/>
  <c r="G787" i="15" s="1"/>
  <c r="H787" i="15" a="1"/>
  <c r="H787" i="15" s="1"/>
  <c r="J787" i="15" l="1" a="1"/>
  <c r="J787" i="15" s="1"/>
  <c r="E787" i="15" a="1"/>
  <c r="E787" i="15" s="1"/>
  <c r="D788" i="15" s="1" a="1"/>
  <c r="D788" i="15" s="1"/>
  <c r="F788" i="15" s="1" a="1"/>
  <c r="F788" i="15" s="1"/>
  <c r="G788" i="15" l="1" a="1"/>
  <c r="G788" i="15" s="1"/>
  <c r="H788" i="15" a="1"/>
  <c r="H788" i="15" s="1"/>
  <c r="I788" i="15" a="1"/>
  <c r="I788" i="15" s="1"/>
  <c r="J788" i="15" l="1" a="1"/>
  <c r="J788" i="15" s="1"/>
  <c r="E788" i="15" a="1"/>
  <c r="E788" i="15" s="1"/>
  <c r="D789" i="15" s="1" a="1"/>
  <c r="D789" i="15" s="1"/>
  <c r="F789" i="15" s="1" a="1"/>
  <c r="F789" i="15" s="1"/>
  <c r="G789" i="15" l="1" a="1"/>
  <c r="G789" i="15" s="1"/>
  <c r="H789" i="15" a="1"/>
  <c r="H789" i="15" s="1"/>
  <c r="I789" i="15" a="1"/>
  <c r="I789" i="15" s="1"/>
  <c r="J789" i="15" l="1" a="1"/>
  <c r="J789" i="15" s="1"/>
  <c r="E789" i="15" a="1"/>
  <c r="E789" i="15" s="1"/>
  <c r="D790" i="15" s="1" a="1"/>
  <c r="D790" i="15" s="1"/>
  <c r="F790" i="15" s="1" a="1"/>
  <c r="F790" i="15" s="1"/>
  <c r="G790" i="15" l="1" a="1"/>
  <c r="G790" i="15" s="1"/>
  <c r="H790" i="15" a="1"/>
  <c r="H790" i="15" s="1"/>
  <c r="I790" i="15" a="1"/>
  <c r="I790" i="15" s="1"/>
  <c r="J790" i="15" l="1" a="1"/>
  <c r="J790" i="15" s="1"/>
  <c r="E790" i="15" a="1"/>
  <c r="E790" i="15" s="1"/>
  <c r="D791" i="15" s="1" a="1"/>
  <c r="D791" i="15" s="1"/>
  <c r="F791" i="15" s="1" a="1"/>
  <c r="F791" i="15" s="1"/>
  <c r="G791" i="15" l="1" a="1"/>
  <c r="G791" i="15" s="1"/>
  <c r="H791" i="15" a="1"/>
  <c r="H791" i="15" s="1"/>
  <c r="I791" i="15" a="1"/>
  <c r="I791" i="15" s="1"/>
  <c r="J791" i="15" l="1" a="1"/>
  <c r="J791" i="15" s="1"/>
  <c r="E791" i="15" a="1"/>
  <c r="E791" i="15" s="1"/>
  <c r="D792" i="15" s="1" a="1"/>
  <c r="D792" i="15" s="1"/>
  <c r="F792" i="15" s="1" a="1"/>
  <c r="F792" i="15" s="1"/>
  <c r="H792" i="15" l="1" a="1"/>
  <c r="H792" i="15" s="1"/>
  <c r="I792" i="15" a="1"/>
  <c r="I792" i="15" s="1"/>
  <c r="G792" i="15" a="1"/>
  <c r="G792" i="15" s="1"/>
  <c r="E792" i="15" l="1" a="1"/>
  <c r="E792" i="15" s="1"/>
  <c r="D793" i="15" s="1" a="1"/>
  <c r="D793" i="15" s="1"/>
  <c r="F793" i="15" s="1" a="1"/>
  <c r="F793" i="15" s="1"/>
  <c r="J792" i="15" a="1"/>
  <c r="J792" i="15" s="1"/>
  <c r="H793" i="15" l="1" a="1"/>
  <c r="H793" i="15" s="1"/>
  <c r="I793" i="15" a="1"/>
  <c r="I793" i="15" s="1"/>
  <c r="G793" i="15" a="1"/>
  <c r="G793" i="15" s="1"/>
  <c r="E793" i="15" l="1" a="1"/>
  <c r="E793" i="15" s="1"/>
  <c r="D794" i="15" s="1" a="1"/>
  <c r="D794" i="15" s="1"/>
  <c r="F794" i="15" s="1" a="1"/>
  <c r="F794" i="15" s="1"/>
  <c r="J793" i="15" a="1"/>
  <c r="J793" i="15" s="1"/>
  <c r="G794" i="15" l="1" a="1"/>
  <c r="G794" i="15" s="1"/>
  <c r="H794" i="15" a="1"/>
  <c r="H794" i="15" s="1"/>
  <c r="I794" i="15" a="1"/>
  <c r="I794" i="15" s="1"/>
  <c r="J794" i="15" l="1" a="1"/>
  <c r="J794" i="15" s="1"/>
  <c r="E794" i="15" a="1"/>
  <c r="E794" i="15" s="1"/>
  <c r="D795" i="15" s="1" a="1"/>
  <c r="D795" i="15" s="1"/>
  <c r="F795" i="15" s="1" a="1"/>
  <c r="F795" i="15" s="1"/>
  <c r="G795" i="15" l="1" a="1"/>
  <c r="G795" i="15" s="1"/>
  <c r="H795" i="15" a="1"/>
  <c r="H795" i="15" s="1"/>
  <c r="I795" i="15" a="1"/>
  <c r="I795" i="15" s="1"/>
  <c r="J795" i="15" l="1" a="1"/>
  <c r="J795" i="15" s="1"/>
  <c r="E795" i="15" a="1"/>
  <c r="E795" i="15" s="1"/>
  <c r="D796" i="15" s="1" a="1"/>
  <c r="D796" i="15" s="1"/>
  <c r="F796" i="15" s="1" a="1"/>
  <c r="F796" i="15" s="1"/>
  <c r="G796" i="15" l="1" a="1"/>
  <c r="G796" i="15" s="1"/>
  <c r="H796" i="15" a="1"/>
  <c r="H796" i="15" s="1"/>
  <c r="I796" i="15" a="1"/>
  <c r="I796" i="15" s="1"/>
  <c r="J796" i="15" l="1" a="1"/>
  <c r="J796" i="15" s="1"/>
  <c r="E796" i="15" a="1"/>
  <c r="E796" i="15" s="1"/>
  <c r="D797" i="15" s="1" a="1"/>
  <c r="D797" i="15" s="1"/>
  <c r="F797" i="15" s="1" a="1"/>
  <c r="F797" i="15" s="1"/>
  <c r="G797" i="15" l="1" a="1"/>
  <c r="G797" i="15" s="1"/>
  <c r="H797" i="15" a="1"/>
  <c r="H797" i="15" s="1"/>
  <c r="I797" i="15" a="1"/>
  <c r="I797" i="15" s="1"/>
  <c r="J797" i="15" l="1" a="1"/>
  <c r="J797" i="15" s="1"/>
  <c r="E797" i="15" a="1"/>
  <c r="E797" i="15" s="1"/>
  <c r="D798" i="15" s="1" a="1"/>
  <c r="D798" i="15" s="1"/>
  <c r="F798" i="15" s="1" a="1"/>
  <c r="F798" i="15" s="1"/>
  <c r="G798" i="15" l="1" a="1"/>
  <c r="G798" i="15" s="1"/>
  <c r="H798" i="15" a="1"/>
  <c r="H798" i="15" s="1"/>
  <c r="I798" i="15" a="1"/>
  <c r="I798" i="15" s="1"/>
  <c r="E798" i="15" a="1"/>
  <c r="E798" i="15" s="1"/>
  <c r="D799" i="15" s="1" a="1"/>
  <c r="D799" i="15" s="1"/>
  <c r="F799" i="15" s="1" a="1"/>
  <c r="F799" i="15" s="1"/>
  <c r="J798" i="15" l="1" a="1"/>
  <c r="J798" i="15" s="1"/>
  <c r="H799" i="15" a="1"/>
  <c r="H799" i="15" s="1"/>
  <c r="I799" i="15" a="1"/>
  <c r="I799" i="15" s="1"/>
  <c r="G799" i="15" a="1"/>
  <c r="G799" i="15" s="1"/>
  <c r="E799" i="15" l="1" a="1"/>
  <c r="E799" i="15" s="1"/>
  <c r="D800" i="15" s="1" a="1"/>
  <c r="D800" i="15" s="1"/>
  <c r="F800" i="15" s="1" a="1"/>
  <c r="F800" i="15" s="1"/>
  <c r="J799" i="15" a="1"/>
  <c r="J799" i="15" s="1"/>
  <c r="I800" i="15" l="1" a="1"/>
  <c r="I800" i="15" s="1"/>
  <c r="G800" i="15" a="1"/>
  <c r="G800" i="15" s="1"/>
  <c r="H800" i="15" a="1"/>
  <c r="H800" i="15" s="1"/>
  <c r="J800" i="15" l="1" a="1"/>
  <c r="J800" i="15" s="1"/>
  <c r="E800" i="15" a="1"/>
  <c r="E800" i="15" s="1"/>
  <c r="D801" i="15" s="1" a="1"/>
  <c r="D801" i="15" s="1"/>
  <c r="F801" i="15" s="1" a="1"/>
  <c r="F801" i="15" s="1"/>
  <c r="G801" i="15" l="1" a="1"/>
  <c r="G801" i="15" s="1"/>
  <c r="H801" i="15" a="1"/>
  <c r="H801" i="15" s="1"/>
  <c r="I801" i="15" a="1"/>
  <c r="I801" i="15" s="1"/>
  <c r="J801" i="15" l="1" a="1"/>
  <c r="J801" i="15" s="1"/>
  <c r="E801" i="15" a="1"/>
  <c r="E801" i="15" s="1"/>
  <c r="D802" i="15" s="1" a="1"/>
  <c r="D802" i="15" s="1"/>
  <c r="F802" i="15" s="1" a="1"/>
  <c r="F802" i="15" s="1"/>
  <c r="G802" i="15" l="1" a="1"/>
  <c r="G802" i="15" s="1"/>
  <c r="H802" i="15" a="1"/>
  <c r="H802" i="15" s="1"/>
  <c r="I802" i="15" a="1"/>
  <c r="I802" i="15" s="1"/>
  <c r="J802" i="15" l="1" a="1"/>
  <c r="J802" i="15" s="1"/>
  <c r="E802" i="15" a="1"/>
  <c r="E802" i="15" s="1"/>
  <c r="D803" i="15" s="1" a="1"/>
  <c r="D803" i="15" s="1"/>
  <c r="F803" i="15" s="1" a="1"/>
  <c r="F803" i="15" s="1"/>
  <c r="G803" i="15" l="1" a="1"/>
  <c r="G803" i="15" s="1"/>
  <c r="H803" i="15" a="1"/>
  <c r="H803" i="15" s="1"/>
  <c r="I803" i="15" a="1"/>
  <c r="I803" i="15" s="1"/>
  <c r="J803" i="15" l="1" a="1"/>
  <c r="J803" i="15" s="1"/>
  <c r="E803" i="15" a="1"/>
  <c r="E803" i="15" s="1"/>
  <c r="D804" i="15" s="1" a="1"/>
  <c r="D804" i="15" s="1"/>
  <c r="F804" i="15" s="1" a="1"/>
  <c r="F804" i="15" s="1"/>
  <c r="G804" i="15" l="1" a="1"/>
  <c r="G804" i="15" s="1"/>
  <c r="H804" i="15" a="1"/>
  <c r="H804" i="15" s="1"/>
  <c r="I804" i="15" a="1"/>
  <c r="I804" i="15" s="1"/>
  <c r="J804" i="15" l="1" a="1"/>
  <c r="J804" i="15" s="1"/>
  <c r="E804" i="15" a="1"/>
  <c r="E804" i="15" s="1"/>
  <c r="D805" i="15" s="1" a="1"/>
  <c r="D805" i="15" s="1"/>
  <c r="F805" i="15" s="1" a="1"/>
  <c r="F805" i="15" s="1"/>
  <c r="G805" i="15" l="1" a="1"/>
  <c r="G805" i="15" s="1"/>
  <c r="H805" i="15" a="1"/>
  <c r="H805" i="15" s="1"/>
  <c r="I805" i="15" a="1"/>
  <c r="I805" i="15" s="1"/>
  <c r="E805" i="15" a="1"/>
  <c r="E805" i="15" s="1"/>
  <c r="D806" i="15" s="1" a="1"/>
  <c r="D806" i="15" s="1"/>
  <c r="F806" i="15" s="1" a="1"/>
  <c r="F806" i="15" s="1"/>
  <c r="J805" i="15" l="1" a="1"/>
  <c r="J805" i="15" s="1"/>
  <c r="H806" i="15" a="1"/>
  <c r="H806" i="15" s="1"/>
  <c r="I806" i="15" a="1"/>
  <c r="I806" i="15" s="1"/>
  <c r="G806" i="15" a="1"/>
  <c r="G806" i="15" s="1"/>
  <c r="E806" i="15" l="1" a="1"/>
  <c r="E806" i="15" s="1"/>
  <c r="D807" i="15" s="1" a="1"/>
  <c r="D807" i="15" s="1"/>
  <c r="F807" i="15" s="1" a="1"/>
  <c r="F807" i="15" s="1"/>
  <c r="J806" i="15" a="1"/>
  <c r="J806" i="15" s="1"/>
  <c r="I807" i="15" l="1" a="1"/>
  <c r="I807" i="15" s="1"/>
  <c r="G807" i="15" a="1"/>
  <c r="G807" i="15" s="1"/>
  <c r="H807" i="15" a="1"/>
  <c r="H807" i="15" s="1"/>
  <c r="J807" i="15" l="1" a="1"/>
  <c r="J807" i="15" s="1"/>
  <c r="E807" i="15" a="1"/>
  <c r="E807" i="15" s="1"/>
  <c r="D808" i="15" s="1" a="1"/>
  <c r="D808" i="15" s="1"/>
  <c r="F808" i="15" s="1" a="1"/>
  <c r="F808" i="15" s="1"/>
  <c r="G808" i="15" l="1" a="1"/>
  <c r="G808" i="15" s="1"/>
  <c r="H808" i="15" a="1"/>
  <c r="H808" i="15" s="1"/>
  <c r="I808" i="15" a="1"/>
  <c r="I808" i="15" s="1"/>
  <c r="J808" i="15" l="1" a="1"/>
  <c r="J808" i="15" s="1"/>
  <c r="E808" i="15" a="1"/>
  <c r="E808" i="15" s="1"/>
  <c r="D809" i="15" s="1" a="1"/>
  <c r="D809" i="15" s="1"/>
  <c r="F809" i="15" s="1" a="1"/>
  <c r="F809" i="15" s="1"/>
  <c r="G809" i="15" l="1" a="1"/>
  <c r="G809" i="15" s="1"/>
  <c r="H809" i="15" a="1"/>
  <c r="H809" i="15" s="1"/>
  <c r="I809" i="15" a="1"/>
  <c r="I809" i="15" s="1"/>
  <c r="J809" i="15" l="1" a="1"/>
  <c r="J809" i="15" s="1"/>
  <c r="E809" i="15" a="1"/>
  <c r="E809" i="15" s="1"/>
  <c r="D810" i="15" s="1" a="1"/>
  <c r="D810" i="15" s="1"/>
  <c r="F810" i="15" s="1" a="1"/>
  <c r="F810" i="15" s="1"/>
  <c r="G810" i="15" l="1" a="1"/>
  <c r="G810" i="15" s="1"/>
  <c r="H810" i="15" a="1"/>
  <c r="H810" i="15" s="1"/>
  <c r="I810" i="15" a="1"/>
  <c r="I810" i="15" s="1"/>
  <c r="J810" i="15" l="1" a="1"/>
  <c r="J810" i="15" s="1"/>
  <c r="E810" i="15" a="1"/>
  <c r="E810" i="15" s="1"/>
  <c r="D811" i="15" s="1" a="1"/>
  <c r="D811" i="15" s="1"/>
  <c r="F811" i="15" s="1" a="1"/>
  <c r="F811" i="15" s="1"/>
  <c r="G811" i="15" l="1" a="1"/>
  <c r="G811" i="15" s="1"/>
  <c r="H811" i="15" a="1"/>
  <c r="H811" i="15" s="1"/>
  <c r="I811" i="15" a="1"/>
  <c r="I811" i="15" s="1"/>
  <c r="J811" i="15" l="1" a="1"/>
  <c r="J811" i="15" s="1"/>
  <c r="E811" i="15" a="1"/>
  <c r="E811" i="15" s="1"/>
  <c r="D812" i="15" s="1" a="1"/>
  <c r="D812" i="15" s="1"/>
  <c r="F812" i="15" s="1" a="1"/>
  <c r="F812" i="15" s="1"/>
  <c r="H812" i="15" l="1" a="1"/>
  <c r="H812" i="15" s="1"/>
  <c r="I812" i="15" a="1"/>
  <c r="I812" i="15" s="1"/>
  <c r="G812" i="15" a="1"/>
  <c r="G812" i="15" s="1"/>
  <c r="E812" i="15" l="1" a="1"/>
  <c r="E812" i="15" s="1"/>
  <c r="D813" i="15" s="1" a="1"/>
  <c r="D813" i="15" s="1"/>
  <c r="F813" i="15" s="1" a="1"/>
  <c r="F813" i="15" s="1"/>
  <c r="J812" i="15" a="1"/>
  <c r="J812" i="15" s="1"/>
  <c r="H813" i="15" l="1" a="1"/>
  <c r="H813" i="15" s="1"/>
  <c r="I813" i="15" a="1"/>
  <c r="I813" i="15" s="1"/>
  <c r="G813" i="15" a="1"/>
  <c r="G813" i="15" s="1"/>
  <c r="E813" i="15" l="1" a="1"/>
  <c r="E813" i="15" s="1"/>
  <c r="D814" i="15" s="1" a="1"/>
  <c r="D814" i="15" s="1"/>
  <c r="F814" i="15" s="1" a="1"/>
  <c r="F814" i="15" s="1"/>
  <c r="J813" i="15" a="1"/>
  <c r="J813" i="15" s="1"/>
  <c r="G814" i="15" l="1" a="1"/>
  <c r="G814" i="15" s="1"/>
  <c r="H814" i="15" a="1"/>
  <c r="H814" i="15" s="1"/>
  <c r="I814" i="15" a="1"/>
  <c r="I814" i="15" s="1"/>
  <c r="J814" i="15" l="1" a="1"/>
  <c r="J814" i="15" s="1"/>
  <c r="E814" i="15" a="1"/>
  <c r="E814" i="15" s="1"/>
  <c r="D815" i="15" s="1" a="1"/>
  <c r="D815" i="15" s="1"/>
  <c r="F815" i="15" s="1" a="1"/>
  <c r="F815" i="15" s="1"/>
  <c r="G815" i="15" l="1" a="1"/>
  <c r="G815" i="15" s="1"/>
  <c r="H815" i="15" a="1"/>
  <c r="H815" i="15" s="1"/>
  <c r="I815" i="15" a="1"/>
  <c r="I815" i="15" s="1"/>
  <c r="J815" i="15" l="1" a="1"/>
  <c r="J815" i="15" s="1"/>
  <c r="E815" i="15" a="1"/>
  <c r="E815" i="15" s="1"/>
  <c r="D816" i="15" s="1" a="1"/>
  <c r="D816" i="15" s="1"/>
  <c r="F816" i="15" s="1" a="1"/>
  <c r="F816" i="15" s="1"/>
  <c r="G816" i="15" l="1" a="1"/>
  <c r="G816" i="15" s="1"/>
  <c r="H816" i="15" a="1"/>
  <c r="H816" i="15" s="1"/>
  <c r="I816" i="15" a="1"/>
  <c r="I816" i="15" s="1"/>
  <c r="J816" i="15" l="1" a="1"/>
  <c r="J816" i="15" s="1"/>
  <c r="E816" i="15" a="1"/>
  <c r="E816" i="15" s="1"/>
  <c r="D817" i="15" s="1" a="1"/>
  <c r="D817" i="15" s="1"/>
  <c r="F817" i="15" s="1" a="1"/>
  <c r="F817" i="15" s="1"/>
  <c r="G817" i="15" l="1" a="1"/>
  <c r="G817" i="15" s="1"/>
  <c r="H817" i="15" a="1"/>
  <c r="H817" i="15" s="1"/>
  <c r="I817" i="15" a="1"/>
  <c r="I817" i="15" s="1"/>
  <c r="J817" i="15" l="1" a="1"/>
  <c r="J817" i="15" s="1"/>
  <c r="E817" i="15" a="1"/>
  <c r="E817" i="15" s="1"/>
  <c r="D818" i="15" s="1" a="1"/>
  <c r="D818" i="15" s="1"/>
  <c r="F818" i="15" s="1" a="1"/>
  <c r="F818" i="15" s="1"/>
  <c r="G818" i="15" l="1" a="1"/>
  <c r="G818" i="15" s="1"/>
  <c r="H818" i="15" a="1"/>
  <c r="H818" i="15" s="1"/>
  <c r="I818" i="15" a="1"/>
  <c r="I818" i="15" s="1"/>
  <c r="E818" i="15" a="1"/>
  <c r="E818" i="15" s="1"/>
  <c r="D819" i="15" s="1" a="1"/>
  <c r="D819" i="15" s="1"/>
  <c r="F819" i="15" s="1" a="1"/>
  <c r="F819" i="15" s="1"/>
  <c r="J818" i="15" l="1" a="1"/>
  <c r="J818" i="15" s="1"/>
  <c r="H819" i="15" a="1"/>
  <c r="H819" i="15" s="1"/>
  <c r="I819" i="15" a="1"/>
  <c r="I819" i="15" s="1"/>
  <c r="G819" i="15" a="1"/>
  <c r="G819" i="15" s="1"/>
  <c r="E819" i="15" l="1" a="1"/>
  <c r="E819" i="15" s="1"/>
  <c r="D820" i="15" s="1" a="1"/>
  <c r="D820" i="15" s="1"/>
  <c r="F820" i="15" s="1" a="1"/>
  <c r="F820" i="15" s="1"/>
  <c r="J819" i="15" a="1"/>
  <c r="J819" i="15" s="1"/>
  <c r="I820" i="15" l="1" a="1"/>
  <c r="I820" i="15" s="1"/>
  <c r="G820" i="15" a="1"/>
  <c r="G820" i="15" s="1"/>
  <c r="H820" i="15" a="1"/>
  <c r="H820" i="15" s="1"/>
  <c r="J820" i="15" l="1" a="1"/>
  <c r="J820" i="15" s="1"/>
  <c r="E820" i="15" a="1"/>
  <c r="E820" i="15" s="1"/>
  <c r="D821" i="15" s="1" a="1"/>
  <c r="D821" i="15" s="1"/>
  <c r="F821" i="15" s="1" a="1"/>
  <c r="F821" i="15" s="1"/>
  <c r="G821" i="15" l="1" a="1"/>
  <c r="G821" i="15" s="1"/>
  <c r="H821" i="15" a="1"/>
  <c r="H821" i="15" s="1"/>
  <c r="I821" i="15" a="1"/>
  <c r="I821" i="15" s="1"/>
  <c r="J821" i="15" l="1" a="1"/>
  <c r="J821" i="15" s="1"/>
  <c r="E821" i="15" a="1"/>
  <c r="E821" i="15" s="1"/>
  <c r="D822" i="15" s="1" a="1"/>
  <c r="D822" i="15" s="1"/>
  <c r="F822" i="15" s="1" a="1"/>
  <c r="F822" i="15" s="1"/>
  <c r="G822" i="15" l="1" a="1"/>
  <c r="G822" i="15" s="1"/>
  <c r="H822" i="15" a="1"/>
  <c r="H822" i="15" s="1"/>
  <c r="I822" i="15" a="1"/>
  <c r="I822" i="15" s="1"/>
  <c r="J822" i="15" l="1" a="1"/>
  <c r="J822" i="15" s="1"/>
  <c r="E822" i="15" a="1"/>
  <c r="E822" i="15" s="1"/>
  <c r="D823" i="15" s="1" a="1"/>
  <c r="D823" i="15" s="1"/>
  <c r="F823" i="15" s="1" a="1"/>
  <c r="F823" i="15" s="1"/>
  <c r="G823" i="15" l="1" a="1"/>
  <c r="G823" i="15" s="1"/>
  <c r="H823" i="15" a="1"/>
  <c r="H823" i="15" s="1"/>
  <c r="I823" i="15" a="1"/>
  <c r="I823" i="15" s="1"/>
  <c r="J823" i="15" l="1" a="1"/>
  <c r="J823" i="15" s="1"/>
  <c r="E823" i="15" a="1"/>
  <c r="E823" i="15" s="1"/>
  <c r="D824" i="15" s="1" a="1"/>
  <c r="D824" i="15" s="1"/>
  <c r="F824" i="15" s="1" a="1"/>
  <c r="F824" i="15" s="1"/>
  <c r="G824" i="15" l="1" a="1"/>
  <c r="G824" i="15" s="1"/>
  <c r="H824" i="15" a="1"/>
  <c r="H824" i="15" s="1"/>
  <c r="I824" i="15" a="1"/>
  <c r="I824" i="15" s="1"/>
  <c r="J824" i="15" l="1" a="1"/>
  <c r="J824" i="15" s="1"/>
  <c r="E824" i="15" a="1"/>
  <c r="E824" i="15" s="1"/>
  <c r="D825" i="15" s="1" a="1"/>
  <c r="D825" i="15" s="1"/>
  <c r="F825" i="15" s="1" a="1"/>
  <c r="F825" i="15" s="1"/>
  <c r="G825" i="15" l="1" a="1"/>
  <c r="G825" i="15" s="1"/>
  <c r="H825" i="15" a="1"/>
  <c r="H825" i="15" s="1"/>
  <c r="I825" i="15" a="1"/>
  <c r="I825" i="15" s="1"/>
  <c r="E825" i="15" a="1"/>
  <c r="E825" i="15" s="1"/>
  <c r="D826" i="15" s="1" a="1"/>
  <c r="D826" i="15" s="1"/>
  <c r="F826" i="15" s="1" a="1"/>
  <c r="F826" i="15" s="1"/>
  <c r="J825" i="15" l="1" a="1"/>
  <c r="J825" i="15" s="1"/>
  <c r="H826" i="15" a="1"/>
  <c r="H826" i="15" s="1"/>
  <c r="I826" i="15" a="1"/>
  <c r="I826" i="15" s="1"/>
  <c r="G826" i="15" a="1"/>
  <c r="G826" i="15" s="1"/>
  <c r="E826" i="15" l="1" a="1"/>
  <c r="E826" i="15" s="1"/>
  <c r="D827" i="15" s="1" a="1"/>
  <c r="D827" i="15" s="1"/>
  <c r="F827" i="15" s="1" a="1"/>
  <c r="F827" i="15" s="1"/>
  <c r="J826" i="15" a="1"/>
  <c r="J826" i="15" s="1"/>
  <c r="I827" i="15" l="1" a="1"/>
  <c r="I827" i="15" s="1"/>
  <c r="G827" i="15" a="1"/>
  <c r="G827" i="15" s="1"/>
  <c r="H827" i="15" a="1"/>
  <c r="H827" i="15" s="1"/>
  <c r="J827" i="15" l="1" a="1"/>
  <c r="J827" i="15" s="1"/>
  <c r="E827" i="15" a="1"/>
  <c r="E827" i="15" s="1"/>
  <c r="D828" i="15" s="1" a="1"/>
  <c r="D828" i="15" s="1"/>
  <c r="F828" i="15" s="1" a="1"/>
  <c r="F828" i="15" s="1"/>
  <c r="G828" i="15" l="1" a="1"/>
  <c r="G828" i="15" s="1"/>
  <c r="H828" i="15" a="1"/>
  <c r="H828" i="15" s="1"/>
  <c r="I828" i="15" a="1"/>
  <c r="I828" i="15" s="1"/>
  <c r="J828" i="15" l="1" a="1"/>
  <c r="J828" i="15" s="1"/>
  <c r="E828" i="15" a="1"/>
  <c r="E828" i="15" s="1"/>
  <c r="D829" i="15" s="1" a="1"/>
  <c r="D829" i="15" s="1"/>
  <c r="F829" i="15" s="1" a="1"/>
  <c r="F829" i="15" s="1"/>
  <c r="G829" i="15" l="1" a="1"/>
  <c r="G829" i="15" s="1"/>
  <c r="H829" i="15" a="1"/>
  <c r="H829" i="15" s="1"/>
  <c r="I829" i="15" a="1"/>
  <c r="I829" i="15" s="1"/>
  <c r="J829" i="15" l="1" a="1"/>
  <c r="J829" i="15" s="1"/>
  <c r="E829" i="15" a="1"/>
  <c r="E829" i="15" s="1"/>
  <c r="D830" i="15" s="1" a="1"/>
  <c r="D830" i="15" s="1"/>
  <c r="F830" i="15" s="1" a="1"/>
  <c r="F830" i="15" s="1"/>
  <c r="G830" i="15" l="1" a="1"/>
  <c r="G830" i="15" s="1"/>
  <c r="H830" i="15" a="1"/>
  <c r="H830" i="15" s="1"/>
  <c r="I830" i="15" a="1"/>
  <c r="I830" i="15" s="1"/>
  <c r="J830" i="15" l="1" a="1"/>
  <c r="J830" i="15" s="1"/>
  <c r="E830" i="15" a="1"/>
  <c r="E830" i="15" s="1"/>
  <c r="D831" i="15" s="1" a="1"/>
  <c r="D831" i="15" s="1"/>
  <c r="F831" i="15" s="1" a="1"/>
  <c r="F831" i="15" s="1"/>
  <c r="G831" i="15" l="1" a="1"/>
  <c r="G831" i="15" s="1"/>
  <c r="H831" i="15" a="1"/>
  <c r="H831" i="15" s="1"/>
  <c r="I831" i="15" a="1"/>
  <c r="I831" i="15" s="1"/>
  <c r="J831" i="15" l="1" a="1"/>
  <c r="J831" i="15" s="1"/>
  <c r="E831" i="15" a="1"/>
  <c r="E831" i="15" s="1"/>
  <c r="D832" i="15" s="1" a="1"/>
  <c r="D832" i="15" s="1"/>
  <c r="F832" i="15" s="1" a="1"/>
  <c r="F832" i="15" s="1"/>
  <c r="H832" i="15" l="1" a="1"/>
  <c r="H832" i="15" s="1"/>
  <c r="I832" i="15" a="1"/>
  <c r="I832" i="15" s="1"/>
  <c r="G832" i="15" a="1"/>
  <c r="G832" i="15" s="1"/>
  <c r="E832" i="15" l="1" a="1"/>
  <c r="E832" i="15" s="1"/>
  <c r="D833" i="15" s="1" a="1"/>
  <c r="D833" i="15" s="1"/>
  <c r="F833" i="15" s="1" a="1"/>
  <c r="F833" i="15" s="1"/>
  <c r="J832" i="15" a="1"/>
  <c r="J832" i="15" s="1"/>
  <c r="H833" i="15" l="1" a="1"/>
  <c r="H833" i="15" s="1"/>
  <c r="I833" i="15" a="1"/>
  <c r="I833" i="15" s="1"/>
  <c r="G833" i="15" a="1"/>
  <c r="G833" i="15" s="1"/>
  <c r="E833" i="15" l="1" a="1"/>
  <c r="E833" i="15" s="1"/>
  <c r="D834" i="15" s="1" a="1"/>
  <c r="D834" i="15" s="1"/>
  <c r="F834" i="15" s="1" a="1"/>
  <c r="F834" i="15" s="1"/>
  <c r="J833" i="15" a="1"/>
  <c r="J833" i="15" s="1"/>
  <c r="G834" i="15" l="1" a="1"/>
  <c r="G834" i="15" s="1"/>
  <c r="H834" i="15" a="1"/>
  <c r="H834" i="15" s="1"/>
  <c r="I834" i="15" a="1"/>
  <c r="I834" i="15" s="1"/>
  <c r="J834" i="15" l="1" a="1"/>
  <c r="J834" i="15" s="1"/>
  <c r="E834" i="15" a="1"/>
  <c r="E834" i="15" s="1"/>
  <c r="D835" i="15" s="1" a="1"/>
  <c r="D835" i="15" s="1"/>
  <c r="F835" i="15" s="1" a="1"/>
  <c r="F835" i="15" s="1"/>
  <c r="G835" i="15" l="1" a="1"/>
  <c r="G835" i="15" s="1"/>
  <c r="H835" i="15" a="1"/>
  <c r="H835" i="15" s="1"/>
  <c r="I835" i="15" a="1"/>
  <c r="I835" i="15" s="1"/>
  <c r="J835" i="15" l="1" a="1"/>
  <c r="J835" i="15" s="1"/>
  <c r="E835" i="15" a="1"/>
  <c r="E835" i="15" s="1"/>
  <c r="D836" i="15" s="1" a="1"/>
  <c r="D836" i="15" s="1"/>
  <c r="F836" i="15" s="1" a="1"/>
  <c r="F836" i="15" s="1"/>
  <c r="G836" i="15" l="1" a="1"/>
  <c r="G836" i="15" s="1"/>
  <c r="H836" i="15" a="1"/>
  <c r="H836" i="15" s="1"/>
  <c r="I836" i="15" a="1"/>
  <c r="I836" i="15" s="1"/>
  <c r="J836" i="15" l="1" a="1"/>
  <c r="J836" i="15" s="1"/>
  <c r="E836" i="15" a="1"/>
  <c r="E836" i="15" s="1"/>
  <c r="D837" i="15" s="1" a="1"/>
  <c r="D837" i="15" s="1"/>
  <c r="F837" i="15" s="1" a="1"/>
  <c r="F837" i="15" s="1"/>
  <c r="G837" i="15" l="1" a="1"/>
  <c r="G837" i="15" s="1"/>
  <c r="H837" i="15" a="1"/>
  <c r="H837" i="15" s="1"/>
  <c r="I837" i="15" a="1"/>
  <c r="I837" i="15" s="1"/>
  <c r="J837" i="15" l="1" a="1"/>
  <c r="J837" i="15" s="1"/>
  <c r="E837" i="15" a="1"/>
  <c r="E837" i="15" s="1"/>
  <c r="D838" i="15" s="1" a="1"/>
  <c r="D838" i="15" s="1"/>
  <c r="F838" i="15" s="1" a="1"/>
  <c r="F838" i="15" s="1"/>
  <c r="G838" i="15" l="1" a="1"/>
  <c r="G838" i="15" s="1"/>
  <c r="H838" i="15" a="1"/>
  <c r="H838" i="15" s="1"/>
  <c r="I838" i="15" a="1"/>
  <c r="I838" i="15" s="1"/>
  <c r="E838" i="15" a="1"/>
  <c r="E838" i="15" s="1"/>
  <c r="D839" i="15" s="1" a="1"/>
  <c r="D839" i="15" s="1"/>
  <c r="F839" i="15" s="1" a="1"/>
  <c r="F839" i="15" s="1"/>
  <c r="J838" i="15" l="1" a="1"/>
  <c r="J838" i="15" s="1"/>
  <c r="H839" i="15" a="1"/>
  <c r="H839" i="15" s="1"/>
  <c r="I839" i="15" a="1"/>
  <c r="I839" i="15" s="1"/>
  <c r="G839" i="15" a="1"/>
  <c r="G839" i="15" s="1"/>
  <c r="E839" i="15" l="1" a="1"/>
  <c r="E839" i="15" s="1"/>
  <c r="D840" i="15" s="1" a="1"/>
  <c r="D840" i="15" s="1"/>
  <c r="F840" i="15" s="1" a="1"/>
  <c r="F840" i="15" s="1"/>
  <c r="J839" i="15" a="1"/>
  <c r="J839" i="15" s="1"/>
  <c r="I840" i="15" l="1" a="1"/>
  <c r="I840" i="15" s="1"/>
  <c r="G840" i="15" a="1"/>
  <c r="G840" i="15" s="1"/>
  <c r="H840" i="15" a="1"/>
  <c r="H840" i="15" s="1"/>
  <c r="J840" i="15" l="1" a="1"/>
  <c r="J840" i="15" s="1"/>
  <c r="E840" i="15" a="1"/>
  <c r="E840" i="15" s="1"/>
  <c r="D841" i="15" s="1" a="1"/>
  <c r="D841" i="15" s="1"/>
  <c r="F841" i="15" s="1" a="1"/>
  <c r="F841" i="15" s="1"/>
  <c r="G841" i="15" l="1" a="1"/>
  <c r="G841" i="15" s="1"/>
  <c r="H841" i="15" a="1"/>
  <c r="H841" i="15" s="1"/>
  <c r="I841" i="15" a="1"/>
  <c r="I841" i="15" s="1"/>
  <c r="J841" i="15" l="1" a="1"/>
  <c r="J841" i="15" s="1"/>
  <c r="E841" i="15" a="1"/>
  <c r="E841" i="15" s="1"/>
  <c r="D842" i="15" s="1" a="1"/>
  <c r="D842" i="15" s="1"/>
  <c r="F842" i="15" s="1" a="1"/>
  <c r="F842" i="15" s="1"/>
  <c r="G842" i="15" l="1" a="1"/>
  <c r="G842" i="15" s="1"/>
  <c r="H842" i="15" a="1"/>
  <c r="H842" i="15" s="1"/>
  <c r="I842" i="15" a="1"/>
  <c r="I842" i="15" s="1"/>
  <c r="J842" i="15" l="1" a="1"/>
  <c r="J842" i="15" s="1"/>
  <c r="E842" i="15" a="1"/>
  <c r="E842" i="15" s="1"/>
  <c r="D843" i="15" s="1" a="1"/>
  <c r="D843" i="15" s="1"/>
  <c r="F843" i="15" s="1" a="1"/>
  <c r="F843" i="15" s="1"/>
  <c r="G843" i="15" l="1" a="1"/>
  <c r="G843" i="15" s="1"/>
  <c r="H843" i="15" a="1"/>
  <c r="H843" i="15" s="1"/>
  <c r="I843" i="15" a="1"/>
  <c r="I843" i="15" s="1"/>
  <c r="J843" i="15" l="1" a="1"/>
  <c r="J843" i="15" s="1"/>
  <c r="E843" i="15" a="1"/>
  <c r="E843" i="15" s="1"/>
  <c r="D844" i="15" s="1" a="1"/>
  <c r="D844" i="15" s="1"/>
  <c r="F844" i="15" s="1" a="1"/>
  <c r="F844" i="15" s="1"/>
  <c r="G844" i="15" l="1" a="1"/>
  <c r="G844" i="15" s="1"/>
  <c r="H844" i="15" a="1"/>
  <c r="H844" i="15" s="1"/>
  <c r="I844" i="15" a="1"/>
  <c r="I844" i="15" s="1"/>
  <c r="J844" i="15" l="1" a="1"/>
  <c r="J844" i="15" s="1"/>
  <c r="E844" i="15" a="1"/>
  <c r="E844" i="15" s="1"/>
  <c r="D845" i="15" s="1" a="1"/>
  <c r="D845" i="15" s="1"/>
  <c r="F845" i="15" s="1" a="1"/>
  <c r="F845" i="15" s="1"/>
  <c r="G845" i="15" l="1" a="1"/>
  <c r="G845" i="15" s="1"/>
  <c r="H845" i="15" a="1"/>
  <c r="H845" i="15" s="1"/>
  <c r="I845" i="15" a="1"/>
  <c r="I845" i="15" s="1"/>
  <c r="E845" i="15" a="1"/>
  <c r="E845" i="15" s="1"/>
  <c r="D846" i="15" s="1" a="1"/>
  <c r="D846" i="15" s="1"/>
  <c r="F846" i="15" s="1" a="1"/>
  <c r="F846" i="15" s="1"/>
  <c r="J845" i="15" l="1" a="1"/>
  <c r="J845" i="15" s="1"/>
  <c r="H846" i="15" a="1"/>
  <c r="H846" i="15" s="1"/>
  <c r="I846" i="15" a="1"/>
  <c r="I846" i="15" s="1"/>
  <c r="G846" i="15" a="1"/>
  <c r="G846" i="15" s="1"/>
  <c r="E846" i="15" l="1" a="1"/>
  <c r="E846" i="15" s="1"/>
  <c r="D847" i="15" s="1" a="1"/>
  <c r="D847" i="15" s="1"/>
  <c r="F847" i="15" s="1" a="1"/>
  <c r="F847" i="15" s="1"/>
  <c r="J846" i="15" a="1"/>
  <c r="J846" i="15" s="1"/>
  <c r="I847" i="15" l="1" a="1"/>
  <c r="I847" i="15" s="1"/>
  <c r="G847" i="15" a="1"/>
  <c r="G847" i="15" s="1"/>
  <c r="H847" i="15" a="1"/>
  <c r="H847" i="15" s="1"/>
  <c r="J847" i="15" l="1" a="1"/>
  <c r="J847" i="15" s="1"/>
  <c r="E847" i="15" a="1"/>
  <c r="E847" i="15" s="1"/>
  <c r="D848" i="15" s="1" a="1"/>
  <c r="D848" i="15" s="1"/>
  <c r="F848" i="15" s="1" a="1"/>
  <c r="F848" i="15" s="1"/>
  <c r="G848" i="15" l="1" a="1"/>
  <c r="G848" i="15" s="1"/>
  <c r="H848" i="15" a="1"/>
  <c r="H848" i="15" s="1"/>
  <c r="I848" i="15" a="1"/>
  <c r="I848" i="15" s="1"/>
  <c r="J848" i="15" l="1" a="1"/>
  <c r="J848" i="15" s="1"/>
  <c r="E848" i="15" a="1"/>
  <c r="E848" i="15" s="1"/>
  <c r="D849" i="15" s="1" a="1"/>
  <c r="D849" i="15" s="1"/>
  <c r="F849" i="15" s="1" a="1"/>
  <c r="F849" i="15" s="1"/>
  <c r="G849" i="15" l="1" a="1"/>
  <c r="G849" i="15" s="1"/>
  <c r="H849" i="15" a="1"/>
  <c r="H849" i="15" s="1"/>
  <c r="I849" i="15" a="1"/>
  <c r="I849" i="15" s="1"/>
  <c r="J849" i="15" l="1" a="1"/>
  <c r="J849" i="15" s="1"/>
  <c r="E849" i="15" a="1"/>
  <c r="E849" i="15" s="1"/>
  <c r="D850" i="15" s="1" a="1"/>
  <c r="D850" i="15" s="1"/>
  <c r="F850" i="15" s="1" a="1"/>
  <c r="F850" i="15" s="1"/>
  <c r="G850" i="15" l="1" a="1"/>
  <c r="G850" i="15" s="1"/>
  <c r="H850" i="15" a="1"/>
  <c r="H850" i="15" s="1"/>
  <c r="I850" i="15" a="1"/>
  <c r="I850" i="15" s="1"/>
  <c r="J850" i="15" l="1" a="1"/>
  <c r="J850" i="15" s="1"/>
  <c r="E850" i="15" a="1"/>
  <c r="E850" i="15" s="1"/>
  <c r="D851" i="15" s="1" a="1"/>
  <c r="D851" i="15" s="1"/>
  <c r="F851" i="15" s="1" a="1"/>
  <c r="F851" i="15" s="1"/>
  <c r="G851" i="15" l="1" a="1"/>
  <c r="G851" i="15" s="1"/>
  <c r="H851" i="15" a="1"/>
  <c r="H851" i="15" s="1"/>
  <c r="I851" i="15" a="1"/>
  <c r="I851" i="15" s="1"/>
  <c r="J851" i="15" l="1" a="1"/>
  <c r="J851" i="15" s="1"/>
  <c r="E851" i="15" a="1"/>
  <c r="E851" i="15" s="1"/>
  <c r="D852" i="15" s="1" a="1"/>
  <c r="D852" i="15" s="1"/>
  <c r="F852" i="15" s="1" a="1"/>
  <c r="F852" i="15" s="1"/>
  <c r="H852" i="15" l="1" a="1"/>
  <c r="H852" i="15" s="1"/>
  <c r="I852" i="15" a="1"/>
  <c r="I852" i="15" s="1"/>
  <c r="G852" i="15" a="1"/>
  <c r="G852" i="15" s="1"/>
  <c r="E852" i="15" l="1" a="1"/>
  <c r="E852" i="15" s="1"/>
  <c r="D853" i="15" s="1" a="1"/>
  <c r="D853" i="15" s="1"/>
  <c r="F853" i="15" s="1" a="1"/>
  <c r="F853" i="15" s="1"/>
  <c r="J852" i="15" a="1"/>
  <c r="J852" i="15" s="1"/>
  <c r="H853" i="15" l="1" a="1"/>
  <c r="H853" i="15" s="1"/>
  <c r="I853" i="15" a="1"/>
  <c r="I853" i="15" s="1"/>
  <c r="G853" i="15" a="1"/>
  <c r="G853" i="15" s="1"/>
  <c r="E853" i="15" l="1" a="1"/>
  <c r="E853" i="15" s="1"/>
  <c r="D854" i="15" s="1" a="1"/>
  <c r="D854" i="15" s="1"/>
  <c r="F854" i="15" s="1" a="1"/>
  <c r="F854" i="15" s="1"/>
  <c r="J853" i="15" a="1"/>
  <c r="J853" i="15" s="1"/>
  <c r="G854" i="15" l="1" a="1"/>
  <c r="G854" i="15" s="1"/>
  <c r="H854" i="15" a="1"/>
  <c r="H854" i="15" s="1"/>
  <c r="I854" i="15" a="1"/>
  <c r="I854" i="15" s="1"/>
  <c r="J854" i="15" l="1" a="1"/>
  <c r="J854" i="15" s="1"/>
  <c r="E854" i="15" a="1"/>
  <c r="E854" i="15" s="1"/>
  <c r="D855" i="15" s="1" a="1"/>
  <c r="D855" i="15" s="1"/>
  <c r="F855" i="15" s="1" a="1"/>
  <c r="F855" i="15" s="1"/>
  <c r="G855" i="15" l="1" a="1"/>
  <c r="G855" i="15" s="1"/>
  <c r="H855" i="15" a="1"/>
  <c r="H855" i="15" s="1"/>
  <c r="I855" i="15" a="1"/>
  <c r="I855" i="15" s="1"/>
  <c r="J855" i="15" l="1" a="1"/>
  <c r="J855" i="15" s="1"/>
  <c r="E855" i="15" a="1"/>
  <c r="E855" i="15" s="1"/>
  <c r="D856" i="15" s="1" a="1"/>
  <c r="D856" i="15" s="1"/>
  <c r="F856" i="15" s="1" a="1"/>
  <c r="F856" i="15" s="1"/>
  <c r="G856" i="15" l="1" a="1"/>
  <c r="G856" i="15" s="1"/>
  <c r="H856" i="15" a="1"/>
  <c r="H856" i="15" s="1"/>
  <c r="I856" i="15" a="1"/>
  <c r="I856" i="15" s="1"/>
  <c r="J856" i="15" l="1" a="1"/>
  <c r="J856" i="15" s="1"/>
  <c r="E856" i="15" a="1"/>
  <c r="E856" i="15" s="1"/>
  <c r="D857" i="15" s="1" a="1"/>
  <c r="D857" i="15" s="1"/>
  <c r="F857" i="15" s="1" a="1"/>
  <c r="F857" i="15" s="1"/>
  <c r="G857" i="15" l="1" a="1"/>
  <c r="G857" i="15" s="1"/>
  <c r="H857" i="15" a="1"/>
  <c r="H857" i="15" s="1"/>
  <c r="I857" i="15" a="1"/>
  <c r="I857" i="15" s="1"/>
  <c r="J857" i="15" l="1" a="1"/>
  <c r="J857" i="15" s="1"/>
  <c r="E857" i="15" a="1"/>
  <c r="E857" i="15" s="1"/>
  <c r="D858" i="15" s="1" a="1"/>
  <c r="D858" i="15" s="1"/>
  <c r="F858" i="15" s="1" a="1"/>
  <c r="F858" i="15" s="1"/>
  <c r="G858" i="15" l="1" a="1"/>
  <c r="G858" i="15" s="1"/>
  <c r="H858" i="15" a="1"/>
  <c r="H858" i="15" s="1"/>
  <c r="I858" i="15" a="1"/>
  <c r="I858" i="15" s="1"/>
  <c r="E858" i="15" a="1"/>
  <c r="E858" i="15" s="1"/>
  <c r="D859" i="15" s="1" a="1"/>
  <c r="D859" i="15" s="1"/>
  <c r="F859" i="15" s="1" a="1"/>
  <c r="F859" i="15" s="1"/>
  <c r="J858" i="15" l="1" a="1"/>
  <c r="J858" i="15" s="1"/>
  <c r="H859" i="15" a="1"/>
  <c r="H859" i="15" s="1"/>
  <c r="G859" i="15" a="1"/>
  <c r="G859" i="15" s="1"/>
  <c r="I859" i="15" a="1"/>
  <c r="I859" i="15" s="1"/>
  <c r="E859" i="15" l="1" a="1"/>
  <c r="E859" i="15" s="1"/>
  <c r="D860" i="15" s="1" a="1"/>
  <c r="D860" i="15" s="1"/>
  <c r="F860" i="15" s="1" a="1"/>
  <c r="F860" i="15" s="1"/>
  <c r="J859" i="15" a="1"/>
  <c r="J859" i="15" s="1"/>
  <c r="I860" i="15" l="1" a="1"/>
  <c r="I860" i="15" s="1"/>
  <c r="G860" i="15" a="1"/>
  <c r="G860" i="15" s="1"/>
  <c r="H860" i="15" a="1"/>
  <c r="H860" i="15" s="1"/>
  <c r="J860" i="15" l="1" a="1"/>
  <c r="J860" i="15" s="1"/>
  <c r="E860" i="15" a="1"/>
  <c r="E860" i="15" s="1"/>
  <c r="D861" i="15" s="1" a="1"/>
  <c r="D861" i="15" s="1"/>
  <c r="F861" i="15" s="1" a="1"/>
  <c r="F861" i="15" s="1"/>
  <c r="G861" i="15" l="1" a="1"/>
  <c r="G861" i="15" s="1"/>
  <c r="H861" i="15" a="1"/>
  <c r="H861" i="15" s="1"/>
  <c r="I861" i="15" a="1"/>
  <c r="I861" i="15" s="1"/>
  <c r="E861" i="15" a="1"/>
  <c r="E861" i="15" s="1"/>
  <c r="D862" i="15" s="1" a="1"/>
  <c r="D862" i="15" s="1"/>
  <c r="F862" i="15" s="1" a="1"/>
  <c r="F862" i="15" s="1"/>
  <c r="J861" i="15" l="1" a="1"/>
  <c r="J861" i="15" s="1"/>
  <c r="H862" i="15" a="1"/>
  <c r="H862" i="15" s="1"/>
  <c r="I862" i="15" a="1"/>
  <c r="I862" i="15" s="1"/>
  <c r="G862" i="15" a="1"/>
  <c r="G862" i="15" s="1"/>
  <c r="E862" i="15" l="1" a="1"/>
  <c r="E862" i="15" s="1"/>
  <c r="D863" i="15" s="1" a="1"/>
  <c r="D863" i="15" s="1"/>
  <c r="F863" i="15" s="1" a="1"/>
  <c r="F863" i="15" s="1"/>
  <c r="J862" i="15" a="1"/>
  <c r="J862" i="15" s="1"/>
  <c r="H863" i="15" l="1" a="1"/>
  <c r="H863" i="15" s="1"/>
  <c r="I863" i="15" a="1"/>
  <c r="I863" i="15" s="1"/>
  <c r="G863" i="15" a="1"/>
  <c r="G863" i="15" s="1"/>
  <c r="J863" i="15" l="1" a="1"/>
  <c r="J863" i="15" s="1"/>
  <c r="E863" i="15" a="1"/>
  <c r="E863" i="15" s="1"/>
  <c r="D864" i="15" s="1" a="1"/>
  <c r="D864" i="15" s="1"/>
  <c r="F864" i="15" s="1" a="1"/>
  <c r="F864" i="15" s="1"/>
  <c r="I864" i="15" l="1" a="1"/>
  <c r="I864" i="15" s="1"/>
  <c r="G864" i="15" a="1"/>
  <c r="G864" i="15" s="1"/>
  <c r="H864" i="15" a="1"/>
  <c r="H864" i="15" s="1"/>
  <c r="J864" i="15" l="1" a="1"/>
  <c r="J864" i="15" s="1"/>
  <c r="E864" i="15" a="1"/>
  <c r="E864" i="15" s="1"/>
  <c r="D865" i="15" s="1" a="1"/>
  <c r="D865" i="15" s="1"/>
  <c r="F865" i="15" s="1" a="1"/>
  <c r="F865" i="15" s="1"/>
  <c r="G865" i="15" l="1" a="1"/>
  <c r="G865" i="15" s="1"/>
  <c r="H865" i="15" a="1"/>
  <c r="H865" i="15" s="1"/>
  <c r="I865" i="15" a="1"/>
  <c r="I865" i="15" s="1"/>
  <c r="J865" i="15" l="1" a="1"/>
  <c r="J865" i="15" s="1"/>
  <c r="E865" i="15" a="1"/>
  <c r="E865" i="15" s="1"/>
  <c r="D866" i="15" s="1" a="1"/>
  <c r="D866" i="15" s="1"/>
  <c r="F866" i="15" s="1" a="1"/>
  <c r="F866" i="15" s="1"/>
  <c r="G866" i="15" l="1" a="1"/>
  <c r="G866" i="15" s="1"/>
  <c r="H866" i="15" a="1"/>
  <c r="H866" i="15" s="1"/>
  <c r="I866" i="15" a="1"/>
  <c r="I866" i="15" s="1"/>
  <c r="J866" i="15" l="1" a="1"/>
  <c r="J866" i="15" s="1"/>
  <c r="E866" i="15" a="1"/>
  <c r="E866" i="15" s="1"/>
  <c r="D867" i="15" s="1" a="1"/>
  <c r="D867" i="15" s="1"/>
  <c r="F867" i="15" s="1" a="1"/>
  <c r="F867" i="15" s="1"/>
  <c r="G867" i="15" l="1" a="1"/>
  <c r="G867" i="15" s="1"/>
  <c r="H867" i="15" a="1"/>
  <c r="H867" i="15" s="1"/>
  <c r="I867" i="15" a="1"/>
  <c r="I867" i="15" s="1"/>
  <c r="J867" i="15" l="1" a="1"/>
  <c r="J867" i="15" s="1"/>
  <c r="E867" i="15" a="1"/>
  <c r="E867" i="15" s="1"/>
  <c r="D868" i="15" s="1" a="1"/>
  <c r="D868" i="15" s="1"/>
  <c r="F868" i="15" s="1" a="1"/>
  <c r="F868" i="15" s="1"/>
  <c r="G868" i="15" l="1" a="1"/>
  <c r="G868" i="15" s="1"/>
  <c r="H868" i="15" a="1"/>
  <c r="H868" i="15" s="1"/>
  <c r="I868" i="15" a="1"/>
  <c r="I868" i="15" s="1"/>
  <c r="J868" i="15" l="1" a="1"/>
  <c r="J868" i="15" s="1"/>
  <c r="E868" i="15" a="1"/>
  <c r="E868" i="15" s="1"/>
  <c r="D869" i="15" s="1" a="1"/>
  <c r="D869" i="15" s="1"/>
  <c r="F869" i="15" s="1" a="1"/>
  <c r="F869" i="15" s="1"/>
  <c r="H869" i="15" l="1" a="1"/>
  <c r="H869" i="15" s="1"/>
  <c r="G869" i="15" a="1"/>
  <c r="G869" i="15" s="1"/>
  <c r="I869" i="15" a="1"/>
  <c r="I869" i="15" s="1"/>
  <c r="E869" i="15" l="1" a="1"/>
  <c r="E869" i="15" s="1"/>
  <c r="D870" i="15" s="1" a="1"/>
  <c r="D870" i="15" s="1"/>
  <c r="F870" i="15" s="1" a="1"/>
  <c r="F870" i="15" s="1"/>
  <c r="J869" i="15" a="1"/>
  <c r="J869" i="15" s="1"/>
  <c r="H870" i="15" l="1" a="1"/>
  <c r="H870" i="15" s="1"/>
  <c r="I870" i="15" a="1"/>
  <c r="I870" i="15" s="1"/>
  <c r="G870" i="15" a="1"/>
  <c r="G870" i="15" s="1"/>
  <c r="J870" i="15" l="1" a="1"/>
  <c r="J870" i="15" s="1"/>
  <c r="E870" i="15" a="1"/>
  <c r="E870" i="15" s="1"/>
  <c r="D871" i="15" s="1" a="1"/>
  <c r="D871" i="15" s="1"/>
  <c r="F871" i="15" s="1" a="1"/>
  <c r="F871" i="15" s="1"/>
  <c r="I871" i="15" l="1" a="1"/>
  <c r="I871" i="15" s="1"/>
  <c r="G871" i="15" a="1"/>
  <c r="G871" i="15" s="1"/>
  <c r="H871" i="15" a="1"/>
  <c r="H871" i="15" s="1"/>
  <c r="J871" i="15" l="1" a="1"/>
  <c r="J871" i="15" s="1"/>
  <c r="E871" i="15" a="1"/>
  <c r="E871" i="15" s="1"/>
  <c r="D872" i="15" s="1" a="1"/>
  <c r="D872" i="15" s="1"/>
  <c r="F872" i="15" s="1" a="1"/>
  <c r="F872" i="15" s="1"/>
  <c r="G872" i="15" l="1" a="1"/>
  <c r="G872" i="15" s="1"/>
  <c r="H872" i="15" a="1"/>
  <c r="H872" i="15" s="1"/>
  <c r="I872" i="15" a="1"/>
  <c r="I872" i="15" s="1"/>
  <c r="J872" i="15" l="1" a="1"/>
  <c r="J872" i="15" s="1"/>
  <c r="E872" i="15" a="1"/>
  <c r="E872" i="15" s="1"/>
  <c r="D873" i="15" s="1" a="1"/>
  <c r="D873" i="15" s="1"/>
  <c r="F873" i="15" s="1" a="1"/>
  <c r="F873" i="15" s="1"/>
  <c r="G873" i="15" l="1" a="1"/>
  <c r="G873" i="15" s="1"/>
  <c r="H873" i="15" a="1"/>
  <c r="H873" i="15" s="1"/>
  <c r="I873" i="15" a="1"/>
  <c r="I873" i="15" s="1"/>
  <c r="J873" i="15" l="1" a="1"/>
  <c r="J873" i="15" s="1"/>
  <c r="E873" i="15" a="1"/>
  <c r="E873" i="15" s="1"/>
  <c r="D874" i="15" s="1" a="1"/>
  <c r="D874" i="15" s="1"/>
  <c r="F874" i="15" s="1" a="1"/>
  <c r="F874" i="15" s="1"/>
  <c r="G874" i="15" l="1" a="1"/>
  <c r="G874" i="15" s="1"/>
  <c r="H874" i="15" a="1"/>
  <c r="H874" i="15" s="1"/>
  <c r="I874" i="15" a="1"/>
  <c r="I874" i="15" s="1"/>
  <c r="J874" i="15" l="1" a="1"/>
  <c r="J874" i="15" s="1"/>
  <c r="E874" i="15" a="1"/>
  <c r="E874" i="15" s="1"/>
  <c r="D875" i="15" s="1" a="1"/>
  <c r="D875" i="15" s="1"/>
  <c r="F875" i="15" s="1" a="1"/>
  <c r="F875" i="15" s="1"/>
  <c r="G875" i="15" l="1" a="1"/>
  <c r="G875" i="15" s="1"/>
  <c r="H875" i="15" a="1"/>
  <c r="H875" i="15" s="1"/>
  <c r="I875" i="15" a="1"/>
  <c r="I875" i="15" s="1"/>
  <c r="E875" i="15" l="1" a="1"/>
  <c r="E875" i="15" s="1"/>
  <c r="D876" i="15" s="1" a="1"/>
  <c r="D876" i="15" s="1"/>
  <c r="F876" i="15" s="1" a="1"/>
  <c r="F876" i="15" s="1"/>
  <c r="J875" i="15" a="1"/>
  <c r="J875" i="15" s="1"/>
  <c r="I876" i="15" l="1" a="1"/>
  <c r="I876" i="15" s="1"/>
  <c r="G876" i="15" a="1"/>
  <c r="G876" i="15" s="1"/>
  <c r="H876" i="15" a="1"/>
  <c r="H876" i="15" s="1"/>
  <c r="E876" i="15" l="1" a="1"/>
  <c r="E876" i="15" s="1"/>
  <c r="D877" i="15" s="1" a="1"/>
  <c r="D877" i="15" s="1"/>
  <c r="J876" i="15" a="1"/>
  <c r="J876" i="15" s="1"/>
  <c r="F877" i="15" l="1" a="1"/>
  <c r="F877" i="15" s="1"/>
  <c r="G877" i="15" s="1" a="1"/>
  <c r="G877" i="15" s="1"/>
  <c r="H877" i="15" a="1"/>
  <c r="H877" i="15" s="1"/>
  <c r="I877" i="15" a="1"/>
  <c r="I877" i="15" s="1"/>
  <c r="J877" i="15" l="1" a="1"/>
  <c r="J877" i="15" s="1"/>
  <c r="E877" i="15" a="1"/>
  <c r="E877" i="15" s="1"/>
  <c r="D878" i="15" s="1" a="1"/>
  <c r="D878" i="15" s="1"/>
  <c r="F878" i="15" s="1" a="1"/>
  <c r="F878" i="15" s="1"/>
  <c r="G878" i="15" s="1" a="1"/>
  <c r="G878" i="15" s="1"/>
  <c r="I878" i="15" l="1" a="1"/>
  <c r="I878" i="15" s="1"/>
  <c r="H878" i="15" a="1"/>
  <c r="H878" i="15" s="1"/>
  <c r="J878" i="15" s="1" a="1"/>
  <c r="J878" i="15" s="1"/>
  <c r="E878" i="15" a="1"/>
  <c r="E878" i="15" s="1"/>
  <c r="D879" i="15" s="1" a="1"/>
  <c r="D879" i="15" s="1"/>
  <c r="F879" i="15" s="1" a="1"/>
  <c r="F879" i="15" s="1"/>
  <c r="G879" i="15" l="1" a="1"/>
  <c r="G879" i="15" s="1"/>
  <c r="H879" i="15" a="1"/>
  <c r="H879" i="15" s="1"/>
  <c r="I879" i="15" a="1"/>
  <c r="I879" i="15" s="1"/>
  <c r="J879" i="15" l="1" a="1"/>
  <c r="J879" i="15" s="1"/>
  <c r="E879" i="15" a="1"/>
  <c r="E879" i="15" s="1"/>
  <c r="D880" i="15" s="1" a="1"/>
  <c r="D880" i="15" s="1"/>
  <c r="F880" i="15" s="1" a="1"/>
  <c r="F880" i="15" s="1"/>
  <c r="G880" i="15" l="1" a="1"/>
  <c r="G880" i="15" s="1"/>
  <c r="H880" i="15" a="1"/>
  <c r="H880" i="15" s="1"/>
  <c r="I880" i="15" a="1"/>
  <c r="I880" i="15" s="1"/>
  <c r="J880" i="15" l="1" a="1"/>
  <c r="J880" i="15" s="1"/>
  <c r="E880" i="15" a="1"/>
  <c r="E880" i="15" s="1"/>
  <c r="D881" i="15" s="1" a="1"/>
  <c r="D881" i="15" s="1"/>
  <c r="F881" i="15" s="1" a="1"/>
  <c r="F881" i="15" s="1"/>
  <c r="G881" i="15" l="1" a="1"/>
  <c r="G881" i="15" s="1"/>
  <c r="H881" i="15" a="1"/>
  <c r="H881" i="15" s="1"/>
  <c r="I881" i="15" a="1"/>
  <c r="I881" i="15" s="1"/>
  <c r="J881" i="15" l="1" a="1"/>
  <c r="J881" i="15" s="1"/>
  <c r="E881" i="15" a="1"/>
  <c r="E881" i="15" s="1"/>
  <c r="D882" i="15" s="1" a="1"/>
  <c r="D882" i="15" s="1"/>
  <c r="F882" i="15" s="1" a="1"/>
  <c r="F882" i="15" s="1"/>
  <c r="G882" i="15" l="1" a="1"/>
  <c r="G882" i="15" s="1"/>
  <c r="H882" i="15" a="1"/>
  <c r="H882" i="15" s="1"/>
  <c r="I882" i="15" a="1"/>
  <c r="I882" i="15" s="1"/>
  <c r="E882" i="15" a="1"/>
  <c r="E882" i="15" s="1"/>
  <c r="D883" i="15" s="1" a="1"/>
  <c r="D883" i="15" s="1"/>
  <c r="F883" i="15" s="1" a="1"/>
  <c r="F883" i="15" s="1"/>
  <c r="J882" i="15" l="1" a="1"/>
  <c r="J882" i="15" s="1"/>
  <c r="H883" i="15" a="1"/>
  <c r="H883" i="15" s="1"/>
  <c r="I883" i="15" a="1"/>
  <c r="I883" i="15" s="1"/>
  <c r="G883" i="15" a="1"/>
  <c r="G883" i="15" s="1"/>
  <c r="E883" i="15" l="1" a="1"/>
  <c r="E883" i="15" s="1"/>
  <c r="D884" i="15" s="1" a="1"/>
  <c r="D884" i="15" s="1"/>
  <c r="F884" i="15" s="1" a="1"/>
  <c r="F884" i="15" s="1"/>
  <c r="J883" i="15" a="1"/>
  <c r="J883" i="15" s="1"/>
  <c r="I884" i="15" l="1" a="1"/>
  <c r="I884" i="15" s="1"/>
  <c r="G884" i="15" a="1"/>
  <c r="G884" i="15" s="1"/>
  <c r="H884" i="15" a="1"/>
  <c r="H884" i="15" s="1"/>
  <c r="J884" i="15" l="1" a="1"/>
  <c r="J884" i="15" s="1"/>
  <c r="E884" i="15" a="1"/>
  <c r="E884" i="15" s="1"/>
  <c r="D885" i="15" s="1" a="1"/>
  <c r="D885" i="15" s="1"/>
  <c r="F885" i="15" s="1" a="1"/>
  <c r="F885" i="15" s="1"/>
  <c r="G885" i="15" l="1" a="1"/>
  <c r="G885" i="15" s="1"/>
  <c r="H885" i="15" a="1"/>
  <c r="H885" i="15" s="1"/>
  <c r="I885" i="15" a="1"/>
  <c r="I885" i="15" s="1"/>
  <c r="J885" i="15" l="1" a="1"/>
  <c r="J885" i="15" s="1"/>
  <c r="E885" i="15" a="1"/>
  <c r="E885" i="15" s="1"/>
  <c r="D886" i="15" s="1" a="1"/>
  <c r="D886" i="15" s="1"/>
  <c r="F886" i="15" s="1" a="1"/>
  <c r="F886" i="15" s="1"/>
  <c r="G886" i="15" l="1" a="1"/>
  <c r="G886" i="15" s="1"/>
  <c r="H886" i="15" a="1"/>
  <c r="H886" i="15" s="1"/>
  <c r="I886" i="15" a="1"/>
  <c r="I886" i="15" s="1"/>
  <c r="J886" i="15" l="1" a="1"/>
  <c r="J886" i="15" s="1"/>
  <c r="E886" i="15" a="1"/>
  <c r="E886" i="15" s="1"/>
  <c r="D887" i="15" s="1" a="1"/>
  <c r="D887" i="15" s="1"/>
  <c r="F887" i="15" s="1" a="1"/>
  <c r="F887" i="15" s="1"/>
  <c r="G887" i="15" l="1" a="1"/>
  <c r="G887" i="15" s="1"/>
  <c r="H887" i="15" a="1"/>
  <c r="H887" i="15" s="1"/>
  <c r="I887" i="15" a="1"/>
  <c r="I887" i="15" s="1"/>
  <c r="J887" i="15" l="1" a="1"/>
  <c r="J887" i="15" s="1"/>
  <c r="E887" i="15" a="1"/>
  <c r="E887" i="15" s="1"/>
  <c r="D888" i="15" s="1" a="1"/>
  <c r="D888" i="15" s="1"/>
  <c r="F888" i="15" s="1" a="1"/>
  <c r="F888" i="15" s="1"/>
  <c r="G888" i="15" l="1" a="1"/>
  <c r="G888" i="15" s="1"/>
  <c r="H888" i="15" a="1"/>
  <c r="H888" i="15" s="1"/>
  <c r="I888" i="15" a="1"/>
  <c r="I888" i="15" s="1"/>
  <c r="J888" i="15" l="1" a="1"/>
  <c r="J888" i="15" s="1"/>
  <c r="E888" i="15" a="1"/>
  <c r="E888" i="15" s="1"/>
  <c r="D889" i="15" s="1" a="1"/>
  <c r="D889" i="15" s="1"/>
  <c r="F889" i="15" s="1" a="1"/>
  <c r="F889" i="15" s="1"/>
  <c r="G889" i="15" l="1" a="1"/>
  <c r="G889" i="15" s="1"/>
  <c r="H889" i="15" a="1"/>
  <c r="H889" i="15" s="1"/>
  <c r="I889" i="15" a="1"/>
  <c r="I889" i="15" s="1"/>
  <c r="E889" i="15" a="1"/>
  <c r="E889" i="15" s="1"/>
  <c r="D890" i="15" s="1" a="1"/>
  <c r="D890" i="15" s="1"/>
  <c r="F890" i="15" s="1" a="1"/>
  <c r="F890" i="15" s="1"/>
  <c r="J889" i="15" l="1" a="1"/>
  <c r="J889" i="15" s="1"/>
  <c r="H890" i="15" a="1"/>
  <c r="H890" i="15" s="1"/>
  <c r="I890" i="15" a="1"/>
  <c r="I890" i="15" s="1"/>
  <c r="G890" i="15" a="1"/>
  <c r="G890" i="15" s="1"/>
  <c r="E890" i="15" l="1" a="1"/>
  <c r="E890" i="15" s="1"/>
  <c r="D891" i="15" s="1" a="1"/>
  <c r="D891" i="15" s="1"/>
  <c r="F891" i="15" s="1" a="1"/>
  <c r="F891" i="15" s="1"/>
  <c r="J890" i="15" a="1"/>
  <c r="J890" i="15" s="1"/>
  <c r="I891" i="15" l="1" a="1"/>
  <c r="I891" i="15" s="1"/>
  <c r="G891" i="15" a="1"/>
  <c r="G891" i="15" s="1"/>
  <c r="H891" i="15" a="1"/>
  <c r="H891" i="15" s="1"/>
  <c r="J891" i="15" l="1" a="1"/>
  <c r="J891" i="15" s="1"/>
  <c r="E891" i="15" a="1"/>
  <c r="E891" i="15" s="1"/>
  <c r="D892" i="15" s="1" a="1"/>
  <c r="D892" i="15" s="1"/>
  <c r="F892" i="15" s="1" a="1"/>
  <c r="F892" i="15" s="1"/>
  <c r="G892" i="15" l="1" a="1"/>
  <c r="G892" i="15" s="1"/>
  <c r="H892" i="15" a="1"/>
  <c r="H892" i="15" s="1"/>
  <c r="I892" i="15" a="1"/>
  <c r="I892" i="15" s="1"/>
  <c r="J892" i="15" l="1" a="1"/>
  <c r="J892" i="15" s="1"/>
  <c r="E892" i="15" a="1"/>
  <c r="E892" i="15" s="1"/>
  <c r="D893" i="15" s="1" a="1"/>
  <c r="D893" i="15" s="1"/>
  <c r="F893" i="15" s="1" a="1"/>
  <c r="F893" i="15" s="1"/>
  <c r="G893" i="15" l="1" a="1"/>
  <c r="G893" i="15" s="1"/>
  <c r="H893" i="15" a="1"/>
  <c r="H893" i="15" s="1"/>
  <c r="I893" i="15" a="1"/>
  <c r="I893" i="15" s="1"/>
  <c r="J893" i="15" l="1" a="1"/>
  <c r="J893" i="15" s="1"/>
  <c r="E893" i="15" a="1"/>
  <c r="E893" i="15" s="1"/>
  <c r="D894" i="15" s="1" a="1"/>
  <c r="D894" i="15" s="1"/>
  <c r="F894" i="15" s="1" a="1"/>
  <c r="F894" i="15" s="1"/>
  <c r="G894" i="15" l="1" a="1"/>
  <c r="G894" i="15" s="1"/>
  <c r="H894" i="15" a="1"/>
  <c r="H894" i="15" s="1"/>
  <c r="I894" i="15" a="1"/>
  <c r="I894" i="15" s="1"/>
  <c r="J894" i="15" l="1" a="1"/>
  <c r="J894" i="15" s="1"/>
  <c r="E894" i="15" a="1"/>
  <c r="E894" i="15" s="1"/>
  <c r="D895" i="15" s="1" a="1"/>
  <c r="D895" i="15" s="1"/>
  <c r="F895" i="15" s="1" a="1"/>
  <c r="F895" i="15" s="1"/>
  <c r="G895" i="15" l="1" a="1"/>
  <c r="G895" i="15" s="1"/>
  <c r="H895" i="15" a="1"/>
  <c r="H895" i="15" s="1"/>
  <c r="I895" i="15" a="1"/>
  <c r="I895" i="15" s="1"/>
  <c r="E895" i="15" l="1" a="1"/>
  <c r="E895" i="15" s="1"/>
  <c r="D896" i="15" s="1" a="1"/>
  <c r="D896" i="15" s="1"/>
  <c r="F896" i="15" s="1" a="1"/>
  <c r="F896" i="15" s="1"/>
  <c r="J895" i="15" a="1"/>
  <c r="J895" i="15" s="1"/>
  <c r="I896" i="15" l="1" a="1"/>
  <c r="I896" i="15" s="1"/>
  <c r="G896" i="15" a="1"/>
  <c r="G896" i="15" s="1"/>
  <c r="H896" i="15" a="1"/>
  <c r="H896" i="15" s="1"/>
  <c r="J896" i="15" l="1" a="1"/>
  <c r="J896" i="15" s="1"/>
  <c r="E896" i="15" a="1"/>
  <c r="E896" i="15" s="1"/>
  <c r="D897" i="15" s="1" a="1"/>
  <c r="D897" i="15" s="1"/>
  <c r="F897" i="15" s="1" a="1"/>
  <c r="F897" i="15" s="1"/>
  <c r="I897" i="15" l="1" a="1"/>
  <c r="I897" i="15" s="1"/>
  <c r="G897" i="15" a="1"/>
  <c r="G897" i="15" s="1"/>
  <c r="H897" i="15" a="1"/>
  <c r="H897" i="15" s="1"/>
  <c r="J897" i="15" l="1" a="1"/>
  <c r="J897" i="15" s="1"/>
  <c r="E897" i="15" a="1"/>
  <c r="E897" i="15" s="1"/>
  <c r="D898" i="15" s="1" a="1"/>
  <c r="D898" i="15" s="1"/>
  <c r="F898" i="15" s="1" a="1"/>
  <c r="F898" i="15" s="1"/>
  <c r="G898" i="15" l="1" a="1"/>
  <c r="G898" i="15" s="1"/>
  <c r="H898" i="15" a="1"/>
  <c r="H898" i="15" s="1"/>
  <c r="I898" i="15" a="1"/>
  <c r="I898" i="15" s="1"/>
  <c r="J898" i="15" l="1" a="1"/>
  <c r="J898" i="15" s="1"/>
  <c r="E898" i="15" a="1"/>
  <c r="E898" i="15" s="1"/>
  <c r="D899" i="15" s="1" a="1"/>
  <c r="D899" i="15" s="1"/>
  <c r="F899" i="15" l="1" a="1"/>
  <c r="F899" i="15" s="1"/>
  <c r="G899" i="15" s="1" a="1"/>
  <c r="G899" i="15" s="1"/>
  <c r="I899" i="15" a="1"/>
  <c r="I899" i="15" s="1"/>
  <c r="H899" i="15" a="1"/>
  <c r="H899" i="15" s="1"/>
  <c r="E899" i="15" a="1"/>
  <c r="E899" i="15" s="1"/>
  <c r="D900" i="15" s="1" a="1"/>
  <c r="D900" i="15" s="1"/>
  <c r="F900" i="15" s="1" a="1"/>
  <c r="F900" i="15" s="1"/>
  <c r="J899" i="15" l="1" a="1"/>
  <c r="J899" i="15" s="1"/>
  <c r="G900" i="15" a="1"/>
  <c r="G900" i="15" s="1"/>
  <c r="H900" i="15" a="1"/>
  <c r="H900" i="15" s="1"/>
  <c r="I900" i="15" a="1"/>
  <c r="I900" i="15" s="1"/>
  <c r="J900" i="15" l="1" a="1"/>
  <c r="J900" i="15" s="1"/>
  <c r="E900" i="15" a="1"/>
  <c r="E900" i="15" s="1"/>
  <c r="D901" i="15" s="1" a="1"/>
  <c r="D901" i="15" s="1"/>
  <c r="F901" i="15" s="1" a="1"/>
  <c r="F901" i="15" s="1"/>
  <c r="G901" i="15" l="1" a="1"/>
  <c r="G901" i="15" s="1"/>
  <c r="H901" i="15" a="1"/>
  <c r="H901" i="15" s="1"/>
  <c r="I901" i="15" a="1"/>
  <c r="I901" i="15" s="1"/>
  <c r="J901" i="15" l="1" a="1"/>
  <c r="J901" i="15" s="1"/>
  <c r="E901" i="15" a="1"/>
  <c r="E901" i="15" s="1"/>
  <c r="D902" i="15" s="1" a="1"/>
  <c r="D902" i="15" s="1"/>
  <c r="F902" i="15" s="1" a="1"/>
  <c r="F902" i="15" s="1"/>
  <c r="G902" i="15" l="1" a="1"/>
  <c r="G902" i="15" s="1"/>
  <c r="H902" i="15" a="1"/>
  <c r="H902" i="15" s="1"/>
  <c r="I902" i="15" a="1"/>
  <c r="I902" i="15" s="1"/>
  <c r="E902" i="15" a="1"/>
  <c r="E902" i="15" s="1"/>
  <c r="D903" i="15" s="1" a="1"/>
  <c r="D903" i="15" s="1"/>
  <c r="F903" i="15" s="1" a="1"/>
  <c r="F903" i="15" s="1"/>
  <c r="J902" i="15" l="1" a="1"/>
  <c r="J902" i="15" s="1"/>
  <c r="H903" i="15" a="1"/>
  <c r="H903" i="15" s="1"/>
  <c r="I903" i="15" a="1"/>
  <c r="I903" i="15" s="1"/>
  <c r="G903" i="15" a="1"/>
  <c r="G903" i="15" s="1"/>
  <c r="E903" i="15" l="1" a="1"/>
  <c r="E903" i="15" s="1"/>
  <c r="D904" i="15" s="1" a="1"/>
  <c r="D904" i="15" s="1"/>
  <c r="F904" i="15" s="1" a="1"/>
  <c r="F904" i="15" s="1"/>
  <c r="J903" i="15" a="1"/>
  <c r="J903" i="15" s="1"/>
  <c r="I904" i="15" l="1" a="1"/>
  <c r="I904" i="15" s="1"/>
  <c r="G904" i="15" a="1"/>
  <c r="G904" i="15" s="1"/>
  <c r="H904" i="15" a="1"/>
  <c r="H904" i="15" s="1"/>
  <c r="J904" i="15" l="1" a="1"/>
  <c r="J904" i="15" s="1"/>
  <c r="E904" i="15" a="1"/>
  <c r="E904" i="15" s="1"/>
  <c r="D905" i="15" s="1" a="1"/>
  <c r="D905" i="15" s="1"/>
  <c r="F905" i="15" s="1" a="1"/>
  <c r="F905" i="15" s="1"/>
  <c r="G905" i="15" l="1" a="1"/>
  <c r="G905" i="15" s="1"/>
  <c r="H905" i="15" a="1"/>
  <c r="H905" i="15" s="1"/>
  <c r="I905" i="15" a="1"/>
  <c r="I905" i="15" s="1"/>
  <c r="J905" i="15" l="1" a="1"/>
  <c r="J905" i="15" s="1"/>
  <c r="E905" i="15" a="1"/>
  <c r="E905" i="15" s="1"/>
  <c r="D906" i="15" s="1" a="1"/>
  <c r="D906" i="15" s="1"/>
  <c r="F906" i="15" s="1" a="1"/>
  <c r="F906" i="15" s="1"/>
  <c r="G906" i="15" l="1" a="1"/>
  <c r="G906" i="15" s="1"/>
  <c r="H906" i="15" a="1"/>
  <c r="H906" i="15" s="1"/>
  <c r="I906" i="15" a="1"/>
  <c r="I906" i="15" s="1"/>
  <c r="J906" i="15" l="1" a="1"/>
  <c r="J906" i="15" s="1"/>
  <c r="E906" i="15" a="1"/>
  <c r="E906" i="15" s="1"/>
  <c r="D907" i="15" s="1" a="1"/>
  <c r="D907" i="15" s="1"/>
  <c r="F907" i="15" s="1" a="1"/>
  <c r="F907" i="15" s="1"/>
  <c r="G907" i="15" l="1" a="1"/>
  <c r="G907" i="15" s="1"/>
  <c r="H907" i="15" a="1"/>
  <c r="H907" i="15" s="1"/>
  <c r="I907" i="15" a="1"/>
  <c r="I907" i="15" s="1"/>
  <c r="J907" i="15" l="1" a="1"/>
  <c r="J907" i="15" s="1"/>
  <c r="E907" i="15" a="1"/>
  <c r="E907" i="15" s="1"/>
  <c r="D908" i="15" s="1" a="1"/>
  <c r="D908" i="15" s="1"/>
  <c r="F908" i="15" s="1" a="1"/>
  <c r="F908" i="15" s="1"/>
  <c r="G908" i="15" l="1" a="1"/>
  <c r="G908" i="15" s="1"/>
  <c r="H908" i="15" a="1"/>
  <c r="H908" i="15" s="1"/>
  <c r="I908" i="15" a="1"/>
  <c r="I908" i="15" s="1"/>
  <c r="J908" i="15" l="1" a="1"/>
  <c r="J908" i="15" s="1"/>
  <c r="E908" i="15" a="1"/>
  <c r="E908" i="15" s="1"/>
  <c r="D909" i="15" s="1" a="1"/>
  <c r="D909" i="15" s="1"/>
  <c r="F909" i="15" s="1" a="1"/>
  <c r="F909" i="15" s="1"/>
  <c r="H909" i="15" l="1" a="1"/>
  <c r="H909" i="15" s="1"/>
  <c r="G909" i="15" a="1"/>
  <c r="G909" i="15" s="1"/>
  <c r="I909" i="15" a="1"/>
  <c r="I909" i="15" s="1"/>
  <c r="E909" i="15" l="1" a="1"/>
  <c r="E909" i="15" s="1"/>
  <c r="D910" i="15" s="1" a="1"/>
  <c r="D910" i="15" s="1"/>
  <c r="F910" i="15" s="1" a="1"/>
  <c r="F910" i="15" s="1"/>
  <c r="J909" i="15" a="1"/>
  <c r="J909" i="15" s="1"/>
  <c r="H910" i="15" l="1" a="1"/>
  <c r="H910" i="15" s="1"/>
  <c r="I910" i="15" a="1"/>
  <c r="I910" i="15" s="1"/>
  <c r="G910" i="15" a="1"/>
  <c r="G910" i="15" s="1"/>
  <c r="J910" i="15" l="1" a="1"/>
  <c r="J910" i="15" s="1"/>
  <c r="E910" i="15" a="1"/>
  <c r="E910" i="15" s="1"/>
  <c r="D911" i="15" s="1" a="1"/>
  <c r="D911" i="15" s="1"/>
  <c r="F911" i="15" s="1" a="1"/>
  <c r="F911" i="15" s="1"/>
  <c r="G911" i="15" l="1" a="1"/>
  <c r="G911" i="15" s="1"/>
  <c r="H911" i="15" a="1"/>
  <c r="H911" i="15" s="1"/>
  <c r="I911" i="15" a="1"/>
  <c r="I911" i="15" s="1"/>
  <c r="J911" i="15" l="1" a="1"/>
  <c r="J911" i="15" s="1"/>
  <c r="E911" i="15" a="1"/>
  <c r="E911" i="15" s="1"/>
  <c r="D912" i="15" s="1" a="1"/>
  <c r="D912" i="15" s="1"/>
  <c r="F912" i="15" s="1" a="1"/>
  <c r="F912" i="15" s="1"/>
  <c r="G912" i="15" l="1" a="1"/>
  <c r="G912" i="15" s="1"/>
  <c r="H912" i="15" a="1"/>
  <c r="H912" i="15" s="1"/>
  <c r="I912" i="15" a="1"/>
  <c r="I912" i="15" s="1"/>
  <c r="J912" i="15" l="1" a="1"/>
  <c r="J912" i="15" s="1"/>
  <c r="E912" i="15" a="1"/>
  <c r="E912" i="15" s="1"/>
  <c r="D913" i="15" s="1" a="1"/>
  <c r="D913" i="15" s="1"/>
  <c r="F913" i="15" s="1" a="1"/>
  <c r="F913" i="15" s="1"/>
  <c r="G913" i="15" l="1" a="1"/>
  <c r="G913" i="15" s="1"/>
  <c r="H913" i="15" a="1"/>
  <c r="H913" i="15" s="1"/>
  <c r="I913" i="15" a="1"/>
  <c r="I913" i="15" s="1"/>
  <c r="J913" i="15" l="1" a="1"/>
  <c r="J913" i="15" s="1"/>
  <c r="E913" i="15" a="1"/>
  <c r="E913" i="15" s="1"/>
  <c r="D914" i="15" s="1" a="1"/>
  <c r="D914" i="15" s="1"/>
  <c r="F914" i="15" s="1" a="1"/>
  <c r="F914" i="15" s="1"/>
  <c r="G914" i="15" l="1" a="1"/>
  <c r="G914" i="15" s="1"/>
  <c r="H914" i="15" a="1"/>
  <c r="H914" i="15" s="1"/>
  <c r="I914" i="15" a="1"/>
  <c r="I914" i="15" s="1"/>
  <c r="J914" i="15" l="1" a="1"/>
  <c r="J914" i="15" s="1"/>
  <c r="E914" i="15" a="1"/>
  <c r="E914" i="15" s="1"/>
  <c r="D915" i="15" s="1" a="1"/>
  <c r="D915" i="15" s="1"/>
  <c r="F915" i="15" s="1" a="1"/>
  <c r="F915" i="15" s="1"/>
  <c r="G915" i="15" l="1" a="1"/>
  <c r="G915" i="15" s="1"/>
  <c r="H915" i="15" a="1"/>
  <c r="H915" i="15" s="1"/>
  <c r="I915" i="15" a="1"/>
  <c r="I915" i="15" s="1"/>
  <c r="E915" i="15" a="1"/>
  <c r="E915" i="15" s="1"/>
  <c r="D916" i="15" s="1" a="1"/>
  <c r="D916" i="15" s="1"/>
  <c r="F916" i="15" s="1" a="1"/>
  <c r="F916" i="15" s="1"/>
  <c r="J915" i="15" l="1" a="1"/>
  <c r="J915" i="15" s="1"/>
  <c r="H916" i="15" a="1"/>
  <c r="H916" i="15" s="1"/>
  <c r="I916" i="15" a="1"/>
  <c r="I916" i="15" s="1"/>
  <c r="G916" i="15" a="1"/>
  <c r="G916" i="15" s="1"/>
  <c r="E916" i="15" l="1" a="1"/>
  <c r="E916" i="15" s="1"/>
  <c r="D917" i="15" s="1" a="1"/>
  <c r="D917" i="15" s="1"/>
  <c r="F917" i="15" s="1" a="1"/>
  <c r="F917" i="15" s="1"/>
  <c r="J916" i="15" a="1"/>
  <c r="J916" i="15" s="1"/>
  <c r="I917" i="15" l="1" a="1"/>
  <c r="I917" i="15" s="1"/>
  <c r="G917" i="15" a="1"/>
  <c r="G917" i="15" s="1"/>
  <c r="H917" i="15" a="1"/>
  <c r="H917" i="15" s="1"/>
  <c r="J917" i="15" l="1" a="1"/>
  <c r="J917" i="15" s="1"/>
  <c r="E917" i="15" a="1"/>
  <c r="E917" i="15" s="1"/>
  <c r="D918" i="15" s="1" a="1"/>
  <c r="D918" i="15" s="1"/>
  <c r="F918" i="15" s="1" a="1"/>
  <c r="F918" i="15" s="1"/>
  <c r="G918" i="15" l="1" a="1"/>
  <c r="G918" i="15" s="1"/>
  <c r="H918" i="15" a="1"/>
  <c r="H918" i="15" s="1"/>
  <c r="I918" i="15" a="1"/>
  <c r="I918" i="15" s="1"/>
  <c r="J918" i="15" l="1" a="1"/>
  <c r="J918" i="15" s="1"/>
  <c r="E918" i="15" a="1"/>
  <c r="E918" i="15" s="1"/>
  <c r="D919" i="15" s="1" a="1"/>
  <c r="D919" i="15" s="1"/>
  <c r="F919" i="15" s="1" a="1"/>
  <c r="F919" i="15" s="1"/>
  <c r="G919" i="15" l="1" a="1"/>
  <c r="G919" i="15" s="1"/>
  <c r="H919" i="15" a="1"/>
  <c r="H919" i="15" s="1"/>
  <c r="I919" i="15" a="1"/>
  <c r="I919" i="15" s="1"/>
  <c r="J919" i="15" l="1" a="1"/>
  <c r="J919" i="15" s="1"/>
  <c r="E919" i="15" a="1"/>
  <c r="E919" i="15" s="1"/>
  <c r="D920" i="15" s="1" a="1"/>
  <c r="D920" i="15" s="1"/>
  <c r="F920" i="15" s="1" a="1"/>
  <c r="F920" i="15" s="1"/>
  <c r="G920" i="15" l="1" a="1"/>
  <c r="G920" i="15" s="1"/>
  <c r="H920" i="15" a="1"/>
  <c r="H920" i="15" s="1"/>
  <c r="I920" i="15" a="1"/>
  <c r="I920" i="15" s="1"/>
  <c r="J920" i="15" l="1" a="1"/>
  <c r="J920" i="15" s="1"/>
  <c r="E920" i="15" a="1"/>
  <c r="E920" i="15" s="1"/>
  <c r="D921" i="15" s="1" a="1"/>
  <c r="D921" i="15" s="1"/>
  <c r="F921" i="15" s="1" a="1"/>
  <c r="F921" i="15" s="1"/>
  <c r="G921" i="15" l="1" a="1"/>
  <c r="G921" i="15" s="1"/>
  <c r="H921" i="15" a="1"/>
  <c r="H921" i="15" s="1"/>
  <c r="I921" i="15" a="1"/>
  <c r="I921" i="15" s="1"/>
  <c r="J921" i="15" l="1" a="1"/>
  <c r="J921" i="15" s="1"/>
  <c r="E921" i="15" a="1"/>
  <c r="E921" i="15" s="1"/>
  <c r="D922" i="15" s="1" a="1"/>
  <c r="D922" i="15" s="1"/>
  <c r="F922" i="15" s="1" a="1"/>
  <c r="F922" i="15" s="1"/>
  <c r="G922" i="15" l="1" a="1"/>
  <c r="G922" i="15" s="1"/>
  <c r="H922" i="15" a="1"/>
  <c r="H922" i="15" s="1"/>
  <c r="I922" i="15" a="1"/>
  <c r="I922" i="15" s="1"/>
  <c r="E922" i="15" a="1"/>
  <c r="E922" i="15" s="1"/>
  <c r="D923" i="15" s="1" a="1"/>
  <c r="D923" i="15" s="1"/>
  <c r="F923" i="15" s="1" a="1"/>
  <c r="F923" i="15" s="1"/>
  <c r="J922" i="15" l="1" a="1"/>
  <c r="J922" i="15" s="1"/>
  <c r="H923" i="15" a="1"/>
  <c r="H923" i="15" s="1"/>
  <c r="I923" i="15" a="1"/>
  <c r="I923" i="15" s="1"/>
  <c r="G923" i="15" a="1"/>
  <c r="G923" i="15" s="1"/>
  <c r="E923" i="15" l="1" a="1"/>
  <c r="E923" i="15" s="1"/>
  <c r="D924" i="15" s="1" a="1"/>
  <c r="D924" i="15" s="1"/>
  <c r="F924" i="15" s="1" a="1"/>
  <c r="F924" i="15" s="1"/>
  <c r="J923" i="15" a="1"/>
  <c r="J923" i="15" s="1"/>
  <c r="I924" i="15" l="1" a="1"/>
  <c r="I924" i="15" s="1"/>
  <c r="G924" i="15" a="1"/>
  <c r="G924" i="15" s="1"/>
  <c r="H924" i="15" a="1"/>
  <c r="H924" i="15" s="1"/>
  <c r="J924" i="15" l="1" a="1"/>
  <c r="J924" i="15" s="1"/>
  <c r="E924" i="15" a="1"/>
  <c r="E924" i="15" s="1"/>
  <c r="D925" i="15" s="1" a="1"/>
  <c r="D925" i="15" s="1"/>
  <c r="F925" i="15" s="1" a="1"/>
  <c r="F925" i="15" s="1"/>
  <c r="G925" i="15" l="1" a="1"/>
  <c r="G925" i="15" s="1"/>
  <c r="H925" i="15" a="1"/>
  <c r="H925" i="15" s="1"/>
  <c r="I925" i="15" a="1"/>
  <c r="I925" i="15" s="1"/>
  <c r="J925" i="15" l="1" a="1"/>
  <c r="J925" i="15" s="1"/>
  <c r="E925" i="15" a="1"/>
  <c r="E925" i="15" s="1"/>
  <c r="D926" i="15" s="1" a="1"/>
  <c r="D926" i="15" s="1"/>
  <c r="F926" i="15" s="1" a="1"/>
  <c r="F926" i="15" s="1"/>
  <c r="G926" i="15" l="1" a="1"/>
  <c r="G926" i="15" s="1"/>
  <c r="H926" i="15" a="1"/>
  <c r="H926" i="15" s="1"/>
  <c r="I926" i="15" a="1"/>
  <c r="I926" i="15" s="1"/>
  <c r="J926" i="15" l="1" a="1"/>
  <c r="J926" i="15" s="1"/>
  <c r="E926" i="15" a="1"/>
  <c r="E926" i="15" s="1"/>
  <c r="D927" i="15" s="1" a="1"/>
  <c r="D927" i="15" s="1"/>
  <c r="F927" i="15" s="1" a="1"/>
  <c r="F927" i="15" s="1"/>
  <c r="G927" i="15" l="1" a="1"/>
  <c r="G927" i="15" s="1"/>
  <c r="H927" i="15" a="1"/>
  <c r="H927" i="15" s="1"/>
  <c r="I927" i="15" a="1"/>
  <c r="I927" i="15" s="1"/>
  <c r="J927" i="15" l="1" a="1"/>
  <c r="J927" i="15" s="1"/>
  <c r="E927" i="15" a="1"/>
  <c r="E927" i="15" s="1"/>
  <c r="D928" i="15" s="1" a="1"/>
  <c r="D928" i="15" s="1"/>
  <c r="F928" i="15" s="1" a="1"/>
  <c r="F928" i="15" s="1"/>
  <c r="G928" i="15" l="1" a="1"/>
  <c r="G928" i="15" s="1"/>
  <c r="H928" i="15" a="1"/>
  <c r="H928" i="15" s="1"/>
  <c r="I928" i="15" a="1"/>
  <c r="I928" i="15" s="1"/>
  <c r="J928" i="15" l="1" a="1"/>
  <c r="J928" i="15" s="1"/>
  <c r="E928" i="15" a="1"/>
  <c r="E928" i="15" s="1"/>
  <c r="D929" i="15" s="1" a="1"/>
  <c r="D929" i="15" s="1"/>
  <c r="F929" i="15" s="1" a="1"/>
  <c r="F929" i="15" s="1"/>
  <c r="H929" i="15" l="1" a="1"/>
  <c r="H929" i="15" s="1"/>
  <c r="I929" i="15" a="1"/>
  <c r="I929" i="15" s="1"/>
  <c r="G929" i="15" a="1"/>
  <c r="G929" i="15" s="1"/>
  <c r="E929" i="15" l="1" a="1"/>
  <c r="E929" i="15" s="1"/>
  <c r="D930" i="15" s="1" a="1"/>
  <c r="D930" i="15" s="1"/>
  <c r="F930" i="15" s="1" a="1"/>
  <c r="F930" i="15" s="1"/>
  <c r="J929" i="15" a="1"/>
  <c r="J929" i="15" s="1"/>
  <c r="H930" i="15" l="1" a="1"/>
  <c r="H930" i="15" s="1"/>
  <c r="I930" i="15" a="1"/>
  <c r="I930" i="15" s="1"/>
  <c r="G930" i="15" a="1"/>
  <c r="G930" i="15" s="1"/>
  <c r="E930" i="15" l="1" a="1"/>
  <c r="E930" i="15" s="1"/>
  <c r="D931" i="15" s="1" a="1"/>
  <c r="D931" i="15" s="1"/>
  <c r="F931" i="15" s="1" a="1"/>
  <c r="F931" i="15" s="1"/>
  <c r="J930" i="15" a="1"/>
  <c r="J930" i="15" s="1"/>
  <c r="I931" i="15" l="1" a="1"/>
  <c r="I931" i="15" s="1"/>
  <c r="G931" i="15" a="1"/>
  <c r="G931" i="15" s="1"/>
  <c r="H931" i="15" a="1"/>
  <c r="H931" i="15" s="1"/>
  <c r="J931" i="15" l="1" a="1"/>
  <c r="J931" i="15" s="1"/>
  <c r="E931" i="15" a="1"/>
  <c r="E931" i="15" s="1"/>
  <c r="D932" i="15" s="1" a="1"/>
  <c r="D932" i="15" s="1"/>
  <c r="F932" i="15" s="1" a="1"/>
  <c r="F932" i="15" s="1"/>
  <c r="G932" i="15" l="1" a="1"/>
  <c r="G932" i="15" s="1"/>
  <c r="H932" i="15" a="1"/>
  <c r="H932" i="15" s="1"/>
  <c r="I932" i="15" a="1"/>
  <c r="I932" i="15" s="1"/>
  <c r="J932" i="15" l="1" a="1"/>
  <c r="J932" i="15" s="1"/>
  <c r="E932" i="15" a="1"/>
  <c r="E932" i="15" s="1"/>
  <c r="D933" i="15" s="1" a="1"/>
  <c r="D933" i="15" s="1"/>
  <c r="F933" i="15" s="1" a="1"/>
  <c r="F933" i="15" s="1"/>
  <c r="G933" i="15" l="1" a="1"/>
  <c r="G933" i="15" s="1"/>
  <c r="H933" i="15" a="1"/>
  <c r="H933" i="15" s="1"/>
  <c r="I933" i="15" a="1"/>
  <c r="I933" i="15" s="1"/>
  <c r="J933" i="15" l="1" a="1"/>
  <c r="J933" i="15" s="1"/>
  <c r="E933" i="15" a="1"/>
  <c r="E933" i="15" s="1"/>
  <c r="D934" i="15" s="1" a="1"/>
  <c r="D934" i="15" s="1"/>
  <c r="F934" i="15" s="1" a="1"/>
  <c r="F934" i="15" s="1"/>
  <c r="G934" i="15" l="1" a="1"/>
  <c r="G934" i="15" s="1"/>
  <c r="H934" i="15" a="1"/>
  <c r="H934" i="15" s="1"/>
  <c r="I934" i="15" a="1"/>
  <c r="I934" i="15" s="1"/>
  <c r="J934" i="15" l="1" a="1"/>
  <c r="J934" i="15" s="1"/>
  <c r="E934" i="15" a="1"/>
  <c r="E934" i="15" s="1"/>
  <c r="D935" i="15" s="1" a="1"/>
  <c r="D935" i="15" s="1"/>
  <c r="F935" i="15" s="1" a="1"/>
  <c r="F935" i="15" s="1"/>
  <c r="G935" i="15" l="1" a="1"/>
  <c r="G935" i="15" s="1"/>
  <c r="H935" i="15" a="1"/>
  <c r="H935" i="15" s="1"/>
  <c r="I935" i="15" a="1"/>
  <c r="I935" i="15" s="1"/>
  <c r="E935" i="15" a="1"/>
  <c r="E935" i="15" s="1"/>
  <c r="D936" i="15" s="1" a="1"/>
  <c r="D936" i="15" s="1"/>
  <c r="F936" i="15" s="1" a="1"/>
  <c r="F936" i="15" s="1"/>
  <c r="J935" i="15" l="1" a="1"/>
  <c r="J935" i="15" s="1"/>
  <c r="H936" i="15" a="1"/>
  <c r="H936" i="15" s="1"/>
  <c r="I936" i="15" a="1"/>
  <c r="I936" i="15" s="1"/>
  <c r="G936" i="15" a="1"/>
  <c r="G936" i="15" s="1"/>
  <c r="E936" i="15" l="1" a="1"/>
  <c r="E936" i="15" s="1"/>
  <c r="D937" i="15" s="1" a="1"/>
  <c r="D937" i="15" s="1"/>
  <c r="F937" i="15" s="1" a="1"/>
  <c r="F937" i="15" s="1"/>
  <c r="J936" i="15" a="1"/>
  <c r="J936" i="15" s="1"/>
  <c r="I937" i="15" l="1" a="1"/>
  <c r="I937" i="15" s="1"/>
  <c r="H937" i="15" a="1"/>
  <c r="H937" i="15" s="1"/>
  <c r="G937" i="15" a="1"/>
  <c r="G937" i="15" s="1"/>
  <c r="E937" i="15" l="1" a="1"/>
  <c r="E937" i="15" s="1"/>
  <c r="J937" i="15" a="1"/>
  <c r="J937" i="15" s="1"/>
  <c r="D938" i="15" a="1"/>
  <c r="D938" i="15" s="1"/>
  <c r="F938" i="15" s="1" a="1"/>
  <c r="F938" i="15" s="1"/>
  <c r="G938" i="15" l="1" a="1"/>
  <c r="G938" i="15" s="1"/>
  <c r="H938" i="15" a="1"/>
  <c r="H938" i="15" s="1"/>
  <c r="I938" i="15" a="1"/>
  <c r="I938" i="15" s="1"/>
  <c r="J938" i="15" l="1" a="1"/>
  <c r="J938" i="15" s="1"/>
  <c r="E938" i="15" a="1"/>
  <c r="E938" i="15" s="1"/>
  <c r="D939" i="15" s="1" a="1"/>
  <c r="D939" i="15" s="1"/>
  <c r="F939" i="15" s="1" a="1"/>
  <c r="F939" i="15" s="1"/>
  <c r="G939" i="15" l="1" a="1"/>
  <c r="G939" i="15" s="1"/>
  <c r="H939" i="15" a="1"/>
  <c r="H939" i="15" s="1"/>
  <c r="I939" i="15" a="1"/>
  <c r="I939" i="15" s="1"/>
  <c r="J939" i="15" l="1" a="1"/>
  <c r="J939" i="15" s="1"/>
  <c r="E939" i="15" a="1"/>
  <c r="E939" i="15" s="1"/>
  <c r="D940" i="15" s="1" a="1"/>
  <c r="D940" i="15" s="1"/>
  <c r="F940" i="15" s="1" a="1"/>
  <c r="F940" i="15" s="1"/>
  <c r="G940" i="15" l="1" a="1"/>
  <c r="G940" i="15" s="1"/>
  <c r="H940" i="15" a="1"/>
  <c r="H940" i="15" s="1"/>
  <c r="I940" i="15" a="1"/>
  <c r="I940" i="15" s="1"/>
  <c r="J940" i="15" l="1" a="1"/>
  <c r="J940" i="15" s="1"/>
  <c r="E940" i="15" a="1"/>
  <c r="E940" i="15" s="1"/>
  <c r="D941" i="15" s="1" a="1"/>
  <c r="D941" i="15" s="1"/>
  <c r="F941" i="15" s="1" a="1"/>
  <c r="F941" i="15" s="1"/>
  <c r="G941" i="15" l="1" a="1"/>
  <c r="G941" i="15" s="1"/>
  <c r="H941" i="15" a="1"/>
  <c r="H941" i="15" s="1"/>
  <c r="I941" i="15" a="1"/>
  <c r="I941" i="15" s="1"/>
  <c r="J941" i="15" l="1" a="1"/>
  <c r="J941" i="15" s="1"/>
  <c r="E941" i="15" a="1"/>
  <c r="E941" i="15" s="1"/>
  <c r="D942" i="15" s="1" a="1"/>
  <c r="D942" i="15" s="1"/>
  <c r="F942" i="15" s="1" a="1"/>
  <c r="F942" i="15" s="1"/>
  <c r="G942" i="15" l="1" a="1"/>
  <c r="G942" i="15" s="1"/>
  <c r="H942" i="15" a="1"/>
  <c r="H942" i="15" s="1"/>
  <c r="I942" i="15" a="1"/>
  <c r="I942" i="15" s="1"/>
  <c r="E942" i="15" a="1"/>
  <c r="E942" i="15" s="1"/>
  <c r="D943" i="15" s="1" a="1"/>
  <c r="D943" i="15" s="1"/>
  <c r="F943" i="15" s="1" a="1"/>
  <c r="F943" i="15" s="1"/>
  <c r="J942" i="15" l="1" a="1"/>
  <c r="J942" i="15" s="1"/>
  <c r="H943" i="15" a="1"/>
  <c r="H943" i="15" s="1"/>
  <c r="I943" i="15" a="1"/>
  <c r="I943" i="15" s="1"/>
  <c r="G943" i="15" a="1"/>
  <c r="G943" i="15" s="1"/>
  <c r="E943" i="15" l="1" a="1"/>
  <c r="E943" i="15" s="1"/>
  <c r="D944" i="15" s="1" a="1"/>
  <c r="D944" i="15" s="1"/>
  <c r="F944" i="15" s="1" a="1"/>
  <c r="F944" i="15" s="1"/>
  <c r="J943" i="15" a="1"/>
  <c r="J943" i="15" s="1"/>
  <c r="I944" i="15" l="1" a="1"/>
  <c r="I944" i="15" s="1"/>
  <c r="G944" i="15" a="1"/>
  <c r="G944" i="15" s="1"/>
  <c r="H944" i="15" a="1"/>
  <c r="H944" i="15" s="1"/>
  <c r="J944" i="15" l="1" a="1"/>
  <c r="J944" i="15" s="1"/>
  <c r="E944" i="15" a="1"/>
  <c r="E944" i="15" s="1"/>
  <c r="D945" i="15" s="1" a="1"/>
  <c r="D945" i="15" s="1"/>
  <c r="F945" i="15" s="1" a="1"/>
  <c r="F945" i="15" s="1"/>
  <c r="G945" i="15" l="1" a="1"/>
  <c r="G945" i="15" s="1"/>
  <c r="H945" i="15" a="1"/>
  <c r="H945" i="15" s="1"/>
  <c r="I945" i="15" a="1"/>
  <c r="I945" i="15" s="1"/>
  <c r="E945" i="15" l="1" a="1"/>
  <c r="E945" i="15" s="1"/>
  <c r="D946" i="15" s="1" a="1"/>
  <c r="D946" i="15" s="1"/>
  <c r="F946" i="15" s="1" a="1"/>
  <c r="F946" i="15" s="1"/>
  <c r="J945" i="15" a="1"/>
  <c r="J945" i="15" s="1"/>
  <c r="G946" i="15" l="1" a="1"/>
  <c r="G946" i="15" s="1"/>
  <c r="H946" i="15" a="1"/>
  <c r="H946" i="15" s="1"/>
  <c r="I946" i="15" a="1"/>
  <c r="I946" i="15" s="1"/>
  <c r="J946" i="15" l="1" a="1"/>
  <c r="J946" i="15" s="1"/>
  <c r="E946" i="15" a="1"/>
  <c r="E946" i="15" s="1"/>
  <c r="D947" i="15" s="1" a="1"/>
  <c r="D947" i="15" s="1"/>
  <c r="F947" i="15" s="1" a="1"/>
  <c r="F947" i="15" s="1"/>
  <c r="G947" i="15" l="1" a="1"/>
  <c r="G947" i="15" s="1"/>
  <c r="H947" i="15" a="1"/>
  <c r="H947" i="15" s="1"/>
  <c r="I947" i="15" a="1"/>
  <c r="I947" i="15" s="1"/>
  <c r="J947" i="15" l="1" a="1"/>
  <c r="J947" i="15" s="1"/>
  <c r="E947" i="15" a="1"/>
  <c r="E947" i="15" s="1"/>
  <c r="D948" i="15" s="1" a="1"/>
  <c r="D948" i="15" s="1"/>
  <c r="F948" i="15" s="1" a="1"/>
  <c r="F948" i="15" s="1"/>
  <c r="G948" i="15" l="1" a="1"/>
  <c r="G948" i="15" s="1"/>
  <c r="H948" i="15" a="1"/>
  <c r="H948" i="15" s="1"/>
  <c r="I948" i="15" a="1"/>
  <c r="I948" i="15" s="1"/>
  <c r="J948" i="15" l="1" a="1"/>
  <c r="J948" i="15" s="1"/>
  <c r="E948" i="15" a="1"/>
  <c r="E948" i="15" s="1"/>
  <c r="D949" i="15" s="1" a="1"/>
  <c r="D949" i="15" s="1"/>
  <c r="F949" i="15" s="1" a="1"/>
  <c r="F949" i="15" s="1"/>
  <c r="H949" i="15" l="1" a="1"/>
  <c r="H949" i="15" s="1"/>
  <c r="I949" i="15" a="1"/>
  <c r="I949" i="15" s="1"/>
  <c r="G949" i="15" a="1"/>
  <c r="G949" i="15" s="1"/>
  <c r="E949" i="15" l="1" a="1"/>
  <c r="E949" i="15" s="1"/>
  <c r="D950" i="15" s="1" a="1"/>
  <c r="D950" i="15" s="1"/>
  <c r="F950" i="15" s="1" a="1"/>
  <c r="F950" i="15" s="1"/>
  <c r="J949" i="15" a="1"/>
  <c r="J949" i="15" s="1"/>
  <c r="H950" i="15" l="1" a="1"/>
  <c r="H950" i="15" s="1"/>
  <c r="I950" i="15" a="1"/>
  <c r="I950" i="15" s="1"/>
  <c r="G950" i="15" a="1"/>
  <c r="G950" i="15" s="1"/>
  <c r="E950" i="15" l="1" a="1"/>
  <c r="E950" i="15" s="1"/>
  <c r="J950" i="15" a="1"/>
  <c r="J950" i="15" s="1"/>
  <c r="K950" i="15" s="1" a="1"/>
  <c r="K950" i="15" s="1"/>
  <c r="K949" i="15" s="1" a="1"/>
  <c r="K949" i="15" s="1"/>
  <c r="K948" i="15" s="1" a="1"/>
  <c r="K948" i="15" s="1"/>
  <c r="K947" i="15" s="1" a="1"/>
  <c r="K947" i="15" s="1"/>
  <c r="K946" i="15" s="1" a="1"/>
  <c r="K946" i="15" s="1"/>
  <c r="K945" i="15" s="1" a="1"/>
  <c r="K945" i="15" s="1"/>
  <c r="K944" i="15" s="1" a="1"/>
  <c r="K944" i="15" s="1"/>
  <c r="K943" i="15" s="1" a="1"/>
  <c r="K943" i="15" s="1"/>
  <c r="K942" i="15" s="1" a="1"/>
  <c r="K942" i="15" s="1"/>
  <c r="K941" i="15" s="1" a="1"/>
  <c r="K941" i="15" s="1"/>
  <c r="K940" i="15" s="1" a="1"/>
  <c r="K940" i="15" s="1"/>
  <c r="K939" i="15" s="1" a="1"/>
  <c r="K939" i="15" s="1"/>
  <c r="K938" i="15" s="1" a="1"/>
  <c r="K938" i="15" s="1"/>
  <c r="K937" i="15" s="1" a="1"/>
  <c r="K937" i="15" s="1"/>
  <c r="K936" i="15" s="1" a="1"/>
  <c r="K936" i="15" s="1"/>
  <c r="K935" i="15" s="1" a="1"/>
  <c r="K935" i="15" s="1"/>
  <c r="K934" i="15" s="1" a="1"/>
  <c r="K934" i="15" s="1"/>
  <c r="K933" i="15" s="1" a="1"/>
  <c r="K933" i="15" s="1"/>
  <c r="K932" i="15" s="1" a="1"/>
  <c r="K932" i="15" s="1"/>
  <c r="K931" i="15" s="1" a="1"/>
  <c r="K931" i="15" s="1"/>
  <c r="K930" i="15" s="1" a="1"/>
  <c r="K930" i="15" s="1"/>
  <c r="K929" i="15" s="1" a="1"/>
  <c r="K929" i="15" s="1"/>
  <c r="K928" i="15" s="1" a="1"/>
  <c r="K928" i="15" s="1"/>
  <c r="K927" i="15" s="1" a="1"/>
  <c r="K927" i="15" s="1"/>
  <c r="K926" i="15" s="1" a="1"/>
  <c r="K926" i="15" s="1"/>
  <c r="K925" i="15" s="1" a="1"/>
  <c r="K925" i="15" s="1"/>
  <c r="K924" i="15" s="1" a="1"/>
  <c r="K924" i="15" s="1"/>
  <c r="K923" i="15" s="1" a="1"/>
  <c r="K923" i="15" s="1"/>
  <c r="K922" i="15" s="1" a="1"/>
  <c r="K922" i="15" s="1"/>
  <c r="K921" i="15" s="1" a="1"/>
  <c r="K921" i="15" s="1"/>
  <c r="K920" i="15" s="1" a="1"/>
  <c r="K920" i="15" s="1"/>
  <c r="K919" i="15" s="1" a="1"/>
  <c r="K919" i="15" s="1"/>
  <c r="K918" i="15" s="1" a="1"/>
  <c r="K918" i="15" s="1"/>
  <c r="K917" i="15" s="1" a="1"/>
  <c r="K917" i="15" s="1"/>
  <c r="K916" i="15" s="1" a="1"/>
  <c r="K916" i="15" s="1"/>
  <c r="K915" i="15" s="1" a="1"/>
  <c r="K915" i="15" s="1"/>
  <c r="K914" i="15" s="1" a="1"/>
  <c r="K914" i="15" s="1"/>
  <c r="K913" i="15" s="1" a="1"/>
  <c r="K913" i="15" s="1"/>
  <c r="K912" i="15" s="1" a="1"/>
  <c r="K912" i="15" s="1"/>
  <c r="K911" i="15" s="1" a="1"/>
  <c r="K911" i="15" s="1"/>
  <c r="K910" i="15" s="1" a="1"/>
  <c r="K910" i="15" s="1"/>
  <c r="K909" i="15" s="1" a="1"/>
  <c r="K909" i="15" s="1"/>
  <c r="K908" i="15" s="1" a="1"/>
  <c r="K908" i="15" s="1"/>
  <c r="K907" i="15" s="1" a="1"/>
  <c r="K907" i="15" s="1"/>
  <c r="K906" i="15" s="1" a="1"/>
  <c r="K906" i="15" s="1"/>
  <c r="K905" i="15" s="1" a="1"/>
  <c r="K905" i="15" s="1"/>
  <c r="K904" i="15" s="1" a="1"/>
  <c r="K904" i="15" s="1"/>
  <c r="K903" i="15" s="1" a="1"/>
  <c r="K903" i="15" s="1"/>
  <c r="K902" i="15" s="1" a="1"/>
  <c r="K902" i="15" s="1"/>
  <c r="K901" i="15" s="1" a="1"/>
  <c r="K901" i="15" s="1"/>
  <c r="K900" i="15" s="1" a="1"/>
  <c r="K900" i="15" s="1"/>
  <c r="K899" i="15" s="1" a="1"/>
  <c r="K899" i="15" s="1"/>
  <c r="K898" i="15" s="1" a="1"/>
  <c r="K898" i="15" s="1"/>
  <c r="K897" i="15" s="1" a="1"/>
  <c r="K897" i="15" s="1"/>
  <c r="K896" i="15" s="1" a="1"/>
  <c r="K896" i="15" s="1"/>
  <c r="K895" i="15" s="1" a="1"/>
  <c r="K895" i="15" s="1"/>
  <c r="K894" i="15" s="1" a="1"/>
  <c r="K894" i="15" s="1"/>
  <c r="K893" i="15" s="1" a="1"/>
  <c r="K893" i="15" s="1"/>
  <c r="K892" i="15" s="1" a="1"/>
  <c r="K892" i="15" s="1"/>
  <c r="K891" i="15" s="1" a="1"/>
  <c r="K891" i="15" s="1"/>
  <c r="K890" i="15" s="1" a="1"/>
  <c r="K890" i="15" s="1"/>
  <c r="K889" i="15" s="1" a="1"/>
  <c r="K889" i="15" s="1"/>
  <c r="K888" i="15" s="1" a="1"/>
  <c r="K888" i="15" s="1"/>
  <c r="K887" i="15" s="1" a="1"/>
  <c r="K887" i="15" s="1"/>
  <c r="K886" i="15" s="1" a="1"/>
  <c r="K886" i="15" s="1"/>
  <c r="K885" i="15" s="1" a="1"/>
  <c r="K885" i="15" s="1"/>
  <c r="K884" i="15" s="1" a="1"/>
  <c r="K884" i="15" s="1"/>
  <c r="K883" i="15" s="1" a="1"/>
  <c r="K883" i="15" s="1"/>
  <c r="K882" i="15" s="1" a="1"/>
  <c r="K882" i="15" s="1"/>
  <c r="K881" i="15" s="1" a="1"/>
  <c r="K881" i="15" s="1"/>
  <c r="K880" i="15" s="1" a="1"/>
  <c r="K880" i="15" s="1"/>
  <c r="K879" i="15" s="1" a="1"/>
  <c r="K879" i="15" s="1"/>
  <c r="K878" i="15" s="1" a="1"/>
  <c r="K878" i="15" s="1"/>
  <c r="K877" i="15" s="1" a="1"/>
  <c r="K877" i="15" s="1"/>
  <c r="K876" i="15" s="1" a="1"/>
  <c r="K876" i="15" s="1"/>
  <c r="K875" i="15" s="1" a="1"/>
  <c r="K875" i="15" s="1"/>
  <c r="K874" i="15" s="1" a="1"/>
  <c r="K874" i="15" s="1"/>
  <c r="K873" i="15" s="1" a="1"/>
  <c r="K873" i="15" s="1"/>
  <c r="K872" i="15" s="1" a="1"/>
  <c r="K872" i="15" s="1"/>
  <c r="K871" i="15" s="1" a="1"/>
  <c r="K871" i="15" s="1"/>
  <c r="K870" i="15" s="1" a="1"/>
  <c r="K870" i="15" s="1"/>
  <c r="K869" i="15" s="1" a="1"/>
  <c r="K869" i="15" s="1"/>
  <c r="K868" i="15" s="1" a="1"/>
  <c r="K868" i="15" s="1"/>
  <c r="K867" i="15" s="1" a="1"/>
  <c r="K867" i="15" s="1"/>
  <c r="K866" i="15" s="1" a="1"/>
  <c r="K866" i="15" s="1"/>
  <c r="K865" i="15" s="1" a="1"/>
  <c r="K865" i="15" s="1"/>
  <c r="K864" i="15" s="1" a="1"/>
  <c r="K864" i="15" s="1"/>
  <c r="K863" i="15" s="1" a="1"/>
  <c r="K863" i="15" s="1"/>
  <c r="K862" i="15" s="1" a="1"/>
  <c r="K862" i="15" s="1"/>
  <c r="K861" i="15" s="1" a="1"/>
  <c r="K861" i="15" s="1"/>
  <c r="K860" i="15" s="1" a="1"/>
  <c r="K860" i="15" s="1"/>
  <c r="K859" i="15" s="1" a="1"/>
  <c r="K859" i="15" s="1"/>
  <c r="K858" i="15" s="1" a="1"/>
  <c r="K858" i="15" s="1"/>
  <c r="K857" i="15" s="1" a="1"/>
  <c r="K857" i="15" s="1"/>
  <c r="K856" i="15" s="1" a="1"/>
  <c r="K856" i="15" s="1"/>
  <c r="K855" i="15" s="1" a="1"/>
  <c r="K855" i="15" s="1"/>
  <c r="K854" i="15" s="1" a="1"/>
  <c r="K854" i="15" s="1"/>
  <c r="K853" i="15" s="1" a="1"/>
  <c r="K853" i="15" s="1"/>
  <c r="K852" i="15" s="1" a="1"/>
  <c r="K852" i="15" s="1"/>
  <c r="K851" i="15" s="1" a="1"/>
  <c r="K851" i="15" s="1"/>
  <c r="K850" i="15" s="1" a="1"/>
  <c r="K850" i="15" s="1"/>
  <c r="K849" i="15" s="1" a="1"/>
  <c r="K849" i="15" s="1"/>
  <c r="K848" i="15" s="1" a="1"/>
  <c r="K848" i="15" s="1"/>
  <c r="K847" i="15" s="1" a="1"/>
  <c r="K847" i="15" s="1"/>
  <c r="K846" i="15" s="1" a="1"/>
  <c r="K846" i="15" s="1"/>
  <c r="K845" i="15" s="1" a="1"/>
  <c r="K845" i="15" s="1"/>
  <c r="K844" i="15" s="1" a="1"/>
  <c r="K844" i="15" s="1"/>
  <c r="K843" i="15" s="1" a="1"/>
  <c r="K843" i="15" s="1"/>
  <c r="K842" i="15" s="1" a="1"/>
  <c r="K842" i="15" s="1"/>
  <c r="K841" i="15" s="1" a="1"/>
  <c r="K841" i="15" s="1"/>
  <c r="K840" i="15" s="1" a="1"/>
  <c r="K840" i="15" s="1"/>
  <c r="K839" i="15" s="1" a="1"/>
  <c r="K839" i="15" s="1"/>
  <c r="K838" i="15" s="1" a="1"/>
  <c r="K838" i="15" s="1"/>
  <c r="K837" i="15" s="1" a="1"/>
  <c r="K837" i="15" s="1"/>
  <c r="K836" i="15" s="1" a="1"/>
  <c r="K836" i="15" s="1"/>
  <c r="K835" i="15" s="1" a="1"/>
  <c r="K835" i="15" s="1"/>
  <c r="K834" i="15" s="1" a="1"/>
  <c r="K834" i="15" s="1"/>
  <c r="K833" i="15" s="1" a="1"/>
  <c r="K833" i="15" s="1"/>
  <c r="K832" i="15" s="1" a="1"/>
  <c r="K832" i="15" s="1"/>
  <c r="K831" i="15" s="1" a="1"/>
  <c r="K831" i="15" s="1"/>
  <c r="K830" i="15" s="1" a="1"/>
  <c r="K830" i="15" s="1"/>
  <c r="K829" i="15" s="1" a="1"/>
  <c r="K829" i="15" s="1"/>
  <c r="K828" i="15" s="1" a="1"/>
  <c r="K828" i="15" s="1"/>
  <c r="K827" i="15" s="1" a="1"/>
  <c r="K827" i="15" s="1"/>
  <c r="K826" i="15" s="1" a="1"/>
  <c r="K826" i="15" s="1"/>
  <c r="K825" i="15" s="1" a="1"/>
  <c r="K825" i="15" s="1"/>
  <c r="K824" i="15" s="1" a="1"/>
  <c r="K824" i="15" s="1"/>
  <c r="K823" i="15" s="1" a="1"/>
  <c r="K823" i="15" s="1"/>
  <c r="K822" i="15" s="1" a="1"/>
  <c r="K822" i="15" s="1"/>
  <c r="K821" i="15" s="1" a="1"/>
  <c r="K821" i="15" s="1"/>
  <c r="K820" i="15" s="1" a="1"/>
  <c r="K820" i="15" s="1"/>
  <c r="K819" i="15" s="1" a="1"/>
  <c r="K819" i="15" s="1"/>
  <c r="K818" i="15" s="1" a="1"/>
  <c r="K818" i="15" s="1"/>
  <c r="K817" i="15" s="1" a="1"/>
  <c r="K817" i="15" s="1"/>
  <c r="K816" i="15" s="1" a="1"/>
  <c r="K816" i="15" s="1"/>
  <c r="K815" i="15" s="1" a="1"/>
  <c r="K815" i="15" s="1"/>
  <c r="K814" i="15" s="1" a="1"/>
  <c r="K814" i="15" s="1"/>
  <c r="K813" i="15" s="1" a="1"/>
  <c r="K813" i="15" s="1"/>
  <c r="K812" i="15" s="1" a="1"/>
  <c r="K812" i="15" s="1"/>
  <c r="K811" i="15" s="1" a="1"/>
  <c r="K811" i="15" s="1"/>
  <c r="K810" i="15" s="1" a="1"/>
  <c r="K810" i="15" s="1"/>
  <c r="K809" i="15" s="1" a="1"/>
  <c r="K809" i="15" s="1"/>
  <c r="K808" i="15" s="1" a="1"/>
  <c r="K808" i="15" s="1"/>
  <c r="K807" i="15" s="1" a="1"/>
  <c r="K807" i="15" s="1"/>
  <c r="K806" i="15" s="1" a="1"/>
  <c r="K806" i="15" s="1"/>
  <c r="K805" i="15" s="1" a="1"/>
  <c r="K805" i="15" s="1"/>
  <c r="K804" i="15" s="1" a="1"/>
  <c r="K804" i="15" s="1"/>
  <c r="K803" i="15" s="1" a="1"/>
  <c r="K803" i="15" s="1"/>
  <c r="K802" i="15" s="1" a="1"/>
  <c r="K802" i="15" s="1"/>
  <c r="K801" i="15" s="1" a="1"/>
  <c r="K801" i="15" s="1"/>
  <c r="K800" i="15" s="1" a="1"/>
  <c r="K800" i="15" s="1"/>
  <c r="K799" i="15" s="1" a="1"/>
  <c r="K799" i="15" s="1"/>
  <c r="K798" i="15" s="1" a="1"/>
  <c r="K798" i="15" s="1"/>
  <c r="K797" i="15" s="1" a="1"/>
  <c r="K797" i="15" s="1"/>
  <c r="K796" i="15" s="1" a="1"/>
  <c r="K796" i="15" s="1"/>
  <c r="K795" i="15" s="1" a="1"/>
  <c r="K795" i="15" s="1"/>
  <c r="K794" i="15" s="1" a="1"/>
  <c r="K794" i="15" s="1"/>
  <c r="K793" i="15" s="1" a="1"/>
  <c r="K793" i="15" s="1"/>
  <c r="K792" i="15" s="1" a="1"/>
  <c r="K792" i="15" s="1"/>
  <c r="K791" i="15" s="1" a="1"/>
  <c r="K791" i="15" s="1"/>
  <c r="K790" i="15" s="1" a="1"/>
  <c r="K790" i="15" s="1"/>
  <c r="K789" i="15" s="1" a="1"/>
  <c r="K789" i="15" s="1"/>
  <c r="K788" i="15" s="1" a="1"/>
  <c r="K788" i="15" s="1"/>
  <c r="K787" i="15" s="1" a="1"/>
  <c r="K787" i="15" s="1"/>
  <c r="K786" i="15" s="1" a="1"/>
  <c r="K786" i="15" s="1"/>
  <c r="K785" i="15" s="1" a="1"/>
  <c r="K785" i="15" s="1"/>
  <c r="K784" i="15" s="1" a="1"/>
  <c r="K784" i="15" s="1"/>
  <c r="K783" i="15" s="1" a="1"/>
  <c r="K783" i="15" s="1"/>
  <c r="K782" i="15" s="1" a="1"/>
  <c r="K782" i="15" s="1"/>
  <c r="K781" i="15" s="1" a="1"/>
  <c r="K781" i="15" s="1"/>
  <c r="K780" i="15" s="1" a="1"/>
  <c r="K780" i="15" s="1"/>
  <c r="K779" i="15" s="1" a="1"/>
  <c r="K779" i="15" s="1"/>
  <c r="K778" i="15" s="1" a="1"/>
  <c r="K778" i="15" s="1"/>
  <c r="K777" i="15" s="1" a="1"/>
  <c r="K777" i="15" s="1"/>
  <c r="K776" i="15" s="1" a="1"/>
  <c r="K776" i="15" s="1"/>
  <c r="K775" i="15" s="1" a="1"/>
  <c r="K775" i="15" s="1"/>
  <c r="K774" i="15" s="1" a="1"/>
  <c r="K774" i="15" s="1"/>
  <c r="K773" i="15" s="1" a="1"/>
  <c r="K773" i="15" s="1"/>
  <c r="K772" i="15" s="1" a="1"/>
  <c r="K772" i="15" s="1"/>
  <c r="K771" i="15" s="1" a="1"/>
  <c r="K771" i="15" s="1"/>
  <c r="K770" i="15" s="1" a="1"/>
  <c r="K770" i="15" s="1"/>
  <c r="K769" i="15" s="1" a="1"/>
  <c r="K769" i="15" s="1"/>
  <c r="K768" i="15" s="1" a="1"/>
  <c r="K768" i="15" s="1"/>
  <c r="K767" i="15" s="1" a="1"/>
  <c r="K767" i="15" s="1"/>
  <c r="K766" i="15" s="1" a="1"/>
  <c r="K766" i="15" s="1"/>
  <c r="K765" i="15" s="1" a="1"/>
  <c r="K765" i="15" s="1"/>
  <c r="K764" i="15" s="1" a="1"/>
  <c r="K764" i="15" s="1"/>
  <c r="K763" i="15" s="1" a="1"/>
  <c r="K763" i="15" s="1"/>
  <c r="K762" i="15" s="1" a="1"/>
  <c r="K762" i="15" s="1"/>
  <c r="K761" i="15" s="1" a="1"/>
  <c r="K761" i="15" s="1"/>
  <c r="K760" i="15" s="1" a="1"/>
  <c r="K760" i="15" s="1"/>
  <c r="K759" i="15" s="1" a="1"/>
  <c r="K759" i="15" s="1"/>
  <c r="K758" i="15" s="1" a="1"/>
  <c r="K758" i="15" s="1"/>
  <c r="K757" i="15" s="1" a="1"/>
  <c r="K757" i="15" s="1"/>
  <c r="K756" i="15" s="1" a="1"/>
  <c r="K756" i="15" s="1"/>
  <c r="K755" i="15" s="1" a="1"/>
  <c r="K755" i="15" s="1"/>
  <c r="K754" i="15" s="1" a="1"/>
  <c r="K754" i="15" s="1"/>
  <c r="K753" i="15" s="1" a="1"/>
  <c r="K753" i="15" s="1"/>
  <c r="K752" i="15" s="1" a="1"/>
  <c r="K752" i="15" s="1"/>
  <c r="K751" i="15" s="1" a="1"/>
  <c r="K751" i="15" s="1"/>
  <c r="K750" i="15" s="1" a="1"/>
  <c r="K750" i="15" s="1"/>
  <c r="K749" i="15" s="1" a="1"/>
  <c r="K749" i="15" s="1"/>
  <c r="K748" i="15" s="1" a="1"/>
  <c r="K748" i="15" s="1"/>
  <c r="K747" i="15" s="1" a="1"/>
  <c r="K747" i="15" s="1"/>
  <c r="K746" i="15" s="1" a="1"/>
  <c r="K746" i="15" s="1"/>
  <c r="K745" i="15" s="1" a="1"/>
  <c r="K745" i="15" s="1"/>
  <c r="K744" i="15" s="1" a="1"/>
  <c r="K744" i="15" s="1"/>
  <c r="K743" i="15" s="1" a="1"/>
  <c r="K743" i="15" s="1"/>
  <c r="K742" i="15" s="1" a="1"/>
  <c r="K742" i="15" s="1"/>
  <c r="K741" i="15" s="1" a="1"/>
  <c r="K741" i="15" s="1"/>
  <c r="K740" i="15" s="1" a="1"/>
  <c r="K740" i="15" s="1"/>
  <c r="K739" i="15" s="1" a="1"/>
  <c r="K739" i="15" s="1"/>
  <c r="K738" i="15" s="1" a="1"/>
  <c r="K738" i="15" s="1"/>
  <c r="K737" i="15" s="1" a="1"/>
  <c r="K737" i="15" s="1"/>
  <c r="K736" i="15" s="1" a="1"/>
  <c r="K736" i="15" s="1"/>
  <c r="K735" i="15" s="1" a="1"/>
  <c r="K735" i="15" s="1"/>
  <c r="K734" i="15" s="1" a="1"/>
  <c r="K734" i="15" s="1"/>
  <c r="K733" i="15" s="1" a="1"/>
  <c r="K733" i="15" s="1"/>
  <c r="K732" i="15" s="1" a="1"/>
  <c r="K732" i="15" s="1"/>
  <c r="K731" i="15" s="1" a="1"/>
  <c r="K731" i="15" s="1"/>
  <c r="K730" i="15" s="1" a="1"/>
  <c r="K730" i="15" s="1"/>
  <c r="K729" i="15" s="1" a="1"/>
  <c r="K729" i="15" s="1"/>
  <c r="K728" i="15" s="1" a="1"/>
  <c r="K728" i="15" s="1"/>
  <c r="K727" i="15" s="1" a="1"/>
  <c r="K727" i="15" s="1"/>
  <c r="K726" i="15" s="1" a="1"/>
  <c r="K726" i="15" s="1"/>
  <c r="K725" i="15" s="1" a="1"/>
  <c r="K725" i="15" s="1"/>
  <c r="K724" i="15" s="1" a="1"/>
  <c r="K724" i="15" s="1"/>
  <c r="K723" i="15" s="1" a="1"/>
  <c r="K723" i="15" s="1"/>
  <c r="K722" i="15" s="1" a="1"/>
  <c r="K722" i="15" s="1"/>
  <c r="K721" i="15" s="1" a="1"/>
  <c r="K721" i="15" s="1"/>
  <c r="K720" i="15" s="1" a="1"/>
  <c r="K720" i="15" s="1"/>
  <c r="K719" i="15" s="1" a="1"/>
  <c r="K719" i="15" s="1"/>
  <c r="K718" i="15" s="1" a="1"/>
  <c r="K718" i="15" s="1"/>
  <c r="K717" i="15" s="1" a="1"/>
  <c r="K717" i="15" s="1"/>
  <c r="K716" i="15" s="1" a="1"/>
  <c r="K716" i="15" s="1"/>
  <c r="K715" i="15" s="1" a="1"/>
  <c r="K715" i="15" s="1"/>
  <c r="K714" i="15" s="1" a="1"/>
  <c r="K714" i="15" s="1"/>
  <c r="K713" i="15" s="1" a="1"/>
  <c r="K713" i="15" s="1"/>
  <c r="K712" i="15" s="1" a="1"/>
  <c r="K712" i="15" s="1"/>
  <c r="K711" i="15" s="1" a="1"/>
  <c r="K711" i="15" s="1"/>
  <c r="K710" i="15" s="1" a="1"/>
  <c r="K710" i="15" s="1"/>
  <c r="K709" i="15" s="1" a="1"/>
  <c r="K709" i="15" s="1"/>
  <c r="K708" i="15" s="1" a="1"/>
  <c r="K708" i="15" s="1"/>
  <c r="K707" i="15" s="1" a="1"/>
  <c r="K707" i="15" s="1"/>
  <c r="K706" i="15" s="1" a="1"/>
  <c r="K706" i="15" s="1"/>
  <c r="K705" i="15" s="1" a="1"/>
  <c r="K705" i="15" s="1"/>
  <c r="K704" i="15" s="1" a="1"/>
  <c r="K704" i="15" s="1"/>
  <c r="K703" i="15" s="1" a="1"/>
  <c r="K703" i="15" s="1"/>
  <c r="K702" i="15" s="1" a="1"/>
  <c r="K702" i="15" s="1"/>
  <c r="K701" i="15" s="1" a="1"/>
  <c r="K701" i="15" s="1"/>
  <c r="K700" i="15" s="1" a="1"/>
  <c r="K700" i="15" s="1"/>
  <c r="K699" i="15" s="1" a="1"/>
  <c r="K699" i="15" s="1"/>
  <c r="K698" i="15" s="1" a="1"/>
  <c r="K698" i="15" s="1"/>
  <c r="K697" i="15" s="1" a="1"/>
  <c r="K697" i="15" s="1"/>
  <c r="K696" i="15" s="1" a="1"/>
  <c r="K696" i="15" s="1"/>
  <c r="K695" i="15" s="1" a="1"/>
  <c r="K695" i="15" s="1"/>
  <c r="K694" i="15" s="1" a="1"/>
  <c r="K694" i="15" s="1"/>
  <c r="K693" i="15" s="1" a="1"/>
  <c r="K693" i="15" s="1"/>
  <c r="K692" i="15" s="1" a="1"/>
  <c r="K692" i="15" s="1"/>
  <c r="K691" i="15" s="1" a="1"/>
  <c r="K691" i="15" s="1"/>
  <c r="K690" i="15" s="1" a="1"/>
  <c r="K690" i="15" s="1"/>
  <c r="K689" i="15" s="1" a="1"/>
  <c r="K689" i="15" s="1"/>
  <c r="K688" i="15" s="1" a="1"/>
  <c r="K688" i="15" s="1"/>
  <c r="K687" i="15" s="1" a="1"/>
  <c r="K687" i="15" s="1"/>
  <c r="K686" i="15" s="1" a="1"/>
  <c r="K686" i="15" s="1"/>
  <c r="K685" i="15" s="1" a="1"/>
  <c r="K685" i="15" s="1"/>
  <c r="K684" i="15" s="1" a="1"/>
  <c r="K684" i="15" s="1"/>
  <c r="K683" i="15" s="1" a="1"/>
  <c r="K683" i="15" s="1"/>
  <c r="K682" i="15" s="1" a="1"/>
  <c r="K682" i="15" s="1"/>
  <c r="K681" i="15" s="1" a="1"/>
  <c r="K681" i="15" s="1"/>
  <c r="K680" i="15" s="1" a="1"/>
  <c r="K680" i="15" s="1"/>
  <c r="K679" i="15" s="1" a="1"/>
  <c r="K679" i="15" s="1"/>
  <c r="K678" i="15" s="1" a="1"/>
  <c r="K678" i="15" s="1"/>
  <c r="K677" i="15" s="1" a="1"/>
  <c r="K677" i="15" s="1"/>
  <c r="K676" i="15" s="1" a="1"/>
  <c r="K676" i="15" s="1"/>
  <c r="K675" i="15" s="1" a="1"/>
  <c r="K675" i="15" s="1"/>
  <c r="K674" i="15" s="1" a="1"/>
  <c r="K674" i="15" s="1"/>
  <c r="K673" i="15" s="1" a="1"/>
  <c r="K673" i="15" s="1"/>
  <c r="K672" i="15" s="1" a="1"/>
  <c r="K672" i="15" s="1"/>
  <c r="K671" i="15" s="1" a="1"/>
  <c r="K671" i="15" s="1"/>
  <c r="K670" i="15" s="1" a="1"/>
  <c r="K670" i="15" s="1"/>
  <c r="K669" i="15" s="1" a="1"/>
  <c r="K669" i="15" s="1"/>
  <c r="K668" i="15" s="1" a="1"/>
  <c r="K668" i="15" s="1"/>
  <c r="K667" i="15" s="1" a="1"/>
  <c r="K667" i="15" s="1"/>
  <c r="K666" i="15" s="1" a="1"/>
  <c r="K666" i="15" s="1"/>
  <c r="K665" i="15" s="1" a="1"/>
  <c r="K665" i="15" s="1"/>
  <c r="K664" i="15" s="1" a="1"/>
  <c r="K664" i="15" s="1"/>
  <c r="K663" i="15" s="1" a="1"/>
  <c r="K663" i="15" s="1"/>
  <c r="K662" i="15" s="1" a="1"/>
  <c r="K662" i="15" s="1"/>
  <c r="K661" i="15" s="1" a="1"/>
  <c r="K661" i="15" s="1"/>
  <c r="K660" i="15" s="1" a="1"/>
  <c r="K660" i="15" s="1"/>
  <c r="K659" i="15" s="1" a="1"/>
  <c r="K659" i="15" s="1"/>
  <c r="K658" i="15" s="1" a="1"/>
  <c r="K658" i="15" s="1"/>
  <c r="K657" i="15" s="1" a="1"/>
  <c r="K657" i="15" s="1"/>
  <c r="K656" i="15" s="1" a="1"/>
  <c r="K656" i="15" s="1"/>
  <c r="K655" i="15" s="1" a="1"/>
  <c r="K655" i="15" s="1"/>
  <c r="K654" i="15" s="1" a="1"/>
  <c r="K654" i="15" s="1"/>
  <c r="K653" i="15" s="1" a="1"/>
  <c r="K653" i="15" s="1"/>
  <c r="K652" i="15" s="1" a="1"/>
  <c r="K652" i="15" s="1"/>
  <c r="K651" i="15" s="1" a="1"/>
  <c r="K651" i="15" s="1"/>
  <c r="K650" i="15" s="1" a="1"/>
  <c r="K650" i="15" s="1"/>
  <c r="K649" i="15" s="1" a="1"/>
  <c r="K649" i="15" s="1"/>
  <c r="K648" i="15" s="1" a="1"/>
  <c r="K648" i="15" s="1"/>
  <c r="K647" i="15" s="1" a="1"/>
  <c r="K647" i="15" s="1"/>
  <c r="K646" i="15" s="1" a="1"/>
  <c r="K646" i="15" s="1"/>
  <c r="K645" i="15" s="1" a="1"/>
  <c r="K645" i="15" s="1"/>
  <c r="K644" i="15" s="1" a="1"/>
  <c r="K644" i="15" s="1"/>
  <c r="K643" i="15" s="1" a="1"/>
  <c r="K643" i="15" s="1"/>
  <c r="K642" i="15" s="1" a="1"/>
  <c r="K642" i="15" s="1"/>
  <c r="K641" i="15" s="1" a="1"/>
  <c r="K641" i="15" s="1"/>
  <c r="K640" i="15" s="1" a="1"/>
  <c r="K640" i="15" s="1"/>
  <c r="K639" i="15" s="1" a="1"/>
  <c r="K639" i="15" s="1"/>
  <c r="K638" i="15" s="1" a="1"/>
  <c r="K638" i="15" s="1"/>
  <c r="K637" i="15" s="1" a="1"/>
  <c r="K637" i="15" s="1"/>
  <c r="K636" i="15" s="1" a="1"/>
  <c r="K636" i="15" s="1"/>
  <c r="K635" i="15" s="1" a="1"/>
  <c r="K635" i="15" s="1"/>
  <c r="K634" i="15" s="1" a="1"/>
  <c r="K634" i="15" s="1"/>
  <c r="K633" i="15" s="1" a="1"/>
  <c r="K633" i="15" s="1"/>
  <c r="K632" i="15" s="1" a="1"/>
  <c r="K632" i="15" s="1"/>
  <c r="K631" i="15" s="1" a="1"/>
  <c r="K631" i="15" s="1"/>
  <c r="K630" i="15" s="1" a="1"/>
  <c r="K630" i="15" s="1"/>
  <c r="K629" i="15" s="1" a="1"/>
  <c r="K629" i="15" s="1"/>
  <c r="K628" i="15" s="1" a="1"/>
  <c r="K628" i="15" s="1"/>
  <c r="K627" i="15" s="1" a="1"/>
  <c r="K627" i="15" s="1"/>
  <c r="K626" i="15" s="1" a="1"/>
  <c r="K626" i="15" s="1"/>
  <c r="K625" i="15" s="1" a="1"/>
  <c r="K625" i="15" s="1"/>
  <c r="K624" i="15" s="1" a="1"/>
  <c r="K624" i="15" s="1"/>
  <c r="K623" i="15" s="1" a="1"/>
  <c r="K623" i="15" s="1"/>
  <c r="K622" i="15" s="1" a="1"/>
  <c r="K622" i="15" s="1"/>
  <c r="K621" i="15" s="1" a="1"/>
  <c r="K621" i="15" s="1"/>
  <c r="K620" i="15" s="1" a="1"/>
  <c r="K620" i="15" s="1"/>
  <c r="K619" i="15" s="1" a="1"/>
  <c r="K619" i="15" s="1"/>
  <c r="K618" i="15" s="1" a="1"/>
  <c r="K618" i="15" s="1"/>
  <c r="K617" i="15" s="1" a="1"/>
  <c r="K617" i="15" s="1"/>
  <c r="K616" i="15" s="1" a="1"/>
  <c r="K616" i="15" s="1"/>
  <c r="K615" i="15" s="1" a="1"/>
  <c r="K615" i="15" s="1"/>
  <c r="K614" i="15" s="1" a="1"/>
  <c r="K614" i="15" s="1"/>
  <c r="K613" i="15" s="1" a="1"/>
  <c r="K613" i="15" s="1"/>
  <c r="K612" i="15" s="1" a="1"/>
  <c r="K612" i="15" s="1"/>
  <c r="K611" i="15" s="1" a="1"/>
  <c r="K611" i="15" s="1"/>
  <c r="K610" i="15" s="1" a="1"/>
  <c r="K610" i="15" s="1"/>
  <c r="K609" i="15" s="1" a="1"/>
  <c r="K609" i="15" s="1"/>
  <c r="K608" i="15" s="1" a="1"/>
  <c r="K608" i="15" s="1"/>
  <c r="K607" i="15" s="1" a="1"/>
  <c r="K607" i="15" s="1"/>
  <c r="K606" i="15" s="1" a="1"/>
  <c r="K606" i="15" s="1"/>
  <c r="K605" i="15" s="1" a="1"/>
  <c r="K605" i="15" s="1"/>
  <c r="K604" i="15" s="1" a="1"/>
  <c r="K604" i="15" s="1"/>
  <c r="K603" i="15" s="1" a="1"/>
  <c r="K603" i="15" s="1"/>
  <c r="K602" i="15" s="1" a="1"/>
  <c r="K602" i="15" s="1"/>
  <c r="K601" i="15" s="1" a="1"/>
  <c r="K601" i="15" s="1"/>
  <c r="K600" i="15" s="1" a="1"/>
  <c r="K600" i="15" s="1"/>
  <c r="K599" i="15" s="1" a="1"/>
  <c r="K599" i="15" s="1"/>
  <c r="K598" i="15" s="1" a="1"/>
  <c r="K598" i="15" s="1"/>
  <c r="K597" i="15" s="1" a="1"/>
  <c r="K597" i="15" s="1"/>
  <c r="K596" i="15" s="1" a="1"/>
  <c r="K596" i="15" s="1"/>
  <c r="K595" i="15" s="1" a="1"/>
  <c r="K595" i="15" s="1"/>
  <c r="K594" i="15" s="1" a="1"/>
  <c r="K594" i="15" s="1"/>
  <c r="K593" i="15" s="1" a="1"/>
  <c r="K593" i="15" s="1"/>
  <c r="K592" i="15" s="1" a="1"/>
  <c r="K592" i="15" s="1"/>
  <c r="K591" i="15" s="1" a="1"/>
  <c r="K591" i="15" s="1"/>
  <c r="K590" i="15" s="1" a="1"/>
  <c r="K590" i="15" s="1"/>
  <c r="K589" i="15" s="1" a="1"/>
  <c r="K589" i="15" s="1"/>
  <c r="K588" i="15" s="1" a="1"/>
  <c r="K588" i="15" s="1"/>
  <c r="K587" i="15" s="1" a="1"/>
  <c r="K587" i="15" s="1"/>
  <c r="K586" i="15" s="1" a="1"/>
  <c r="K586" i="15" s="1"/>
  <c r="K585" i="15" s="1" a="1"/>
  <c r="K585" i="15" s="1"/>
  <c r="K584" i="15" s="1" a="1"/>
  <c r="K584" i="15" s="1"/>
  <c r="K583" i="15" s="1" a="1"/>
  <c r="K583" i="15" s="1"/>
  <c r="K582" i="15" s="1" a="1"/>
  <c r="K582" i="15" s="1"/>
  <c r="K581" i="15" s="1" a="1"/>
  <c r="K581" i="15" s="1"/>
  <c r="K580" i="15" s="1" a="1"/>
  <c r="K580" i="15" s="1"/>
  <c r="K579" i="15" s="1" a="1"/>
  <c r="K579" i="15" s="1"/>
  <c r="K578" i="15" s="1" a="1"/>
  <c r="K578" i="15" s="1"/>
  <c r="K577" i="15" s="1" a="1"/>
  <c r="K577" i="15" s="1"/>
  <c r="K576" i="15" s="1" a="1"/>
  <c r="K576" i="15" s="1"/>
  <c r="K575" i="15" s="1" a="1"/>
  <c r="K575" i="15" s="1"/>
  <c r="K574" i="15" s="1" a="1"/>
  <c r="K574" i="15" s="1"/>
  <c r="K573" i="15" s="1" a="1"/>
  <c r="K573" i="15" s="1"/>
  <c r="K572" i="15" s="1" a="1"/>
  <c r="K572" i="15" s="1"/>
  <c r="K571" i="15" s="1" a="1"/>
  <c r="K571" i="15" s="1"/>
  <c r="K570" i="15" s="1" a="1"/>
  <c r="K570" i="15" s="1"/>
  <c r="K569" i="15" s="1" a="1"/>
  <c r="K569" i="15" s="1"/>
  <c r="K568" i="15" s="1" a="1"/>
  <c r="K568" i="15" s="1"/>
  <c r="K567" i="15" s="1" a="1"/>
  <c r="K567" i="15" s="1"/>
  <c r="K566" i="15" s="1" a="1"/>
  <c r="K566" i="15" s="1"/>
  <c r="K565" i="15" s="1" a="1"/>
  <c r="K565" i="15" s="1"/>
  <c r="K564" i="15" s="1" a="1"/>
  <c r="K564" i="15" s="1"/>
  <c r="K563" i="15" s="1" a="1"/>
  <c r="K563" i="15" s="1"/>
  <c r="K562" i="15" s="1" a="1"/>
  <c r="K562" i="15" s="1"/>
  <c r="K561" i="15" s="1" a="1"/>
  <c r="K561" i="15" s="1"/>
  <c r="K560" i="15" s="1" a="1"/>
  <c r="K560" i="15" s="1"/>
  <c r="K559" i="15" s="1" a="1"/>
  <c r="K559" i="15" s="1"/>
  <c r="K558" i="15" s="1" a="1"/>
  <c r="K558" i="15" s="1"/>
  <c r="K557" i="15" s="1" a="1"/>
  <c r="K557" i="15" s="1"/>
  <c r="K556" i="15" s="1" a="1"/>
  <c r="K556" i="15" s="1"/>
  <c r="K555" i="15" s="1" a="1"/>
  <c r="K555" i="15" s="1"/>
  <c r="K554" i="15" s="1" a="1"/>
  <c r="K554" i="15" s="1"/>
  <c r="K553" i="15" s="1" a="1"/>
  <c r="K553" i="15" s="1"/>
  <c r="K552" i="15" s="1" a="1"/>
  <c r="K552" i="15" s="1"/>
  <c r="K551" i="15" s="1" a="1"/>
  <c r="K551" i="15" s="1"/>
  <c r="K550" i="15" s="1" a="1"/>
  <c r="K550" i="15" s="1"/>
  <c r="K549" i="15" s="1" a="1"/>
  <c r="K549" i="15" s="1"/>
  <c r="K548" i="15" s="1" a="1"/>
  <c r="K548" i="15" s="1"/>
  <c r="K547" i="15" s="1" a="1"/>
  <c r="K547" i="15" s="1"/>
  <c r="K546" i="15" s="1" a="1"/>
  <c r="K546" i="15" s="1"/>
  <c r="K545" i="15" s="1" a="1"/>
  <c r="K545" i="15" s="1"/>
  <c r="K544" i="15" s="1" a="1"/>
  <c r="K544" i="15" s="1"/>
  <c r="K543" i="15" s="1" a="1"/>
  <c r="K543" i="15" s="1"/>
  <c r="K542" i="15" s="1" a="1"/>
  <c r="K542" i="15" s="1"/>
  <c r="K541" i="15" s="1" a="1"/>
  <c r="K541" i="15" s="1"/>
  <c r="K540" i="15" s="1" a="1"/>
  <c r="K540" i="15" s="1"/>
  <c r="K539" i="15" s="1" a="1"/>
  <c r="K539" i="15" s="1"/>
  <c r="K538" i="15" s="1" a="1"/>
  <c r="K538" i="15" s="1"/>
  <c r="K537" i="15" s="1" a="1"/>
  <c r="K537" i="15" s="1"/>
  <c r="K536" i="15" s="1" a="1"/>
  <c r="K536" i="15" s="1"/>
  <c r="K535" i="15" s="1" a="1"/>
  <c r="K535" i="15" s="1"/>
  <c r="K534" i="15" s="1" a="1"/>
  <c r="K534" i="15" s="1"/>
  <c r="K533" i="15" s="1" a="1"/>
  <c r="K533" i="15" s="1"/>
  <c r="K532" i="15" s="1" a="1"/>
  <c r="K532" i="15" s="1"/>
  <c r="K531" i="15" s="1" a="1"/>
  <c r="K531" i="15" s="1"/>
  <c r="K530" i="15" s="1" a="1"/>
  <c r="K530" i="15" s="1"/>
  <c r="K529" i="15" s="1" a="1"/>
  <c r="K529" i="15" s="1"/>
  <c r="K528" i="15" s="1" a="1"/>
  <c r="K528" i="15" s="1"/>
  <c r="K527" i="15" s="1" a="1"/>
  <c r="K527" i="15" s="1"/>
  <c r="K526" i="15" s="1" a="1"/>
  <c r="K526" i="15" s="1"/>
  <c r="K525" i="15" s="1" a="1"/>
  <c r="K525" i="15" s="1"/>
  <c r="K524" i="15" s="1" a="1"/>
  <c r="K524" i="15" s="1"/>
  <c r="K523" i="15" s="1" a="1"/>
  <c r="K523" i="15" s="1"/>
  <c r="K522" i="15" s="1" a="1"/>
  <c r="K522" i="15" s="1"/>
  <c r="K521" i="15" s="1" a="1"/>
  <c r="K521" i="15" s="1"/>
  <c r="K520" i="15" s="1" a="1"/>
  <c r="K520" i="15" s="1"/>
  <c r="K519" i="15" s="1" a="1"/>
  <c r="K519" i="15" s="1"/>
  <c r="K518" i="15" s="1" a="1"/>
  <c r="K518" i="15" s="1"/>
  <c r="K517" i="15" s="1" a="1"/>
  <c r="K517" i="15" s="1"/>
  <c r="K516" i="15" s="1" a="1"/>
  <c r="K516" i="15" s="1"/>
  <c r="K515" i="15" s="1" a="1"/>
  <c r="K515" i="15" s="1"/>
  <c r="K514" i="15" s="1" a="1"/>
  <c r="K514" i="15" s="1"/>
  <c r="K513" i="15" s="1" a="1"/>
  <c r="K513" i="15" s="1"/>
  <c r="K512" i="15" s="1" a="1"/>
  <c r="K512" i="15" s="1"/>
  <c r="K511" i="15" s="1" a="1"/>
  <c r="K511" i="15" s="1"/>
  <c r="K510" i="15" s="1" a="1"/>
  <c r="K510" i="15" s="1"/>
  <c r="K509" i="15" s="1" a="1"/>
  <c r="K509" i="15" s="1"/>
  <c r="K508" i="15" s="1" a="1"/>
  <c r="K508" i="15" s="1"/>
  <c r="K507" i="15" s="1" a="1"/>
  <c r="K507" i="15" s="1"/>
  <c r="K506" i="15" s="1" a="1"/>
  <c r="K506" i="15" s="1"/>
  <c r="K505" i="15" s="1" a="1"/>
  <c r="K505" i="15" s="1"/>
  <c r="K504" i="15" s="1" a="1"/>
  <c r="K504" i="15" s="1"/>
  <c r="K503" i="15" s="1" a="1"/>
  <c r="K503" i="15" s="1"/>
  <c r="K502" i="15" s="1" a="1"/>
  <c r="K502" i="15" s="1"/>
  <c r="K501" i="15" s="1" a="1"/>
  <c r="K501" i="15" s="1"/>
  <c r="K500" i="15" s="1" a="1"/>
  <c r="K500" i="15" s="1"/>
  <c r="K499" i="15" s="1" a="1"/>
  <c r="K499" i="15" s="1"/>
  <c r="K498" i="15" s="1" a="1"/>
  <c r="K498" i="15" s="1"/>
  <c r="K497" i="15" s="1" a="1"/>
  <c r="K497" i="15" s="1"/>
  <c r="K496" i="15" s="1" a="1"/>
  <c r="K496" i="15" s="1"/>
  <c r="K495" i="15" s="1" a="1"/>
  <c r="K495" i="15" s="1"/>
  <c r="K494" i="15" s="1" a="1"/>
  <c r="K494" i="15" s="1"/>
  <c r="K493" i="15" s="1" a="1"/>
  <c r="K493" i="15" s="1"/>
  <c r="K492" i="15" s="1" a="1"/>
  <c r="K492" i="15" s="1"/>
  <c r="K491" i="15" s="1" a="1"/>
  <c r="K491" i="15" s="1"/>
  <c r="K490" i="15" s="1" a="1"/>
  <c r="K490" i="15" s="1"/>
  <c r="K489" i="15" s="1" a="1"/>
  <c r="K489" i="15" s="1"/>
  <c r="K488" i="15" s="1" a="1"/>
  <c r="K488" i="15" s="1"/>
  <c r="K487" i="15" s="1" a="1"/>
  <c r="K487" i="15" s="1"/>
  <c r="K486" i="15" s="1" a="1"/>
  <c r="K486" i="15" s="1"/>
  <c r="K485" i="15" s="1" a="1"/>
  <c r="K485" i="15" s="1"/>
  <c r="K484" i="15" s="1" a="1"/>
  <c r="K484" i="15" s="1"/>
  <c r="K483" i="15" s="1" a="1"/>
  <c r="K483" i="15" s="1"/>
  <c r="K482" i="15" s="1" a="1"/>
  <c r="K482" i="15" s="1"/>
  <c r="K481" i="15" s="1" a="1"/>
  <c r="K481" i="15" s="1"/>
  <c r="K480" i="15" s="1" a="1"/>
  <c r="K480" i="15" s="1"/>
  <c r="K479" i="15" s="1" a="1"/>
  <c r="K479" i="15" s="1"/>
  <c r="K478" i="15" s="1" a="1"/>
  <c r="K478" i="15" s="1"/>
  <c r="K477" i="15" s="1" a="1"/>
  <c r="K477" i="15" s="1"/>
  <c r="K476" i="15" s="1" a="1"/>
  <c r="K476" i="15" s="1"/>
  <c r="K475" i="15" s="1" a="1"/>
  <c r="K475" i="15" s="1"/>
  <c r="K474" i="15" s="1" a="1"/>
  <c r="K474" i="15" s="1"/>
  <c r="K473" i="15" s="1" a="1"/>
  <c r="K473" i="15" s="1"/>
  <c r="K472" i="15" s="1" a="1"/>
  <c r="K472" i="15" s="1"/>
  <c r="K471" i="15" s="1" a="1"/>
  <c r="K471" i="15" s="1"/>
  <c r="K470" i="15" s="1" a="1"/>
  <c r="K470" i="15" s="1"/>
  <c r="K469" i="15" s="1" a="1"/>
  <c r="K469" i="15" s="1"/>
  <c r="K468" i="15" s="1" a="1"/>
  <c r="K468" i="15" s="1"/>
  <c r="K467" i="15" s="1" a="1"/>
  <c r="K467" i="15" s="1"/>
  <c r="K466" i="15" s="1" a="1"/>
  <c r="K466" i="15" s="1"/>
  <c r="K465" i="15" s="1" a="1"/>
  <c r="K465" i="15" s="1"/>
  <c r="K464" i="15" s="1" a="1"/>
  <c r="K464" i="15" s="1"/>
  <c r="K463" i="15" s="1" a="1"/>
  <c r="K463" i="15" s="1"/>
  <c r="K462" i="15" s="1" a="1"/>
  <c r="K462" i="15" s="1"/>
  <c r="K461" i="15" s="1" a="1"/>
  <c r="K461" i="15" s="1"/>
  <c r="K460" i="15" s="1" a="1"/>
  <c r="K460" i="15" s="1"/>
  <c r="K459" i="15" s="1" a="1"/>
  <c r="K459" i="15" s="1"/>
  <c r="K458" i="15" s="1" a="1"/>
  <c r="K458" i="15" s="1"/>
  <c r="K457" i="15" s="1" a="1"/>
  <c r="K457" i="15" s="1"/>
  <c r="K456" i="15" s="1" a="1"/>
  <c r="K456" i="15" s="1"/>
  <c r="K455" i="15" s="1" a="1"/>
  <c r="K455" i="15" s="1"/>
  <c r="K454" i="15" s="1" a="1"/>
  <c r="K454" i="15" s="1"/>
  <c r="K453" i="15" s="1" a="1"/>
  <c r="K453" i="15" s="1"/>
  <c r="K452" i="15" s="1" a="1"/>
  <c r="K452" i="15" s="1"/>
  <c r="K451" i="15" s="1" a="1"/>
  <c r="K451" i="15" s="1"/>
  <c r="K450" i="15" s="1" a="1"/>
  <c r="K450" i="15" s="1"/>
  <c r="K449" i="15" s="1" a="1"/>
  <c r="K449" i="15" s="1"/>
  <c r="K448" i="15" s="1" a="1"/>
  <c r="K448" i="15" s="1"/>
  <c r="K447" i="15" s="1" a="1"/>
  <c r="K447" i="15" s="1"/>
  <c r="K446" i="15" s="1" a="1"/>
  <c r="K446" i="15" s="1"/>
  <c r="K445" i="15" s="1" a="1"/>
  <c r="K445" i="15" s="1"/>
  <c r="K444" i="15" s="1" a="1"/>
  <c r="K444" i="15" s="1"/>
  <c r="K443" i="15" s="1" a="1"/>
  <c r="K443" i="15" s="1"/>
  <c r="K442" i="15" s="1" a="1"/>
  <c r="K442" i="15" s="1"/>
  <c r="K441" i="15" s="1" a="1"/>
  <c r="K441" i="15" s="1"/>
  <c r="K440" i="15" s="1" a="1"/>
  <c r="K440" i="15" s="1"/>
  <c r="K439" i="15" s="1" a="1"/>
  <c r="K439" i="15" s="1"/>
  <c r="K438" i="15" s="1" a="1"/>
  <c r="K438" i="15" s="1"/>
  <c r="K437" i="15" s="1" a="1"/>
  <c r="K437" i="15" s="1"/>
  <c r="K436" i="15" s="1" a="1"/>
  <c r="K436" i="15" s="1"/>
  <c r="K435" i="15" s="1" a="1"/>
  <c r="K435" i="15" s="1"/>
  <c r="K434" i="15" s="1" a="1"/>
  <c r="K434" i="15" s="1"/>
  <c r="K433" i="15" s="1" a="1"/>
  <c r="K433" i="15" s="1"/>
  <c r="K432" i="15" s="1" a="1"/>
  <c r="K432" i="15" s="1"/>
  <c r="K431" i="15" s="1" a="1"/>
  <c r="K431" i="15" s="1"/>
  <c r="K430" i="15" s="1" a="1"/>
  <c r="K430" i="15" s="1"/>
  <c r="K429" i="15" s="1" a="1"/>
  <c r="K429" i="15" s="1"/>
  <c r="K428" i="15" s="1" a="1"/>
  <c r="K428" i="15" s="1"/>
  <c r="K427" i="15" s="1" a="1"/>
  <c r="K427" i="15" s="1"/>
  <c r="K426" i="15" s="1" a="1"/>
  <c r="K426" i="15" s="1"/>
  <c r="K425" i="15" s="1" a="1"/>
  <c r="K425" i="15" s="1"/>
  <c r="K424" i="15" s="1" a="1"/>
  <c r="K424" i="15" s="1"/>
  <c r="K423" i="15" s="1" a="1"/>
  <c r="K423" i="15" s="1"/>
  <c r="K422" i="15" s="1" a="1"/>
  <c r="K422" i="15" s="1"/>
  <c r="K421" i="15" s="1" a="1"/>
  <c r="K421" i="15" s="1"/>
  <c r="K420" i="15" s="1" a="1"/>
  <c r="K420" i="15" s="1"/>
  <c r="K419" i="15" s="1" a="1"/>
  <c r="K419" i="15" s="1"/>
  <c r="K418" i="15" s="1" a="1"/>
  <c r="K418" i="15" s="1"/>
  <c r="K417" i="15" s="1" a="1"/>
  <c r="K417" i="15" s="1"/>
  <c r="K416" i="15" s="1" a="1"/>
  <c r="K416" i="15" s="1"/>
  <c r="K415" i="15" s="1" a="1"/>
  <c r="K415" i="15" s="1"/>
  <c r="K414" i="15" s="1" a="1"/>
  <c r="K414" i="15" s="1"/>
  <c r="K413" i="15" s="1" a="1"/>
  <c r="K413" i="15" s="1"/>
  <c r="K412" i="15" s="1" a="1"/>
  <c r="K412" i="15" s="1"/>
  <c r="K411" i="15" s="1" a="1"/>
  <c r="K411" i="15" s="1"/>
  <c r="K410" i="15" s="1" a="1"/>
  <c r="K410" i="15" s="1"/>
  <c r="K409" i="15" s="1" a="1"/>
  <c r="K409" i="15" s="1"/>
  <c r="K408" i="15" s="1" a="1"/>
  <c r="K408" i="15" s="1"/>
  <c r="K407" i="15" s="1" a="1"/>
  <c r="K407" i="15" s="1"/>
  <c r="K406" i="15" s="1" a="1"/>
  <c r="K406" i="15" s="1"/>
  <c r="K405" i="15" s="1" a="1"/>
  <c r="K405" i="15" s="1"/>
  <c r="K404" i="15" s="1" a="1"/>
  <c r="K404" i="15" s="1"/>
  <c r="K403" i="15" s="1" a="1"/>
  <c r="K403" i="15" s="1"/>
  <c r="K402" i="15" s="1" a="1"/>
  <c r="K402" i="15" s="1"/>
  <c r="K401" i="15" s="1" a="1"/>
  <c r="K401" i="15" s="1"/>
  <c r="K400" i="15" s="1" a="1"/>
  <c r="K400" i="15" s="1"/>
  <c r="K399" i="15" s="1" a="1"/>
  <c r="K399" i="15" s="1"/>
  <c r="K398" i="15" s="1" a="1"/>
  <c r="K398" i="15" s="1"/>
  <c r="K397" i="15" s="1" a="1"/>
  <c r="K397" i="15" s="1"/>
  <c r="K396" i="15" s="1" a="1"/>
  <c r="K396" i="15" s="1"/>
  <c r="K395" i="15" s="1" a="1"/>
  <c r="K395" i="15" s="1"/>
  <c r="K394" i="15" s="1" a="1"/>
  <c r="K394" i="15" s="1"/>
  <c r="K393" i="15" s="1" a="1"/>
  <c r="K393" i="15" s="1"/>
  <c r="K392" i="15" s="1" a="1"/>
  <c r="K392" i="15" s="1"/>
  <c r="K391" i="15" s="1" a="1"/>
  <c r="K391" i="15" s="1"/>
  <c r="K390" i="15" s="1" a="1"/>
  <c r="K390" i="15" s="1"/>
  <c r="K389" i="15" s="1" a="1"/>
  <c r="K389" i="15" s="1"/>
  <c r="K388" i="15" s="1" a="1"/>
  <c r="K388" i="15" s="1"/>
  <c r="K387" i="15" s="1" a="1"/>
  <c r="K387" i="15" s="1"/>
  <c r="K386" i="15" s="1" a="1"/>
  <c r="K386" i="15" s="1"/>
  <c r="K385" i="15" s="1" a="1"/>
  <c r="K385" i="15" s="1"/>
  <c r="K384" i="15" s="1" a="1"/>
  <c r="K384" i="15" s="1"/>
  <c r="K383" i="15" s="1" a="1"/>
  <c r="K383" i="15" s="1"/>
  <c r="K382" i="15" s="1" a="1"/>
  <c r="K382" i="15" s="1"/>
  <c r="K381" i="15" s="1" a="1"/>
  <c r="K381" i="15" s="1"/>
  <c r="K380" i="15" s="1" a="1"/>
  <c r="K380" i="15" s="1"/>
  <c r="K379" i="15" s="1" a="1"/>
  <c r="K379" i="15" s="1"/>
  <c r="K378" i="15" s="1" a="1"/>
  <c r="K378" i="15" s="1"/>
  <c r="K377" i="15" s="1" a="1"/>
  <c r="K377" i="15" s="1"/>
  <c r="K376" i="15" s="1" a="1"/>
  <c r="K376" i="15" s="1"/>
  <c r="K375" i="15" s="1" a="1"/>
  <c r="K375" i="15" s="1"/>
  <c r="K374" i="15" s="1" a="1"/>
  <c r="K374" i="15" s="1"/>
  <c r="K373" i="15" s="1" a="1"/>
  <c r="K373" i="15" s="1"/>
  <c r="K372" i="15" s="1" a="1"/>
  <c r="K372" i="15" s="1"/>
  <c r="K371" i="15" s="1" a="1"/>
  <c r="K371" i="15" s="1"/>
  <c r="K370" i="15" s="1" a="1"/>
  <c r="K370" i="15" s="1"/>
  <c r="K369" i="15" s="1" a="1"/>
  <c r="K369" i="15" s="1"/>
  <c r="K368" i="15" s="1" a="1"/>
  <c r="K368" i="15" s="1"/>
  <c r="K367" i="15" s="1" a="1"/>
  <c r="K367" i="15" s="1"/>
  <c r="K366" i="15" s="1" a="1"/>
  <c r="K366" i="15" s="1"/>
  <c r="K365" i="15" s="1" a="1"/>
  <c r="K365" i="15" s="1"/>
  <c r="K364" i="15" s="1" a="1"/>
  <c r="K364" i="15" s="1"/>
  <c r="K363" i="15" s="1" a="1"/>
  <c r="K363" i="15" s="1"/>
  <c r="K362" i="15" s="1" a="1"/>
  <c r="K362" i="15" s="1"/>
  <c r="K361" i="15" s="1" a="1"/>
  <c r="K361" i="15" s="1"/>
  <c r="K360" i="15" s="1" a="1"/>
  <c r="K360" i="15" s="1"/>
  <c r="K359" i="15" s="1" a="1"/>
  <c r="K359" i="15" s="1"/>
  <c r="K358" i="15" s="1" a="1"/>
  <c r="K358" i="15" s="1"/>
  <c r="K357" i="15" s="1" a="1"/>
  <c r="K357" i="15" s="1"/>
  <c r="K356" i="15" s="1" a="1"/>
  <c r="K356" i="15" s="1"/>
  <c r="K355" i="15" s="1" a="1"/>
  <c r="K355" i="15" s="1"/>
  <c r="K354" i="15" s="1" a="1"/>
  <c r="K354" i="15" s="1"/>
  <c r="K353" i="15" s="1" a="1"/>
  <c r="K353" i="15" s="1"/>
  <c r="K352" i="15" s="1" a="1"/>
  <c r="K352" i="15" s="1"/>
  <c r="K351" i="15" s="1" a="1"/>
  <c r="K351" i="15" s="1"/>
  <c r="K350" i="15" s="1" a="1"/>
  <c r="K350" i="15" s="1"/>
  <c r="K349" i="15" s="1" a="1"/>
  <c r="K349" i="15" s="1"/>
  <c r="K348" i="15" s="1" a="1"/>
  <c r="K348" i="15" s="1"/>
  <c r="K347" i="15" s="1" a="1"/>
  <c r="K347" i="15" s="1"/>
  <c r="K346" i="15" s="1" a="1"/>
  <c r="K346" i="15" s="1"/>
  <c r="K345" i="15" s="1" a="1"/>
  <c r="K345" i="15" s="1"/>
  <c r="K344" i="15" s="1" a="1"/>
  <c r="K344" i="15" s="1"/>
  <c r="K343" i="15" s="1" a="1"/>
  <c r="K343" i="15" s="1"/>
  <c r="K342" i="15" s="1" a="1"/>
  <c r="K342" i="15" s="1"/>
  <c r="K341" i="15" s="1" a="1"/>
  <c r="K341" i="15" s="1"/>
  <c r="K340" i="15" s="1" a="1"/>
  <c r="K340" i="15" s="1"/>
  <c r="K339" i="15" s="1" a="1"/>
  <c r="K339" i="15" s="1"/>
  <c r="K338" i="15" s="1" a="1"/>
  <c r="K338" i="15" s="1"/>
  <c r="K337" i="15" s="1" a="1"/>
  <c r="K337" i="15" s="1"/>
  <c r="K336" i="15" s="1" a="1"/>
  <c r="K336" i="15" s="1"/>
  <c r="K335" i="15" s="1" a="1"/>
  <c r="K335" i="15" s="1"/>
  <c r="K334" i="15" s="1" a="1"/>
  <c r="K334" i="15" s="1"/>
  <c r="K333" i="15" s="1" a="1"/>
  <c r="K333" i="15" s="1"/>
  <c r="K332" i="15" s="1" a="1"/>
  <c r="K332" i="15" s="1"/>
  <c r="K331" i="15" s="1" a="1"/>
  <c r="K331" i="15" s="1"/>
  <c r="K330" i="15" s="1" a="1"/>
  <c r="K330" i="15" s="1"/>
  <c r="K329" i="15" s="1" a="1"/>
  <c r="K329" i="15" s="1"/>
  <c r="K328" i="15" s="1" a="1"/>
  <c r="K328" i="15" s="1"/>
  <c r="K327" i="15" s="1" a="1"/>
  <c r="K327" i="15" s="1"/>
  <c r="K326" i="15" s="1" a="1"/>
  <c r="K326" i="15" s="1"/>
  <c r="K325" i="15" s="1" a="1"/>
  <c r="K325" i="15" s="1"/>
  <c r="K324" i="15" s="1" a="1"/>
  <c r="K324" i="15" s="1"/>
  <c r="K323" i="15" s="1" a="1"/>
  <c r="K323" i="15" s="1"/>
  <c r="K322" i="15" s="1" a="1"/>
  <c r="K322" i="15" s="1"/>
  <c r="K321" i="15" s="1" a="1"/>
  <c r="K321" i="15" s="1"/>
  <c r="K320" i="15" s="1" a="1"/>
  <c r="K320" i="15" s="1"/>
  <c r="K319" i="15" s="1" a="1"/>
  <c r="K319" i="15" s="1"/>
  <c r="K318" i="15" s="1" a="1"/>
  <c r="K318" i="15" s="1"/>
  <c r="K317" i="15" s="1" a="1"/>
  <c r="K317" i="15" s="1"/>
  <c r="K316" i="15" s="1" a="1"/>
  <c r="K316" i="15" s="1"/>
  <c r="K315" i="15" s="1" a="1"/>
  <c r="K315" i="15" s="1"/>
  <c r="K314" i="15" s="1" a="1"/>
  <c r="K314" i="15" s="1"/>
  <c r="K313" i="15" s="1" a="1"/>
  <c r="K313" i="15" s="1"/>
  <c r="K312" i="15" s="1" a="1"/>
  <c r="K312" i="15" s="1"/>
  <c r="K311" i="15" s="1" a="1"/>
  <c r="K311" i="15" s="1"/>
  <c r="K310" i="15" s="1" a="1"/>
  <c r="K310" i="15" s="1"/>
  <c r="K309" i="15" s="1" a="1"/>
  <c r="K309" i="15" s="1"/>
  <c r="K308" i="15" s="1" a="1"/>
  <c r="K308" i="15" s="1"/>
  <c r="K307" i="15" s="1" a="1"/>
  <c r="K307" i="15" s="1"/>
  <c r="K306" i="15" s="1" a="1"/>
  <c r="K306" i="15" s="1"/>
  <c r="K305" i="15" s="1" a="1"/>
  <c r="K305" i="15" s="1"/>
  <c r="K304" i="15" s="1" a="1"/>
  <c r="K304" i="15" s="1"/>
  <c r="K303" i="15" s="1" a="1"/>
  <c r="K303" i="15" s="1"/>
  <c r="K302" i="15" s="1" a="1"/>
  <c r="K302" i="15" s="1"/>
  <c r="K301" i="15" s="1" a="1"/>
  <c r="K301" i="15" s="1"/>
  <c r="K300" i="15" s="1" a="1"/>
  <c r="K300" i="15" s="1"/>
  <c r="K299" i="15" s="1" a="1"/>
  <c r="K299" i="15" s="1"/>
  <c r="K298" i="15" s="1" a="1"/>
  <c r="K298" i="15" s="1"/>
  <c r="K297" i="15" s="1" a="1"/>
  <c r="K297" i="15" s="1"/>
  <c r="K296" i="15" s="1" a="1"/>
  <c r="K296" i="15" s="1"/>
  <c r="K295" i="15" s="1" a="1"/>
  <c r="K295" i="15" s="1"/>
  <c r="K294" i="15" s="1" a="1"/>
  <c r="K294" i="15" s="1"/>
  <c r="K293" i="15" s="1" a="1"/>
  <c r="K293" i="15" s="1"/>
  <c r="K292" i="15" s="1" a="1"/>
  <c r="K292" i="15" s="1"/>
  <c r="K291" i="15" s="1" a="1"/>
  <c r="K291" i="15" s="1"/>
  <c r="K290" i="15" s="1" a="1"/>
  <c r="K290" i="15" s="1"/>
  <c r="K289" i="15" s="1" a="1"/>
  <c r="K289" i="15" s="1"/>
  <c r="K288" i="15" s="1" a="1"/>
  <c r="K288" i="15" s="1"/>
  <c r="K287" i="15" s="1" a="1"/>
  <c r="K287" i="15" s="1"/>
  <c r="K286" i="15" s="1" a="1"/>
  <c r="K286" i="15" s="1"/>
  <c r="K285" i="15" s="1" a="1"/>
  <c r="K285" i="15" s="1"/>
  <c r="K284" i="15" s="1" a="1"/>
  <c r="K284" i="15" s="1"/>
  <c r="K283" i="15" s="1" a="1"/>
  <c r="K283" i="15" s="1"/>
  <c r="K282" i="15" s="1" a="1"/>
  <c r="K282" i="15" s="1"/>
  <c r="K281" i="15" s="1" a="1"/>
  <c r="K281" i="15" s="1"/>
  <c r="K280" i="15" s="1" a="1"/>
  <c r="K280" i="15" s="1"/>
  <c r="K279" i="15" s="1" a="1"/>
  <c r="K279" i="15" s="1"/>
  <c r="K278" i="15" s="1" a="1"/>
  <c r="K278" i="15" s="1"/>
  <c r="K277" i="15" s="1" a="1"/>
  <c r="K277" i="15" s="1"/>
  <c r="K276" i="15" s="1" a="1"/>
  <c r="K276" i="15" s="1"/>
  <c r="K275" i="15" s="1" a="1"/>
  <c r="K275" i="15" s="1"/>
  <c r="K274" i="15" s="1" a="1"/>
  <c r="K274" i="15" s="1"/>
  <c r="K273" i="15" s="1" a="1"/>
  <c r="K273" i="15" s="1"/>
  <c r="K272" i="15" s="1" a="1"/>
  <c r="K272" i="15" s="1"/>
  <c r="K271" i="15" s="1" a="1"/>
  <c r="K271" i="15" s="1"/>
  <c r="K270" i="15" s="1" a="1"/>
  <c r="K270" i="15" s="1"/>
  <c r="K269" i="15" s="1" a="1"/>
  <c r="K269" i="15" s="1"/>
  <c r="K268" i="15" s="1" a="1"/>
  <c r="K268" i="15" s="1"/>
  <c r="K267" i="15" s="1" a="1"/>
  <c r="K267" i="15" s="1"/>
  <c r="K266" i="15" s="1" a="1"/>
  <c r="K266" i="15" s="1"/>
  <c r="K265" i="15" s="1" a="1"/>
  <c r="K265" i="15" s="1"/>
  <c r="K264" i="15" s="1" a="1"/>
  <c r="K264" i="15" s="1"/>
  <c r="K263" i="15" s="1" a="1"/>
  <c r="K263" i="15" s="1"/>
  <c r="K262" i="15" s="1" a="1"/>
  <c r="K262" i="15" s="1"/>
  <c r="K261" i="15" s="1" a="1"/>
  <c r="K261" i="15" s="1"/>
  <c r="K260" i="15" s="1" a="1"/>
  <c r="K260" i="15" s="1"/>
  <c r="K259" i="15" s="1" a="1"/>
  <c r="K259" i="15" s="1"/>
  <c r="K258" i="15" s="1" a="1"/>
  <c r="K258" i="15" s="1"/>
  <c r="K257" i="15" s="1" a="1"/>
  <c r="K257" i="15" s="1"/>
  <c r="K256" i="15" s="1" a="1"/>
  <c r="K256" i="15" s="1"/>
  <c r="K255" i="15" s="1" a="1"/>
  <c r="K255" i="15" s="1"/>
  <c r="K254" i="15" s="1" a="1"/>
  <c r="K254" i="15" s="1"/>
  <c r="K253" i="15" s="1" a="1"/>
  <c r="K253" i="15" s="1"/>
  <c r="K252" i="15" s="1" a="1"/>
  <c r="K252" i="15" s="1"/>
  <c r="K251" i="15" s="1" a="1"/>
  <c r="K251" i="15" s="1"/>
  <c r="K250" i="15" s="1" a="1"/>
  <c r="K250" i="15" s="1"/>
  <c r="K249" i="15" s="1" a="1"/>
  <c r="K249" i="15" s="1"/>
  <c r="K248" i="15" s="1" a="1"/>
  <c r="K248" i="15" s="1"/>
  <c r="K247" i="15" s="1" a="1"/>
  <c r="K247" i="15" s="1"/>
  <c r="K246" i="15" s="1" a="1"/>
  <c r="K246" i="15" s="1"/>
  <c r="K245" i="15" s="1" a="1"/>
  <c r="K245" i="15" s="1"/>
  <c r="K244" i="15" s="1" a="1"/>
  <c r="K244" i="15" s="1"/>
  <c r="K243" i="15" s="1" a="1"/>
  <c r="K243" i="15" s="1"/>
  <c r="K242" i="15" s="1" a="1"/>
  <c r="K242" i="15" s="1"/>
  <c r="K241" i="15" s="1" a="1"/>
  <c r="K241" i="15" s="1"/>
  <c r="K240" i="15" s="1" a="1"/>
  <c r="K240" i="15" s="1"/>
  <c r="K239" i="15" s="1" a="1"/>
  <c r="K239" i="15" s="1"/>
  <c r="K238" i="15" s="1" a="1"/>
  <c r="K238" i="15" s="1"/>
  <c r="K237" i="15" s="1" a="1"/>
  <c r="K237" i="15" s="1"/>
  <c r="K236" i="15" s="1" a="1"/>
  <c r="K236" i="15" s="1"/>
  <c r="K235" i="15" s="1" a="1"/>
  <c r="K235" i="15" s="1"/>
  <c r="K234" i="15" s="1" a="1"/>
  <c r="K234" i="15" s="1"/>
  <c r="K233" i="15" s="1" a="1"/>
  <c r="K233" i="15" s="1"/>
  <c r="K232" i="15" s="1" a="1"/>
  <c r="K232" i="15" s="1"/>
  <c r="K231" i="15" s="1" a="1"/>
  <c r="K231" i="15" s="1"/>
  <c r="K230" i="15" s="1" a="1"/>
  <c r="K230" i="15" s="1"/>
  <c r="K229" i="15" s="1" a="1"/>
  <c r="K229" i="15" s="1"/>
  <c r="K228" i="15" s="1" a="1"/>
  <c r="K228" i="15" s="1"/>
  <c r="K227" i="15" s="1" a="1"/>
  <c r="K227" i="15" s="1"/>
  <c r="K226" i="15" s="1" a="1"/>
  <c r="K226" i="15" s="1"/>
  <c r="K225" i="15" s="1" a="1"/>
  <c r="K225" i="15" s="1"/>
  <c r="K224" i="15" s="1" a="1"/>
  <c r="K224" i="15" s="1"/>
  <c r="K223" i="15" s="1" a="1"/>
  <c r="K223" i="15" s="1"/>
  <c r="K222" i="15" s="1" a="1"/>
  <c r="K222" i="15" s="1"/>
  <c r="K221" i="15" s="1" a="1"/>
  <c r="K221" i="15" s="1"/>
  <c r="K220" i="15" s="1" a="1"/>
  <c r="K220" i="15" s="1"/>
  <c r="K219" i="15" s="1" a="1"/>
  <c r="K219" i="15" s="1"/>
  <c r="K218" i="15" s="1" a="1"/>
  <c r="K218" i="15" s="1"/>
  <c r="K217" i="15" s="1" a="1"/>
  <c r="K217" i="15" s="1"/>
  <c r="K216" i="15" s="1" a="1"/>
  <c r="K216" i="15" s="1"/>
  <c r="K215" i="15" s="1" a="1"/>
  <c r="K215" i="15" s="1"/>
  <c r="K214" i="15" s="1" a="1"/>
  <c r="K214" i="15" s="1"/>
  <c r="K213" i="15" s="1" a="1"/>
  <c r="K213" i="15" s="1"/>
  <c r="K212" i="15" s="1" a="1"/>
  <c r="K212" i="15" s="1"/>
  <c r="K211" i="15" s="1" a="1"/>
  <c r="K211" i="15" s="1"/>
  <c r="K210" i="15" s="1" a="1"/>
  <c r="K210" i="15" s="1"/>
  <c r="K209" i="15" s="1" a="1"/>
  <c r="K209" i="15" s="1"/>
  <c r="K208" i="15" s="1" a="1"/>
  <c r="K208" i="15" s="1"/>
  <c r="K207" i="15" s="1" a="1"/>
  <c r="K207" i="15" s="1"/>
  <c r="K206" i="15" s="1" a="1"/>
  <c r="K206" i="15" s="1"/>
  <c r="K205" i="15" s="1" a="1"/>
  <c r="K205" i="15" s="1"/>
  <c r="K204" i="15" s="1" a="1"/>
  <c r="K204" i="15" s="1"/>
  <c r="K203" i="15" s="1" a="1"/>
  <c r="K203" i="15" s="1"/>
  <c r="K202" i="15" s="1" a="1"/>
  <c r="K202" i="15" s="1"/>
  <c r="K201" i="15" s="1" a="1"/>
  <c r="K201" i="15" s="1"/>
  <c r="K200" i="15" s="1" a="1"/>
  <c r="K200" i="15" s="1"/>
  <c r="K199" i="15" s="1" a="1"/>
  <c r="K199" i="15" s="1"/>
  <c r="K198" i="15" s="1" a="1"/>
  <c r="K198" i="15" s="1"/>
  <c r="K197" i="15" s="1" a="1"/>
  <c r="K197" i="15" s="1"/>
  <c r="K196" i="15" s="1" a="1"/>
  <c r="K196" i="15" s="1"/>
  <c r="K195" i="15" s="1" a="1"/>
  <c r="K195" i="15" s="1"/>
  <c r="K194" i="15" s="1" a="1"/>
  <c r="K194" i="15" s="1"/>
  <c r="K193" i="15" s="1" a="1"/>
  <c r="K193" i="15" s="1"/>
  <c r="K192" i="15" s="1" a="1"/>
  <c r="K192" i="15" s="1"/>
  <c r="K191" i="15" s="1" a="1"/>
  <c r="K191" i="15" s="1"/>
  <c r="K190" i="15" s="1" a="1"/>
  <c r="K190" i="15" s="1"/>
  <c r="K189" i="15" s="1" a="1"/>
  <c r="K189" i="15" s="1"/>
  <c r="K188" i="15" s="1" a="1"/>
  <c r="K188" i="15" s="1"/>
  <c r="K187" i="15" s="1" a="1"/>
  <c r="K187" i="15" s="1"/>
  <c r="K186" i="15" s="1" a="1"/>
  <c r="K186" i="15" s="1"/>
  <c r="K185" i="15" s="1" a="1"/>
  <c r="K185" i="15" s="1"/>
  <c r="K184" i="15" s="1" a="1"/>
  <c r="K184" i="15" s="1"/>
  <c r="K183" i="15" s="1" a="1"/>
  <c r="K183" i="15" s="1"/>
  <c r="K182" i="15" s="1" a="1"/>
  <c r="K182" i="15" s="1"/>
  <c r="K181" i="15" s="1" a="1"/>
  <c r="K181" i="15" s="1"/>
  <c r="K180" i="15" s="1" a="1"/>
  <c r="K180" i="15" s="1"/>
  <c r="K179" i="15" s="1" a="1"/>
  <c r="K179" i="15" s="1"/>
  <c r="K178" i="15" s="1" a="1"/>
  <c r="K178" i="15" s="1"/>
  <c r="K177" i="15" s="1" a="1"/>
  <c r="K177" i="15" s="1"/>
  <c r="K176" i="15" s="1" a="1"/>
  <c r="K176" i="15" s="1"/>
  <c r="K175" i="15" s="1" a="1"/>
  <c r="K175" i="15" s="1"/>
  <c r="K174" i="15" s="1" a="1"/>
  <c r="K174" i="15" s="1"/>
  <c r="K173" i="15" s="1" a="1"/>
  <c r="K173" i="15" s="1"/>
  <c r="K172" i="15" s="1" a="1"/>
  <c r="K172" i="15" s="1"/>
  <c r="K171" i="15" s="1" a="1"/>
  <c r="K171" i="15" s="1"/>
  <c r="K170" i="15" s="1" a="1"/>
  <c r="K170" i="15" s="1"/>
  <c r="K169" i="15" s="1" a="1"/>
  <c r="K169" i="15" s="1"/>
  <c r="K168" i="15" s="1" a="1"/>
  <c r="K168" i="15" s="1"/>
  <c r="K167" i="15" s="1" a="1"/>
  <c r="K167" i="15" s="1"/>
  <c r="K166" i="15" s="1" a="1"/>
  <c r="K166" i="15" s="1"/>
  <c r="K165" i="15" s="1" a="1"/>
  <c r="K165" i="15" s="1"/>
  <c r="K164" i="15" s="1" a="1"/>
  <c r="K164" i="15" s="1"/>
  <c r="K163" i="15" s="1" a="1"/>
  <c r="K163" i="15" s="1"/>
  <c r="K162" i="15" s="1" a="1"/>
  <c r="K162" i="15" s="1"/>
  <c r="K161" i="15" s="1" a="1"/>
  <c r="K161" i="15" s="1"/>
  <c r="K160" i="15" s="1" a="1"/>
  <c r="K160" i="15" s="1"/>
  <c r="K159" i="15" s="1" a="1"/>
  <c r="K159" i="15" s="1"/>
  <c r="K158" i="15" s="1" a="1"/>
  <c r="K158" i="15" s="1"/>
  <c r="K157" i="15" s="1" a="1"/>
  <c r="K157" i="15" s="1"/>
  <c r="K156" i="15" s="1" a="1"/>
  <c r="K156" i="15" s="1"/>
  <c r="K155" i="15" s="1" a="1"/>
  <c r="K155" i="15" s="1"/>
  <c r="K154" i="15" s="1" a="1"/>
  <c r="K154" i="15" s="1"/>
  <c r="K153" i="15" s="1" a="1"/>
  <c r="K153" i="15" s="1"/>
  <c r="K152" i="15" s="1" a="1"/>
  <c r="K152" i="15" s="1"/>
  <c r="K151" i="15" s="1" a="1"/>
  <c r="K151" i="15" s="1"/>
  <c r="K150" i="15" s="1" a="1"/>
  <c r="K150" i="15" s="1"/>
  <c r="K149" i="15" s="1" a="1"/>
  <c r="K149" i="15" s="1"/>
  <c r="K148" i="15" s="1" a="1"/>
  <c r="K148" i="15" s="1"/>
  <c r="K147" i="15" s="1" a="1"/>
  <c r="K147" i="15" s="1"/>
  <c r="K146" i="15" s="1" a="1"/>
  <c r="K146" i="15" s="1"/>
  <c r="K145" i="15" s="1" a="1"/>
  <c r="K145" i="15" s="1"/>
  <c r="K144" i="15" s="1" a="1"/>
  <c r="K144" i="15" s="1"/>
  <c r="K143" i="15" s="1" a="1"/>
  <c r="K143" i="15" s="1"/>
  <c r="K142" i="15" s="1" a="1"/>
  <c r="K142" i="15" s="1"/>
  <c r="K141" i="15" s="1" a="1"/>
  <c r="K141" i="15" s="1"/>
  <c r="K140" i="15" s="1" a="1"/>
  <c r="K140" i="15" s="1"/>
  <c r="K139" i="15" s="1" a="1"/>
  <c r="K139" i="15" s="1"/>
  <c r="K138" i="15" s="1" a="1"/>
  <c r="K138" i="15" s="1"/>
  <c r="K137" i="15" s="1" a="1"/>
  <c r="K137" i="15" s="1"/>
  <c r="K136" i="15" s="1" a="1"/>
  <c r="K136" i="15" s="1"/>
  <c r="K135" i="15" s="1" a="1"/>
  <c r="K135" i="15" s="1"/>
  <c r="K134" i="15" s="1" a="1"/>
  <c r="K134" i="15" s="1"/>
  <c r="K133" i="15" s="1" a="1"/>
  <c r="K133" i="15" s="1"/>
  <c r="K132" i="15" s="1" a="1"/>
  <c r="K132" i="15" s="1"/>
  <c r="K131" i="15" s="1" a="1"/>
  <c r="K131" i="15" s="1"/>
  <c r="K130" i="15" s="1" a="1"/>
  <c r="K130" i="15" s="1"/>
  <c r="K129" i="15" s="1" a="1"/>
  <c r="K129" i="15" s="1"/>
  <c r="K128" i="15" s="1" a="1"/>
  <c r="K128" i="15" s="1"/>
  <c r="K127" i="15" s="1" a="1"/>
  <c r="K127" i="15" s="1"/>
  <c r="K126" i="15" s="1" a="1"/>
  <c r="K126" i="15" s="1"/>
  <c r="K125" i="15" s="1" a="1"/>
  <c r="K125" i="15" s="1"/>
  <c r="K124" i="15" s="1" a="1"/>
  <c r="K124" i="15" s="1"/>
  <c r="K123" i="15" s="1" a="1"/>
  <c r="K123" i="15" s="1"/>
  <c r="K122" i="15" s="1" a="1"/>
  <c r="K122" i="15" s="1"/>
  <c r="K121" i="15" s="1" a="1"/>
  <c r="K121" i="15" s="1"/>
  <c r="K120" i="15" s="1" a="1"/>
  <c r="K120" i="15" s="1"/>
  <c r="K119" i="15" s="1" a="1"/>
  <c r="K119" i="15" s="1"/>
  <c r="K118" i="15" s="1" a="1"/>
  <c r="K118" i="15" s="1"/>
  <c r="K117" i="15" s="1" a="1"/>
  <c r="K117" i="15" s="1"/>
  <c r="K116" i="15" s="1" a="1"/>
  <c r="K116" i="15" s="1"/>
  <c r="K115" i="15" s="1" a="1"/>
  <c r="K115" i="15" s="1"/>
  <c r="K114" i="15" s="1" a="1"/>
  <c r="K114" i="15" s="1"/>
  <c r="K113" i="15" s="1" a="1"/>
  <c r="K113" i="15" s="1"/>
  <c r="K112" i="15" s="1" a="1"/>
  <c r="K112" i="15" s="1"/>
  <c r="K111" i="15" s="1" a="1"/>
  <c r="K111" i="15" s="1"/>
  <c r="K110" i="15" s="1" a="1"/>
  <c r="K110" i="15" s="1"/>
  <c r="K109" i="15" s="1" a="1"/>
  <c r="K109" i="15" s="1"/>
  <c r="K108" i="15" s="1" a="1"/>
  <c r="K108" i="15" s="1"/>
  <c r="K107" i="15" s="1" a="1"/>
  <c r="K107" i="15" s="1"/>
  <c r="K106" i="15" s="1" a="1"/>
  <c r="K106" i="15" s="1"/>
  <c r="K105" i="15" s="1" a="1"/>
  <c r="K105" i="15" s="1"/>
  <c r="K104" i="15" s="1" a="1"/>
  <c r="K104" i="15" s="1"/>
  <c r="K103" i="15" s="1" a="1"/>
  <c r="K103" i="15" s="1"/>
  <c r="K102" i="15" s="1" a="1"/>
  <c r="K102" i="15" s="1"/>
  <c r="K101" i="15" s="1" a="1"/>
  <c r="K101" i="15" s="1"/>
  <c r="K100" i="15" s="1" a="1"/>
  <c r="K100" i="15" s="1"/>
  <c r="K99" i="15" s="1" a="1"/>
  <c r="K99" i="15" s="1"/>
  <c r="K98" i="15" s="1" a="1"/>
  <c r="K98" i="15" s="1"/>
  <c r="K97" i="15" s="1" a="1"/>
  <c r="K97" i="15" s="1"/>
  <c r="K96" i="15" s="1" a="1"/>
  <c r="K96" i="15" s="1"/>
  <c r="K95" i="15" s="1" a="1"/>
  <c r="K95" i="15" s="1"/>
  <c r="K94" i="15" s="1" a="1"/>
  <c r="K94" i="15" s="1"/>
  <c r="K93" i="15" s="1" a="1"/>
  <c r="K93" i="15" s="1"/>
  <c r="K92" i="15" s="1" a="1"/>
  <c r="K92" i="15" s="1"/>
  <c r="K91" i="15" s="1" a="1"/>
  <c r="K91" i="15" s="1"/>
  <c r="K90" i="15" s="1" a="1"/>
  <c r="K90" i="15" s="1"/>
  <c r="K89" i="15" s="1" a="1"/>
  <c r="K89" i="15" s="1"/>
  <c r="K88" i="15" s="1" a="1"/>
  <c r="K88" i="15" s="1"/>
  <c r="K87" i="15" s="1" a="1"/>
  <c r="K87" i="15" s="1"/>
  <c r="K86" i="15" s="1" a="1"/>
  <c r="K86" i="15" s="1"/>
  <c r="K85" i="15" s="1" a="1"/>
  <c r="K85" i="15" s="1"/>
  <c r="K84" i="15" s="1" a="1"/>
  <c r="K84" i="15" s="1"/>
  <c r="K83" i="15" s="1" a="1"/>
  <c r="K83" i="15" s="1"/>
  <c r="K82" i="15" s="1" a="1"/>
  <c r="K82" i="15" s="1"/>
  <c r="K81" i="15" s="1" a="1"/>
  <c r="K81" i="15" s="1"/>
  <c r="K80" i="15" s="1" a="1"/>
  <c r="K80" i="15" s="1"/>
  <c r="K79" i="15" s="1" a="1"/>
  <c r="K79" i="15" s="1"/>
  <c r="K78" i="15" s="1" a="1"/>
  <c r="K78" i="15" s="1"/>
  <c r="K77" i="15" s="1" a="1"/>
  <c r="K77" i="15" s="1"/>
  <c r="K76" i="15" s="1" a="1"/>
  <c r="K76" i="15" s="1"/>
  <c r="K75" i="15" s="1" a="1"/>
  <c r="K75" i="15" s="1"/>
  <c r="K74" i="15" s="1" a="1"/>
  <c r="K74" i="15" s="1"/>
  <c r="K73" i="15" s="1" a="1"/>
  <c r="K73" i="15" s="1"/>
  <c r="K72" i="15" s="1" a="1"/>
  <c r="K72" i="15" s="1"/>
  <c r="K71" i="15" s="1" a="1"/>
  <c r="K71" i="15" s="1"/>
  <c r="K70" i="15" s="1" a="1"/>
  <c r="K70" i="15" s="1"/>
  <c r="K69" i="15" s="1" a="1"/>
  <c r="K69" i="15" s="1"/>
  <c r="K68" i="15" s="1" a="1"/>
  <c r="K68" i="15" s="1"/>
  <c r="K67" i="15" s="1" a="1"/>
  <c r="K67" i="15" s="1"/>
  <c r="K66" i="15" s="1" a="1"/>
  <c r="K66" i="15" s="1"/>
  <c r="K65" i="15" s="1" a="1"/>
  <c r="K65" i="15" s="1"/>
  <c r="K64" i="15" s="1" a="1"/>
  <c r="K64" i="15" s="1"/>
  <c r="K63" i="15" s="1" a="1"/>
  <c r="K63" i="15" s="1"/>
  <c r="K62" i="15" s="1" a="1"/>
  <c r="K62" i="15" s="1"/>
  <c r="K61" i="15" s="1" a="1"/>
  <c r="K61" i="15" s="1"/>
  <c r="K60" i="15" s="1" a="1"/>
  <c r="K60" i="15" s="1"/>
  <c r="K59" i="15" s="1" a="1"/>
  <c r="K59" i="15" s="1"/>
  <c r="K58" i="15" s="1" a="1"/>
  <c r="K58" i="15" s="1"/>
  <c r="K57" i="15" s="1" a="1"/>
  <c r="K57" i="15" s="1"/>
  <c r="K56" i="15" s="1" a="1"/>
  <c r="K56" i="15" s="1"/>
  <c r="K55" i="15" s="1" a="1"/>
  <c r="K55" i="15" s="1"/>
  <c r="K54" i="15" s="1" a="1"/>
  <c r="K54" i="15" s="1"/>
  <c r="K53" i="15" s="1" a="1"/>
  <c r="K53" i="15" s="1"/>
  <c r="K52" i="15" s="1" a="1"/>
  <c r="K52" i="15" s="1"/>
  <c r="K51" i="15" s="1" a="1"/>
  <c r="K51" i="15" s="1"/>
  <c r="K50" i="15" s="1" a="1"/>
  <c r="K50" i="15" s="1"/>
  <c r="K49" i="15" s="1" a="1"/>
  <c r="K49" i="15" s="1"/>
  <c r="K48" i="15" s="1" a="1"/>
  <c r="K48" i="15" s="1"/>
  <c r="K47" i="15" s="1" a="1"/>
  <c r="K47" i="15" s="1"/>
  <c r="K46" i="15" s="1" a="1"/>
  <c r="K46" i="15" s="1"/>
  <c r="K45" i="15" s="1" a="1"/>
  <c r="K45" i="15" s="1"/>
  <c r="K44" i="15" s="1" a="1"/>
  <c r="K44" i="15" s="1"/>
  <c r="K43" i="15" s="1" a="1"/>
  <c r="K43" i="15" s="1"/>
  <c r="K42" i="15" s="1" a="1"/>
  <c r="K42" i="15" s="1"/>
  <c r="K41" i="15" s="1" a="1"/>
  <c r="K41" i="15" s="1"/>
  <c r="K40" i="15" s="1" a="1"/>
  <c r="K40" i="15" s="1"/>
  <c r="K39" i="15" s="1" a="1"/>
  <c r="K39" i="15" s="1"/>
  <c r="K38" i="15" s="1" a="1"/>
  <c r="K38" i="15" s="1"/>
  <c r="K37" i="15" s="1" a="1"/>
  <c r="K37" i="15" s="1"/>
  <c r="K36" i="15" s="1" a="1"/>
  <c r="K36" i="15" s="1"/>
  <c r="K35" i="15" s="1" a="1"/>
  <c r="K35" i="15" s="1"/>
  <c r="K34" i="15" s="1" a="1"/>
  <c r="K34" i="15" s="1"/>
  <c r="K33" i="15" s="1" a="1"/>
  <c r="K33" i="15" s="1"/>
  <c r="K32" i="15" s="1" a="1"/>
  <c r="K32" i="15" s="1"/>
  <c r="K31" i="15" s="1" a="1"/>
  <c r="K31" i="15" s="1"/>
  <c r="K30" i="15" s="1" a="1"/>
  <c r="K30" i="15" s="1"/>
  <c r="K29" i="15" s="1" a="1"/>
  <c r="K29" i="15" s="1"/>
  <c r="K28" i="15" s="1" a="1"/>
  <c r="K28" i="15" s="1"/>
  <c r="K27" i="15" s="1" a="1"/>
  <c r="K27" i="15" s="1"/>
  <c r="K26" i="15" s="1" a="1"/>
  <c r="K26" i="15" s="1"/>
  <c r="K25" i="15" s="1" a="1"/>
  <c r="K25" i="15" s="1"/>
  <c r="K24" i="15" s="1" a="1"/>
  <c r="K24" i="15" s="1"/>
  <c r="K23" i="15" s="1" a="1"/>
  <c r="K23" i="15" s="1"/>
  <c r="K22" i="15" s="1" a="1"/>
  <c r="K22" i="15" s="1"/>
  <c r="K21" i="15" s="1" a="1"/>
  <c r="K21" i="15" s="1"/>
  <c r="K20" i="15" s="1" a="1"/>
  <c r="K20" i="15" s="1"/>
  <c r="K19" i="15" s="1" a="1"/>
  <c r="K19" i="15" s="1"/>
  <c r="K18" i="15" s="1" a="1"/>
  <c r="K18" i="15" s="1"/>
  <c r="K17" i="15" s="1" a="1"/>
  <c r="K17" i="15" s="1"/>
  <c r="K16" i="15" s="1" a="1"/>
  <c r="K16" i="15" s="1"/>
  <c r="K15" i="15" s="1" a="1"/>
  <c r="K15" i="15" s="1"/>
  <c r="K14" i="15" s="1" a="1"/>
  <c r="K14" i="15" s="1"/>
  <c r="K13" i="15" s="1" a="1"/>
  <c r="K13" i="15" s="1"/>
  <c r="K12" i="15" s="1" a="1"/>
  <c r="K12" i="15" s="1"/>
  <c r="K11" i="15" s="1" a="1"/>
  <c r="K11" i="15" s="1"/>
  <c r="K10" i="15" s="1" a="1"/>
  <c r="K10" i="15" s="1"/>
  <c r="K9" i="15" s="1" a="1"/>
  <c r="K9" i="15" s="1"/>
  <c r="K8" i="15" s="1" a="1"/>
  <c r="K8" i="15" s="1"/>
  <c r="K7" i="15" s="1" a="1"/>
  <c r="K7" i="15" s="1"/>
  <c r="K6" i="15" s="1" a="1"/>
  <c r="K6" i="15" s="1"/>
  <c r="K5" i="15" s="1" a="1"/>
  <c r="K5" i="15" s="1"/>
  <c r="K4" i="15" s="1" a="1"/>
  <c r="K4" i="15" s="1"/>
  <c r="K3" i="15" s="1" a="1"/>
  <c r="K3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<sst xmlns="http://schemas.openxmlformats.org/spreadsheetml/2006/main" count="127" uniqueCount="78">
  <si>
    <t>ID</t>
  </si>
  <si>
    <t>Version</t>
  </si>
  <si>
    <t>Name</t>
  </si>
  <si>
    <t>Value</t>
  </si>
  <si>
    <t>cSmoker</t>
  </si>
  <si>
    <t>cNonSmoker</t>
  </si>
  <si>
    <t>SumAssured</t>
  </si>
  <si>
    <t>Premium</t>
  </si>
  <si>
    <t>Smoker</t>
  </si>
  <si>
    <t>Expense</t>
  </si>
  <si>
    <t>LapseRate</t>
  </si>
  <si>
    <t>LapseRateFactor</t>
  </si>
  <si>
    <t>Inflation</t>
  </si>
  <si>
    <t>InflationFactor</t>
  </si>
  <si>
    <t>Yield</t>
  </si>
  <si>
    <t>Age</t>
  </si>
  <si>
    <t>EscalatedExpense</t>
  </si>
  <si>
    <t>Life</t>
  </si>
  <si>
    <t>MaxT</t>
  </si>
  <si>
    <t>t</t>
  </si>
  <si>
    <t>i</t>
  </si>
  <si>
    <t>AgeAtInception (years)</t>
  </si>
  <si>
    <t>CurrentAge (years)</t>
  </si>
  <si>
    <t>Juniors</t>
  </si>
  <si>
    <t>MiddleAged</t>
  </si>
  <si>
    <t>Seniors</t>
  </si>
  <si>
    <t>Shock Expense</t>
  </si>
  <si>
    <t>Shock Lapse Down</t>
  </si>
  <si>
    <t>Shock Lapse Up</t>
  </si>
  <si>
    <t>YieldUp</t>
  </si>
  <si>
    <t>YieldDown</t>
  </si>
  <si>
    <t>Shock Yield Up</t>
  </si>
  <si>
    <t>Shock Yield Down</t>
  </si>
  <si>
    <t>Shock Mortality</t>
  </si>
  <si>
    <t>Shock Longevity</t>
  </si>
  <si>
    <t>Condition</t>
  </si>
  <si>
    <t>Scenario</t>
  </si>
  <si>
    <t>Annuity</t>
  </si>
  <si>
    <t>AnnuityEscalation</t>
  </si>
  <si>
    <t>PolicyHoldersInForce</t>
  </si>
  <si>
    <t>Lapses</t>
  </si>
  <si>
    <t>Deaths</t>
  </si>
  <si>
    <t>DeathBenefitsPaid</t>
  </si>
  <si>
    <t>PremiumsReceived</t>
  </si>
  <si>
    <t>ExpensesPaid</t>
  </si>
  <si>
    <t>NetCF</t>
  </si>
  <si>
    <t>BEL</t>
  </si>
  <si>
    <t>PolicyAge</t>
  </si>
  <si>
    <t>PolicyHoldersInforce</t>
  </si>
  <si>
    <t>EscalatedAnnuity</t>
  </si>
  <si>
    <t>AnnuitiesPaid</t>
  </si>
  <si>
    <t>Global</t>
  </si>
  <si>
    <t>Product</t>
  </si>
  <si>
    <t>Scenarios</t>
  </si>
  <si>
    <t>ShockExpense</t>
  </si>
  <si>
    <t>Base</t>
  </si>
  <si>
    <t>For Scenarios</t>
  </si>
  <si>
    <t>ShockLapseDown</t>
  </si>
  <si>
    <t>ShockLapseUp</t>
  </si>
  <si>
    <t>ShockYieldUp</t>
  </si>
  <si>
    <t>ShockYieldDown</t>
  </si>
  <si>
    <t>DurationInforce (months)</t>
  </si>
  <si>
    <t>Abstract</t>
  </si>
  <si>
    <t>cMale</t>
  </si>
  <si>
    <t>cFemale</t>
  </si>
  <si>
    <t>QxIndex</t>
  </si>
  <si>
    <t>Gender (1=Male, 0=Female)</t>
  </si>
  <si>
    <t>Smoker (1=Smoker, 0=NonSmoker)</t>
  </si>
  <si>
    <t>Qx</t>
  </si>
  <si>
    <t>QxFactor</t>
  </si>
  <si>
    <t>Female</t>
  </si>
  <si>
    <t>Male</t>
  </si>
  <si>
    <t>Non Smoker</t>
  </si>
  <si>
    <t>Only Positive Difference</t>
  </si>
  <si>
    <t>Life_BEL</t>
  </si>
  <si>
    <t>Annuity_BEL</t>
  </si>
  <si>
    <t>Inherits From</t>
  </si>
  <si>
    <t>DiscountFactor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</si>
</sst>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"/>
    <numFmt numFmtId="165" formatCode="#,##0.00000"/>
    <numFmt numFmtId="166" formatCode="#,##0.0000000"/>
    <numFmt numFmtId="167" formatCode="0.0000000"/>
    <numFmt numFmtId="168" formatCode="_-* #,##0.000000000_-;\-* #,##0.000000000_-;_-* &quot;-&quot;??_-;_-@_-"/>
    <numFmt numFmtId="169" formatCode="_-* #,##0.00000000_-;\-* #,##0.00000000_-;_-* &quot;-&quot;??_-;_-@_-"/>
  </numFmts>
  <fonts count="5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 applyNumberFormat="1" applyFont="1" applyProtection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NumberFormat="1" applyFont="1" applyProtection="1"/>
    <xf numFmtId="0" fontId="4" fillId="0" borderId="0" xfId="0" applyNumberFormat="1" applyFont="1" applyAlignment="1" applyProtection="1">
      <alignment horizontal="center"/>
    </xf>
    <xf numFmtId="0" fontId="3" fillId="0" borderId="0" xfId="0" applyNumberFormat="1" applyFont="1" applyProtection="1"/>
    <xf numFmtId="3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3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0" fontId="4" fillId="0" borderId="0" xfId="0" applyNumberFormat="1" applyFont="1" applyAlignment="1" applyProtection="1">
      <alignment horizontal="right"/>
    </xf>
    <xf numFmtId="4" fontId="3" fillId="0" borderId="0" xfId="0" applyNumberFormat="1" applyFont="1" applyProtection="1"/>
    <xf numFmtId="9" fontId="3" fillId="0" borderId="0" xfId="1" applyFont="1" applyProtection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168" fontId="3" fillId="0" borderId="0" xfId="2" applyNumberFormat="1" applyFont="1" applyFill="1" applyProtection="1"/>
    <xf numFmtId="0" fontId="4" fillId="0" borderId="4" xfId="0" applyNumberFormat="1" applyFont="1" applyBorder="1" applyProtection="1"/>
    <xf numFmtId="169" fontId="4" fillId="0" borderId="0" xfId="2" applyNumberFormat="1" applyFont="1" applyProtection="1"/>
    <xf numFmtId="0" fontId="4" fillId="0" borderId="4" xfId="0" applyNumberFormat="1" applyFont="1" applyBorder="1" applyAlignment="1" applyProtection="1">
      <alignment horizontal="right"/>
    </xf>
    <xf numFmtId="3" fontId="3" fillId="0" borderId="0" xfId="0" applyNumberFormat="1" applyFont="1" applyProtection="1"/>
    <xf numFmtId="166" fontId="3" fillId="0" borderId="0" xfId="0" applyNumberFormat="1" applyFont="1" applyProtection="1"/>
    <xf numFmtId="43" fontId="3" fillId="0" borderId="0" xfId="2" applyFont="1" applyProtection="1"/>
    <xf numFmtId="169" fontId="3" fillId="0" borderId="0" xfId="2" applyNumberFormat="1" applyFont="1" applyProtection="1"/>
    <xf numFmtId="0" fontId="4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Protection="1"/>
    <xf numFmtId="0" fontId="4" fillId="0" borderId="4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>
      <alignment horizontal="center"/>
    </xf>
    <xf numFmtId="10" fontId="3" fillId="0" borderId="0" xfId="1" applyNumberFormat="1" applyFont="1" applyFill="1" applyProtection="1"/>
    <xf numFmtId="165" fontId="3" fillId="0" borderId="0" xfId="0" applyNumberFormat="1" applyFont="1" applyFill="1" applyProtection="1"/>
    <xf numFmtId="167" fontId="3" fillId="0" borderId="0" xfId="0" applyNumberFormat="1" applyFont="1" applyFill="1" applyProtection="1"/>
    <xf numFmtId="164" fontId="3" fillId="0" borderId="0" xfId="0" applyNumberFormat="1" applyFont="1" applyFill="1" applyProtection="1"/>
    <xf numFmtId="166" fontId="3" fillId="0" borderId="0" xfId="0" applyNumberFormat="1" applyFont="1" applyFill="1" applyProtection="1"/>
    <xf numFmtId="9" fontId="3" fillId="0" borderId="0" xfId="0" applyNumberFormat="1" applyFont="1" applyFill="1" applyProtection="1"/>
    <xf numFmtId="0" fontId="3" fillId="0" borderId="0" xfId="0" applyNumberFormat="1" applyFont="1" applyFill="1" applyProtection="1"/>
    <xf numFmtId="4" fontId="3" fillId="0" borderId="0" xfId="0" applyNumberFormat="1" applyFont="1" applyFill="1" applyProtection="1"/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Protection="1"/>
    <xf numFmtId="0" fontId="4" fillId="0" borderId="4" xfId="0" applyNumberFormat="1" applyFont="1" applyBorder="1" applyAlignment="1" applyProtection="1">
      <alignment horizontal="center"/>
    </xf>
    <xf numFmtId="0" fontId="4" fillId="0" borderId="0" xfId="0" applyNumberFormat="1" applyFont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NumberFormat="1" applyFont="1" applyBorder="1" applyAlignment="1" applyProtection="1">
      <alignment horizontal="center"/>
    </xf>
    <xf numFmtId="0" fontId="4" fillId="0" borderId="2" xfId="0" applyNumberFormat="1" applyFont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workbookViewId="0">
      <selection activeCell="B2" sqref="B2"/>
    </sheetView>
  </sheetViews>
  <sheetFormatPr defaultColWidth="9.109375" defaultRowHeight="10.199999999999999" x14ac:dyDescent="0.2"/>
  <cols>
    <col min="1" max="1" width="6" style="5" bestFit="1" customWidth="1"/>
    <col min="2" max="2" width="12.44140625" style="9" bestFit="1" customWidth="1"/>
    <col min="3" max="16384" width="9.109375" style="5"/>
  </cols>
  <sheetData>
    <row r="1" spans="1:2" x14ac:dyDescent="0.2">
      <c r="A1" s="3" t="s">
        <v>0</v>
      </c>
      <c r="B1" s="9">
        <v>700</v>
      </c>
    </row>
    <row r="2" spans="1:2" x14ac:dyDescent="0.2">
      <c r="A2" s="3" t="s">
        <v>1</v>
      </c>
      <c r="B2" s="9">
        <v>4</v>
      </c>
    </row>
    <row r="3" spans="1:2" x14ac:dyDescent="0.2">
      <c r="A3" s="3" t="s">
        <v>2</v>
      </c>
      <c r="B3" s="9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workbookViewId="0">
      <pane ySplit="1" topLeftCell="A2" activePane="bottomLeft" state="frozen"/>
      <selection pane="bottomLeft" activeCell="D3" sqref="D3"/>
    </sheetView>
  </sheetViews>
  <sheetFormatPr defaultColWidth="9.109375" defaultRowHeight="10.199999999999999" x14ac:dyDescent="0.2"/>
  <cols>
    <col min="1" max="1" width="6.109375" style="5" bestFit="1" customWidth="1"/>
    <col min="2" max="2" width="4.44140625" style="5" bestFit="1" customWidth="1"/>
    <col min="3" max="3" width="6.33203125" style="5" bestFit="1" customWidth="1"/>
    <col min="4" max="4" width="10.77734375" style="5" bestFit="1" customWidth="1"/>
    <col min="5" max="16384" width="9.109375" style="5"/>
  </cols>
  <sheetData>
    <row r="1" spans="1:4" s="3" customFormat="1" x14ac:dyDescent="0.2">
      <c r="A1" s="3" t="s">
        <v>52</v>
      </c>
      <c r="B1" s="3" t="s">
        <v>18</v>
      </c>
      <c r="C1" s="3" t="s">
        <v>62</v>
      </c>
      <c r="D1" s="3" t="s">
        <v>76</v>
      </c>
    </row>
    <row r="2" spans="1:4" x14ac:dyDescent="0.2">
      <c r="A2" s="5" t="s">
        <v>51</v>
      </c>
      <c r="B2" s="8">
        <f>MAX(1,(101-Global_CurrentAge)*12)</f>
        <v>948</v>
      </c>
      <c r="C2" s="5" t="b">
        <v>1</v>
      </c>
    </row>
    <row r="3" spans="1:4" x14ac:dyDescent="0.2">
      <c r="A3" s="5" t="s">
        <v>17</v>
      </c>
      <c r="D3" s="5" t="s">
        <v>51</v>
      </c>
    </row>
    <row r="4" spans="1:4" x14ac:dyDescent="0.2">
      <c r="A4" s="5" t="s">
        <v>37</v>
      </c>
      <c r="D4" s="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pane ySplit="1" topLeftCell="A2" activePane="bottomLeft" state="frozen"/>
      <selection pane="bottomLeft" activeCell="B2" sqref="B2"/>
    </sheetView>
  </sheetViews>
  <sheetFormatPr defaultColWidth="9.109375" defaultRowHeight="10.199999999999999" x14ac:dyDescent="0.2"/>
  <cols>
    <col min="1" max="1" width="10.6640625" style="5" bestFit="1" customWidth="1"/>
    <col min="2" max="2" width="5.44140625" style="7" bestFit="1" customWidth="1"/>
    <col min="3" max="16384" width="9.109375" style="5"/>
  </cols>
  <sheetData>
    <row r="1" spans="1:2" x14ac:dyDescent="0.2">
      <c r="A1" s="3" t="s">
        <v>2</v>
      </c>
      <c r="B1" s="4" t="s">
        <v>3</v>
      </c>
    </row>
    <row r="2" spans="1:2" x14ac:dyDescent="0.2">
      <c r="A2" s="5" t="s">
        <v>4</v>
      </c>
      <c r="B2" s="6">
        <v>1</v>
      </c>
    </row>
    <row r="3" spans="1:2" x14ac:dyDescent="0.2">
      <c r="A3" s="5" t="s">
        <v>5</v>
      </c>
      <c r="B3" s="6">
        <v>0</v>
      </c>
    </row>
    <row r="4" spans="1:2" x14ac:dyDescent="0.2">
      <c r="A4" s="1" t="s">
        <v>63</v>
      </c>
      <c r="B4" s="2">
        <v>1</v>
      </c>
    </row>
    <row r="5" spans="1:2" x14ac:dyDescent="0.2">
      <c r="A5" s="1" t="s">
        <v>64</v>
      </c>
      <c r="B5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>
      <pane ySplit="1" topLeftCell="A2" activePane="bottomLeft" state="frozen"/>
      <selection activeCell="S16" sqref="S16"/>
      <selection pane="bottomLeft" activeCell="C7" sqref="C7"/>
    </sheetView>
  </sheetViews>
  <sheetFormatPr defaultColWidth="15.6640625" defaultRowHeight="10.199999999999999" x14ac:dyDescent="0.2"/>
  <cols>
    <col min="1" max="1" width="7.109375" style="3" bestFit="1" customWidth="1"/>
    <col min="2" max="2" width="23.44140625" style="5" bestFit="1" customWidth="1"/>
    <col min="3" max="3" width="9.88671875" style="5" bestFit="1" customWidth="1"/>
    <col min="4" max="4" width="17.33203125" style="5" customWidth="1"/>
    <col min="5" max="8" width="15.6640625" style="5"/>
    <col min="9" max="9" width="16.21875" style="5" customWidth="1"/>
    <col min="10" max="16384" width="15.6640625" style="5"/>
  </cols>
  <sheetData>
    <row r="1" spans="1:3" s="3" customFormat="1" x14ac:dyDescent="0.2">
      <c r="B1" s="3" t="s">
        <v>2</v>
      </c>
      <c r="C1" s="10" t="s">
        <v>3</v>
      </c>
    </row>
    <row r="2" spans="1:3" x14ac:dyDescent="0.2">
      <c r="A2" s="41" t="s">
        <v>51</v>
      </c>
      <c r="B2" s="5" t="s">
        <v>21</v>
      </c>
      <c r="C2" s="11">
        <v>21</v>
      </c>
    </row>
    <row r="3" spans="1:3" x14ac:dyDescent="0.2">
      <c r="A3" s="41"/>
      <c r="B3" s="5" t="s">
        <v>61</v>
      </c>
      <c r="C3" s="11">
        <v>12</v>
      </c>
    </row>
    <row r="4" spans="1:3" x14ac:dyDescent="0.2">
      <c r="A4" s="41"/>
      <c r="B4" s="1" t="s">
        <v>66</v>
      </c>
      <c r="C4" s="11">
        <v>1</v>
      </c>
    </row>
    <row r="5" spans="1:3" x14ac:dyDescent="0.2">
      <c r="A5" s="41"/>
      <c r="B5" s="1" t="s">
        <v>67</v>
      </c>
      <c r="C5" s="11">
        <v>1</v>
      </c>
    </row>
    <row r="6" spans="1:3" x14ac:dyDescent="0.2">
      <c r="A6" s="41"/>
      <c r="B6" s="5" t="s">
        <v>22</v>
      </c>
      <c r="C6" s="11">
        <f>FLOOR(Global_AgeAtInception+(Global_DurationInforce/12),1)</f>
        <v>22</v>
      </c>
    </row>
    <row r="7" spans="1:3" x14ac:dyDescent="0.2">
      <c r="A7" s="41"/>
      <c r="B7" s="5" t="s">
        <v>65</v>
      </c>
      <c r="C7" s="11">
        <f xml:space="preserve">
IF(AND(Global_Gender=Global_cFemale,Global_Smoker=Global_cNonSmoker),1,
IF(AND(Global_Gender=Global_cFemale,Global_Smoker=Global_cSmoker),2,
IF(AND(Global_Gender=Global_cMale,Global_Smoker=Global_cNonSmoker),3,
IF(AND(Global_Gender=Global_cMale,Global_Smoker=Global_cSmoker),4,0))))</f>
        <v>4</v>
      </c>
    </row>
    <row r="8" spans="1:3" x14ac:dyDescent="0.2">
      <c r="C8" s="11"/>
    </row>
    <row r="9" spans="1:3" x14ac:dyDescent="0.2">
      <c r="A9" s="41" t="s">
        <v>17</v>
      </c>
      <c r="B9" s="5" t="s">
        <v>6</v>
      </c>
      <c r="C9" s="11">
        <v>500000</v>
      </c>
    </row>
    <row r="10" spans="1:3" x14ac:dyDescent="0.2">
      <c r="A10" s="41"/>
      <c r="B10" s="5" t="s">
        <v>7</v>
      </c>
      <c r="C10" s="11">
        <v>44.6</v>
      </c>
    </row>
    <row r="11" spans="1:3" x14ac:dyDescent="0.2">
      <c r="C11" s="11"/>
    </row>
    <row r="12" spans="1:3" x14ac:dyDescent="0.2">
      <c r="A12" s="41" t="s">
        <v>37</v>
      </c>
      <c r="B12" s="5" t="s">
        <v>37</v>
      </c>
      <c r="C12" s="11">
        <v>1000</v>
      </c>
    </row>
    <row r="13" spans="1:3" x14ac:dyDescent="0.2">
      <c r="A13" s="41"/>
      <c r="B13" s="5" t="s">
        <v>38</v>
      </c>
      <c r="C13" s="12">
        <v>0.05</v>
      </c>
    </row>
  </sheetData>
  <mergeCells count="3">
    <mergeCell ref="A9:A10"/>
    <mergeCell ref="A12:A13"/>
    <mergeCell ref="A2:A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B1" workbookViewId="0">
      <pane ySplit="2" topLeftCell="A3" activePane="bottomLeft" state="frozen"/>
      <selection activeCell="O34" sqref="O34"/>
      <selection pane="bottomLeft" activeCell="K37" sqref="K37"/>
    </sheetView>
  </sheetViews>
  <sheetFormatPr defaultColWidth="9.109375" defaultRowHeight="10.199999999999999" x14ac:dyDescent="0.2"/>
  <cols>
    <col min="1" max="1" width="4.88671875" style="5" bestFit="1" customWidth="1"/>
    <col min="2" max="2" width="5.6640625" style="5" bestFit="1" customWidth="1"/>
    <col min="3" max="3" width="4.6640625" style="5" bestFit="1" customWidth="1"/>
    <col min="4" max="4" width="9.109375" style="5"/>
    <col min="5" max="5" width="9.5546875" style="5" hidden="1" customWidth="1"/>
    <col min="6" max="16384" width="9.109375" style="5"/>
  </cols>
  <sheetData>
    <row r="1" spans="1:5" s="3" customFormat="1" x14ac:dyDescent="0.2">
      <c r="B1" s="42" t="s">
        <v>55</v>
      </c>
      <c r="C1" s="42"/>
      <c r="E1" s="40" t="s">
        <v>53</v>
      </c>
    </row>
    <row r="2" spans="1:5" s="3" customFormat="1" x14ac:dyDescent="0.2">
      <c r="B2" s="18" t="s">
        <v>2</v>
      </c>
      <c r="C2" s="20" t="s">
        <v>3</v>
      </c>
      <c r="E2" s="20" t="s">
        <v>26</v>
      </c>
    </row>
    <row r="3" spans="1:5" x14ac:dyDescent="0.2">
      <c r="A3" s="5" t="s">
        <v>51</v>
      </c>
      <c r="B3" s="5" t="s">
        <v>9</v>
      </c>
      <c r="C3" s="11">
        <v>5</v>
      </c>
      <c r="E3" s="5">
        <f>Global_Expense*1.1</f>
        <v>5.5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81"/>
  <sheetViews>
    <sheetView workbookViewId="0">
      <pane ySplit="2" topLeftCell="A3" activePane="bottomLeft" state="frozen"/>
      <selection activeCell="S16" sqref="S16"/>
      <selection pane="bottomLeft" activeCell="Z15" sqref="Z15"/>
    </sheetView>
  </sheetViews>
  <sheetFormatPr defaultColWidth="9.109375" defaultRowHeight="10.199999999999999" x14ac:dyDescent="0.2"/>
  <cols>
    <col min="1" max="1" width="4.33203125" style="29" bestFit="1" customWidth="1"/>
    <col min="2" max="2" width="6.33203125" style="36" bestFit="1" customWidth="1"/>
    <col min="3" max="3" width="10.44140625" style="36" bestFit="1" customWidth="1"/>
    <col min="4" max="4" width="2.33203125" style="36" customWidth="1"/>
    <col min="5" max="5" width="12.21875" style="36" bestFit="1" customWidth="1"/>
    <col min="6" max="6" width="2.109375" style="36" customWidth="1"/>
    <col min="7" max="7" width="5" style="36" bestFit="1" customWidth="1"/>
    <col min="8" max="8" width="10.6640625" style="36" customWidth="1"/>
    <col min="9" max="9" width="2.77734375" style="36" customWidth="1"/>
    <col min="10" max="10" width="7.44140625" style="36" bestFit="1" customWidth="1"/>
    <col min="11" max="11" width="11.5546875" style="36" bestFit="1" customWidth="1"/>
    <col min="12" max="12" width="6.5546875" style="36" customWidth="1"/>
    <col min="13" max="13" width="6.109375" style="36" bestFit="1" customWidth="1"/>
    <col min="14" max="14" width="8" style="36" bestFit="1" customWidth="1"/>
    <col min="15" max="15" width="7.88671875" style="36" customWidth="1"/>
    <col min="16" max="16" width="10" style="36" bestFit="1" customWidth="1"/>
    <col min="17" max="17" width="3.33203125" style="36" customWidth="1"/>
    <col min="18" max="18" width="12.109375" style="36" bestFit="1" customWidth="1"/>
    <col min="19" max="19" width="10.109375" style="36" bestFit="1" customWidth="1"/>
    <col min="20" max="20" width="3.5546875" style="36" customWidth="1"/>
    <col min="21" max="21" width="9.88671875" style="36" bestFit="1" customWidth="1"/>
    <col min="22" max="22" width="11.77734375" style="36" bestFit="1" customWidth="1"/>
    <col min="23" max="16384" width="9.109375" style="36"/>
  </cols>
  <sheetData>
    <row r="1" spans="1:22" s="26" customFormat="1" x14ac:dyDescent="0.2">
      <c r="A1" s="25"/>
      <c r="B1" s="43" t="s">
        <v>55</v>
      </c>
      <c r="C1" s="43"/>
      <c r="D1" s="43"/>
      <c r="E1" s="43"/>
      <c r="F1" s="43"/>
      <c r="G1" s="43"/>
      <c r="H1" s="43"/>
      <c r="I1" s="43"/>
      <c r="J1" s="43"/>
      <c r="K1" s="43"/>
      <c r="L1" s="25"/>
      <c r="M1" s="43" t="s">
        <v>56</v>
      </c>
      <c r="N1" s="43"/>
      <c r="P1" s="43" t="s">
        <v>53</v>
      </c>
      <c r="Q1" s="43"/>
      <c r="R1" s="43"/>
      <c r="S1" s="43"/>
      <c r="T1" s="43"/>
      <c r="U1" s="43"/>
      <c r="V1" s="43"/>
    </row>
    <row r="2" spans="1:22" s="26" customFormat="1" x14ac:dyDescent="0.2">
      <c r="A2" s="25" t="s">
        <v>20</v>
      </c>
      <c r="B2" s="27" t="s">
        <v>12</v>
      </c>
      <c r="C2" s="27" t="s">
        <v>13</v>
      </c>
      <c r="D2" s="27"/>
      <c r="E2" s="27" t="s">
        <v>16</v>
      </c>
      <c r="F2" s="27"/>
      <c r="G2" s="27" t="s">
        <v>14</v>
      </c>
      <c r="H2" s="27" t="s">
        <v>77</v>
      </c>
      <c r="I2" s="27"/>
      <c r="J2" s="27" t="s">
        <v>10</v>
      </c>
      <c r="K2" s="27" t="s">
        <v>11</v>
      </c>
      <c r="L2" s="28"/>
      <c r="M2" s="27" t="s">
        <v>29</v>
      </c>
      <c r="N2" s="27" t="s">
        <v>30</v>
      </c>
      <c r="P2" s="27" t="s">
        <v>54</v>
      </c>
      <c r="Q2" s="27"/>
      <c r="R2" s="27" t="s">
        <v>57</v>
      </c>
      <c r="S2" s="27" t="s">
        <v>58</v>
      </c>
      <c r="T2" s="27"/>
      <c r="U2" s="27" t="s">
        <v>59</v>
      </c>
      <c r="V2" s="27" t="s">
        <v>60</v>
      </c>
    </row>
    <row r="3" spans="1:22" x14ac:dyDescent="0.2">
      <c r="A3" s="29">
        <v>1</v>
      </c>
      <c r="B3" s="30">
        <v>0.05</v>
      </c>
      <c r="C3" s="31">
        <f t="shared" ref="C3:C66" si="0">IF(A3=1,1,POWER(1+INDEX(Global_Inflation,A3-1),(A3-1)/12))</f>
        <v>1</v>
      </c>
      <c r="D3" s="31"/>
      <c r="E3" s="32" cm="1">
        <f t="array" ref="E3">Global_Expense*INDEX(Global_InflationFactor,A3)</f>
        <v>5</v>
      </c>
      <c r="F3" s="32"/>
      <c r="G3" s="30">
        <v>0.06</v>
      </c>
      <c r="H3" s="31">
        <f t="shared" ref="H3:H66" si="1">1/POWER(1+INDEX(Global_Yield,A3),1/12)</f>
        <v>0.9951560277146928</v>
      </c>
      <c r="I3" s="31"/>
      <c r="J3" s="33">
        <v>0.215</v>
      </c>
      <c r="K3" s="31" cm="1">
        <f t="array" ref="K3">1-POWER(1-INDEX(Life_LapseRate,A3),1/12)</f>
        <v>1.9970523883531266E-2</v>
      </c>
      <c r="L3" s="34"/>
      <c r="M3" s="35">
        <v>0.01</v>
      </c>
      <c r="N3" s="35">
        <v>0.01</v>
      </c>
      <c r="P3" s="36" cm="1">
        <f t="array" ref="P3">INDEX(Global_Inflation,A3)+0.02</f>
        <v>7.0000000000000007E-2</v>
      </c>
      <c r="R3" s="36" cm="1">
        <f t="array" ref="R3">INDEX(Life_LapseRate,A3)*0.5</f>
        <v>0.1075</v>
      </c>
      <c r="S3" s="36" cm="1">
        <f t="array" ref="S3">INDEX(Life_LapseRate,A3)*1.5</f>
        <v>0.32250000000000001</v>
      </c>
      <c r="U3" s="36" cm="1">
        <f t="array" ref="U3">INDEX(Global_Yield,A3)*INDEX(Global_YieldUp,A3)</f>
        <v>5.9999999999999995E-4</v>
      </c>
      <c r="V3" s="36" cm="1">
        <f t="array" ref="V3">INDEX(Global_Yield,A3)*INDEX(Global_YieldDown,A3)</f>
        <v>5.9999999999999995E-4</v>
      </c>
    </row>
    <row r="4" spans="1:22" x14ac:dyDescent="0.2">
      <c r="A4" s="29">
        <v>2</v>
      </c>
      <c r="B4" s="30">
        <v>0.05</v>
      </c>
      <c r="C4" s="31">
        <f t="shared" si="0"/>
        <v>1.0040741237836484</v>
      </c>
      <c r="D4" s="31"/>
      <c r="E4" s="32" cm="1">
        <f t="array" ref="E4">Global_Expense*INDEX(Global_InflationFactor,A4)</f>
        <v>5.0203706189182418</v>
      </c>
      <c r="F4" s="32"/>
      <c r="G4" s="30">
        <v>0.06</v>
      </c>
      <c r="H4" s="31">
        <f t="shared" si="1"/>
        <v>0.9951560277146928</v>
      </c>
      <c r="I4" s="31"/>
      <c r="J4" s="33">
        <v>0.215</v>
      </c>
      <c r="K4" s="31" cm="1">
        <f t="array" ref="K4">1-POWER(1-INDEX(Life_LapseRate,A4),1/12)</f>
        <v>1.9970523883531266E-2</v>
      </c>
      <c r="L4" s="34"/>
      <c r="M4" s="35">
        <v>0.01</v>
      </c>
      <c r="N4" s="35">
        <v>0.01</v>
      </c>
      <c r="P4" s="36" cm="1">
        <f t="array" ref="P4">INDEX(Global_Inflation,A4)+0.02</f>
        <v>7.0000000000000007E-2</v>
      </c>
      <c r="R4" s="36" cm="1">
        <f t="array" ref="R4">INDEX(Life_LapseRate,A4)*0.5</f>
        <v>0.1075</v>
      </c>
      <c r="S4" s="36" cm="1">
        <f t="array" ref="S4">INDEX(Life_LapseRate,A4)*1.5</f>
        <v>0.32250000000000001</v>
      </c>
      <c r="U4" s="36" cm="1">
        <f t="array" ref="U4">INDEX(Global_Yield,A4)*INDEX(Global_YieldUp,A4)</f>
        <v>5.9999999999999995E-4</v>
      </c>
      <c r="V4" s="36" cm="1">
        <f t="array" ref="V4">INDEX(Global_Yield,A4)*INDEX(Global_YieldDown,A4)</f>
        <v>5.9999999999999995E-4</v>
      </c>
    </row>
    <row r="5" spans="1:22" x14ac:dyDescent="0.2">
      <c r="A5" s="29">
        <v>3</v>
      </c>
      <c r="B5" s="30">
        <v>0.05</v>
      </c>
      <c r="C5" s="31">
        <f t="shared" si="0"/>
        <v>1.008164846051901</v>
      </c>
      <c r="D5" s="31"/>
      <c r="E5" s="32" cm="1">
        <f t="array" ref="E5">Global_Expense*INDEX(Global_InflationFactor,A5)</f>
        <v>5.0408242302595054</v>
      </c>
      <c r="F5" s="32"/>
      <c r="G5" s="30">
        <v>0.06</v>
      </c>
      <c r="H5" s="31">
        <f t="shared" si="1"/>
        <v>0.9951560277146928</v>
      </c>
      <c r="I5" s="31"/>
      <c r="J5" s="33">
        <v>0.215</v>
      </c>
      <c r="K5" s="31" cm="1">
        <f t="array" ref="K5">1-POWER(1-INDEX(Life_LapseRate,A5),1/12)</f>
        <v>1.9970523883531266E-2</v>
      </c>
      <c r="L5" s="34"/>
      <c r="M5" s="35">
        <v>0.01</v>
      </c>
      <c r="N5" s="35">
        <v>0.01</v>
      </c>
      <c r="P5" s="36" cm="1">
        <f t="array" ref="P5">INDEX(Global_Inflation,A5)+0.02</f>
        <v>7.0000000000000007E-2</v>
      </c>
      <c r="R5" s="36" cm="1">
        <f t="array" ref="R5">INDEX(Life_LapseRate,A5)*0.5</f>
        <v>0.1075</v>
      </c>
      <c r="S5" s="36" cm="1">
        <f t="array" ref="S5">INDEX(Life_LapseRate,A5)*1.5</f>
        <v>0.32250000000000001</v>
      </c>
      <c r="U5" s="36" cm="1">
        <f t="array" ref="U5">INDEX(Global_Yield,A5)*INDEX(Global_YieldUp,A5)</f>
        <v>5.9999999999999995E-4</v>
      </c>
      <c r="V5" s="36" cm="1">
        <f t="array" ref="V5">INDEX(Global_Yield,A5)*INDEX(Global_YieldDown,A5)</f>
        <v>5.9999999999999995E-4</v>
      </c>
    </row>
    <row r="6" spans="1:22" x14ac:dyDescent="0.2">
      <c r="A6" s="29">
        <v>4</v>
      </c>
      <c r="B6" s="30">
        <v>0.05</v>
      </c>
      <c r="C6" s="31">
        <f t="shared" si="0"/>
        <v>1.0122722344290394</v>
      </c>
      <c r="D6" s="31"/>
      <c r="E6" s="32" cm="1">
        <f t="array" ref="E6">Global_Expense*INDEX(Global_InflationFactor,A6)</f>
        <v>5.0613611721451965</v>
      </c>
      <c r="F6" s="32"/>
      <c r="G6" s="30">
        <v>0.06</v>
      </c>
      <c r="H6" s="31">
        <f t="shared" si="1"/>
        <v>0.9951560277146928</v>
      </c>
      <c r="I6" s="31"/>
      <c r="J6" s="33">
        <v>0.215</v>
      </c>
      <c r="K6" s="31" cm="1">
        <f t="array" ref="K6">1-POWER(1-INDEX(Life_LapseRate,A6),1/12)</f>
        <v>1.9970523883531266E-2</v>
      </c>
      <c r="L6" s="34"/>
      <c r="M6" s="35">
        <v>0.01</v>
      </c>
      <c r="N6" s="35">
        <v>0.01</v>
      </c>
      <c r="P6" s="36" cm="1">
        <f t="array" ref="P6">INDEX(Global_Inflation,A6)+0.02</f>
        <v>7.0000000000000007E-2</v>
      </c>
      <c r="R6" s="36" cm="1">
        <f t="array" ref="R6">INDEX(Life_LapseRate,A6)*0.5</f>
        <v>0.1075</v>
      </c>
      <c r="S6" s="36" cm="1">
        <f t="array" ref="S6">INDEX(Life_LapseRate,A6)*1.5</f>
        <v>0.32250000000000001</v>
      </c>
      <c r="U6" s="36" cm="1">
        <f t="array" ref="U6">INDEX(Global_Yield,A6)*INDEX(Global_YieldUp,A6)</f>
        <v>5.9999999999999995E-4</v>
      </c>
      <c r="V6" s="36" cm="1">
        <f t="array" ref="V6">INDEX(Global_Yield,A6)*INDEX(Global_YieldDown,A6)</f>
        <v>5.9999999999999995E-4</v>
      </c>
    </row>
    <row r="7" spans="1:22" x14ac:dyDescent="0.2">
      <c r="A7" s="29">
        <v>5</v>
      </c>
      <c r="B7" s="30">
        <v>0.05</v>
      </c>
      <c r="C7" s="31">
        <f t="shared" si="0"/>
        <v>1.0163963568148535</v>
      </c>
      <c r="D7" s="31"/>
      <c r="E7" s="32" cm="1">
        <f t="array" ref="E7">Global_Expense*INDEX(Global_InflationFactor,A7)</f>
        <v>5.0819817840742676</v>
      </c>
      <c r="F7" s="32"/>
      <c r="G7" s="30">
        <v>0.06</v>
      </c>
      <c r="H7" s="31">
        <f t="shared" si="1"/>
        <v>0.9951560277146928</v>
      </c>
      <c r="I7" s="31"/>
      <c r="J7" s="33">
        <v>0.215</v>
      </c>
      <c r="K7" s="31" cm="1">
        <f t="array" ref="K7">1-POWER(1-INDEX(Life_LapseRate,A7),1/12)</f>
        <v>1.9970523883531266E-2</v>
      </c>
      <c r="L7" s="34"/>
      <c r="M7" s="35">
        <v>0.01</v>
      </c>
      <c r="N7" s="35">
        <v>0.01</v>
      </c>
      <c r="P7" s="36" cm="1">
        <f t="array" ref="P7">INDEX(Global_Inflation,A7)+0.02</f>
        <v>7.0000000000000007E-2</v>
      </c>
      <c r="R7" s="36" cm="1">
        <f t="array" ref="R7">INDEX(Life_LapseRate,A7)*0.5</f>
        <v>0.1075</v>
      </c>
      <c r="S7" s="36" cm="1">
        <f t="array" ref="S7">INDEX(Life_LapseRate,A7)*1.5</f>
        <v>0.32250000000000001</v>
      </c>
      <c r="U7" s="36" cm="1">
        <f t="array" ref="U7">INDEX(Global_Yield,A7)*INDEX(Global_YieldUp,A7)</f>
        <v>5.9999999999999995E-4</v>
      </c>
      <c r="V7" s="36" cm="1">
        <f t="array" ref="V7">INDEX(Global_Yield,A7)*INDEX(Global_YieldDown,A7)</f>
        <v>5.9999999999999995E-4</v>
      </c>
    </row>
    <row r="8" spans="1:22" x14ac:dyDescent="0.2">
      <c r="A8" s="29">
        <v>6</v>
      </c>
      <c r="B8" s="30">
        <v>0.05</v>
      </c>
      <c r="C8" s="31">
        <f t="shared" si="0"/>
        <v>1.0205372813857663</v>
      </c>
      <c r="D8" s="31"/>
      <c r="E8" s="32" cm="1">
        <f t="array" ref="E8">Global_Expense*INDEX(Global_InflationFactor,A8)</f>
        <v>5.1026864069288314</v>
      </c>
      <c r="F8" s="32"/>
      <c r="G8" s="30">
        <v>0.06</v>
      </c>
      <c r="H8" s="31">
        <f t="shared" si="1"/>
        <v>0.9951560277146928</v>
      </c>
      <c r="I8" s="31"/>
      <c r="J8" s="33">
        <v>0.215</v>
      </c>
      <c r="K8" s="31" cm="1">
        <f t="array" ref="K8">1-POWER(1-INDEX(Life_LapseRate,A8),1/12)</f>
        <v>1.9970523883531266E-2</v>
      </c>
      <c r="L8" s="34"/>
      <c r="M8" s="35">
        <v>0.01</v>
      </c>
      <c r="N8" s="35">
        <v>0.01</v>
      </c>
      <c r="P8" s="36" cm="1">
        <f t="array" ref="P8">INDEX(Global_Inflation,A8)+0.02</f>
        <v>7.0000000000000007E-2</v>
      </c>
      <c r="R8" s="36" cm="1">
        <f t="array" ref="R8">INDEX(Life_LapseRate,A8)*0.5</f>
        <v>0.1075</v>
      </c>
      <c r="S8" s="36" cm="1">
        <f t="array" ref="S8">INDEX(Life_LapseRate,A8)*1.5</f>
        <v>0.32250000000000001</v>
      </c>
      <c r="U8" s="36" cm="1">
        <f t="array" ref="U8">INDEX(Global_Yield,A8)*INDEX(Global_YieldUp,A8)</f>
        <v>5.9999999999999995E-4</v>
      </c>
      <c r="V8" s="36" cm="1">
        <f t="array" ref="V8">INDEX(Global_Yield,A8)*INDEX(Global_YieldDown,A8)</f>
        <v>5.9999999999999995E-4</v>
      </c>
    </row>
    <row r="9" spans="1:22" x14ac:dyDescent="0.2">
      <c r="A9" s="29">
        <v>7</v>
      </c>
      <c r="B9" s="30">
        <v>0.05</v>
      </c>
      <c r="C9" s="31">
        <f t="shared" si="0"/>
        <v>1.0246950765959599</v>
      </c>
      <c r="D9" s="31"/>
      <c r="E9" s="32" cm="1">
        <f t="array" ref="E9">Global_Expense*INDEX(Global_InflationFactor,A9)</f>
        <v>5.1234753829797999</v>
      </c>
      <c r="F9" s="32"/>
      <c r="G9" s="30">
        <v>0.06</v>
      </c>
      <c r="H9" s="31">
        <f t="shared" si="1"/>
        <v>0.9951560277146928</v>
      </c>
      <c r="I9" s="31"/>
      <c r="J9" s="33">
        <v>0.215</v>
      </c>
      <c r="K9" s="31" cm="1">
        <f t="array" ref="K9">1-POWER(1-INDEX(Life_LapseRate,A9),1/12)</f>
        <v>1.9970523883531266E-2</v>
      </c>
      <c r="L9" s="34"/>
      <c r="M9" s="35">
        <v>0.01</v>
      </c>
      <c r="N9" s="35">
        <v>0.01</v>
      </c>
      <c r="P9" s="36" cm="1">
        <f t="array" ref="P9">INDEX(Global_Inflation,A9)+0.02</f>
        <v>7.0000000000000007E-2</v>
      </c>
      <c r="R9" s="36" cm="1">
        <f t="array" ref="R9">INDEX(Life_LapseRate,A9)*0.5</f>
        <v>0.1075</v>
      </c>
      <c r="S9" s="36" cm="1">
        <f t="array" ref="S9">INDEX(Life_LapseRate,A9)*1.5</f>
        <v>0.32250000000000001</v>
      </c>
      <c r="U9" s="36" cm="1">
        <f t="array" ref="U9">INDEX(Global_Yield,A9)*INDEX(Global_YieldUp,A9)</f>
        <v>5.9999999999999995E-4</v>
      </c>
      <c r="V9" s="36" cm="1">
        <f t="array" ref="V9">INDEX(Global_Yield,A9)*INDEX(Global_YieldDown,A9)</f>
        <v>5.9999999999999995E-4</v>
      </c>
    </row>
    <row r="10" spans="1:22" x14ac:dyDescent="0.2">
      <c r="A10" s="29">
        <v>8</v>
      </c>
      <c r="B10" s="30">
        <v>0.05</v>
      </c>
      <c r="C10" s="31">
        <f t="shared" si="0"/>
        <v>1.0288698111785068</v>
      </c>
      <c r="D10" s="31"/>
      <c r="E10" s="32" cm="1">
        <f t="array" ref="E10">Global_Expense*INDEX(Global_InflationFactor,A10)</f>
        <v>5.1443490558925342</v>
      </c>
      <c r="F10" s="32"/>
      <c r="G10" s="30">
        <v>0.06</v>
      </c>
      <c r="H10" s="31">
        <f t="shared" si="1"/>
        <v>0.9951560277146928</v>
      </c>
      <c r="I10" s="31"/>
      <c r="J10" s="33">
        <v>0.215</v>
      </c>
      <c r="K10" s="31" cm="1">
        <f t="array" ref="K10">1-POWER(1-INDEX(Life_LapseRate,A10),1/12)</f>
        <v>1.9970523883531266E-2</v>
      </c>
      <c r="L10" s="34"/>
      <c r="M10" s="35">
        <v>0.01</v>
      </c>
      <c r="N10" s="35">
        <v>0.01</v>
      </c>
      <c r="P10" s="36" cm="1">
        <f t="array" ref="P10">INDEX(Global_Inflation,A10)+0.02</f>
        <v>7.0000000000000007E-2</v>
      </c>
      <c r="R10" s="36" cm="1">
        <f t="array" ref="R10">INDEX(Life_LapseRate,A10)*0.5</f>
        <v>0.1075</v>
      </c>
      <c r="S10" s="36" cm="1">
        <f t="array" ref="S10">INDEX(Life_LapseRate,A10)*1.5</f>
        <v>0.32250000000000001</v>
      </c>
      <c r="U10" s="36" cm="1">
        <f t="array" ref="U10">INDEX(Global_Yield,A10)*INDEX(Global_YieldUp,A10)</f>
        <v>5.9999999999999995E-4</v>
      </c>
      <c r="V10" s="36" cm="1">
        <f t="array" ref="V10">INDEX(Global_Yield,A10)*INDEX(Global_YieldDown,A10)</f>
        <v>5.9999999999999995E-4</v>
      </c>
    </row>
    <row r="11" spans="1:22" x14ac:dyDescent="0.2">
      <c r="A11" s="29">
        <v>9</v>
      </c>
      <c r="B11" s="30">
        <v>0.05</v>
      </c>
      <c r="C11" s="31">
        <f t="shared" si="0"/>
        <v>1.0330615541465069</v>
      </c>
      <c r="D11" s="31"/>
      <c r="E11" s="32" cm="1">
        <f t="array" ref="E11">Global_Expense*INDEX(Global_InflationFactor,A11)</f>
        <v>5.1653077707325341</v>
      </c>
      <c r="F11" s="32"/>
      <c r="G11" s="30">
        <v>0.06</v>
      </c>
      <c r="H11" s="31">
        <f t="shared" si="1"/>
        <v>0.9951560277146928</v>
      </c>
      <c r="I11" s="31"/>
      <c r="J11" s="33">
        <v>0.215</v>
      </c>
      <c r="K11" s="31" cm="1">
        <f t="array" ref="K11">1-POWER(1-INDEX(Life_LapseRate,A11),1/12)</f>
        <v>1.9970523883531266E-2</v>
      </c>
      <c r="L11" s="34"/>
      <c r="M11" s="35">
        <v>0.01</v>
      </c>
      <c r="N11" s="35">
        <v>0.01</v>
      </c>
      <c r="P11" s="36" cm="1">
        <f t="array" ref="P11">INDEX(Global_Inflation,A11)+0.02</f>
        <v>7.0000000000000007E-2</v>
      </c>
      <c r="R11" s="36" cm="1">
        <f t="array" ref="R11">INDEX(Life_LapseRate,A11)*0.5</f>
        <v>0.1075</v>
      </c>
      <c r="S11" s="36" cm="1">
        <f t="array" ref="S11">INDEX(Life_LapseRate,A11)*1.5</f>
        <v>0.32250000000000001</v>
      </c>
      <c r="U11" s="36" cm="1">
        <f t="array" ref="U11">INDEX(Global_Yield,A11)*INDEX(Global_YieldUp,A11)</f>
        <v>5.9999999999999995E-4</v>
      </c>
      <c r="V11" s="36" cm="1">
        <f t="array" ref="V11">INDEX(Global_Yield,A11)*INDEX(Global_YieldDown,A11)</f>
        <v>5.9999999999999995E-4</v>
      </c>
    </row>
    <row r="12" spans="1:22" x14ac:dyDescent="0.2">
      <c r="A12" s="29">
        <v>10</v>
      </c>
      <c r="B12" s="30">
        <v>0.05</v>
      </c>
      <c r="C12" s="31">
        <f t="shared" si="0"/>
        <v>1.0372703747942278</v>
      </c>
      <c r="D12" s="31"/>
      <c r="E12" s="32" cm="1">
        <f t="array" ref="E12">Global_Expense*INDEX(Global_InflationFactor,A12)</f>
        <v>5.1863518739711392</v>
      </c>
      <c r="F12" s="32"/>
      <c r="G12" s="30">
        <v>0.06</v>
      </c>
      <c r="H12" s="31">
        <f t="shared" si="1"/>
        <v>0.9951560277146928</v>
      </c>
      <c r="I12" s="31"/>
      <c r="J12" s="33">
        <v>0.215</v>
      </c>
      <c r="K12" s="31" cm="1">
        <f t="array" ref="K12">1-POWER(1-INDEX(Life_LapseRate,A12),1/12)</f>
        <v>1.9970523883531266E-2</v>
      </c>
      <c r="L12" s="34"/>
      <c r="M12" s="35">
        <v>0.01</v>
      </c>
      <c r="N12" s="35">
        <v>0.01</v>
      </c>
      <c r="P12" s="36" cm="1">
        <f t="array" ref="P12">INDEX(Global_Inflation,A12)+0.02</f>
        <v>7.0000000000000007E-2</v>
      </c>
      <c r="R12" s="36" cm="1">
        <f t="array" ref="R12">INDEX(Life_LapseRate,A12)*0.5</f>
        <v>0.1075</v>
      </c>
      <c r="S12" s="36" cm="1">
        <f t="array" ref="S12">INDEX(Life_LapseRate,A12)*1.5</f>
        <v>0.32250000000000001</v>
      </c>
      <c r="U12" s="36" cm="1">
        <f t="array" ref="U12">INDEX(Global_Yield,A12)*INDEX(Global_YieldUp,A12)</f>
        <v>5.9999999999999995E-4</v>
      </c>
      <c r="V12" s="36" cm="1">
        <f t="array" ref="V12">INDEX(Global_Yield,A12)*INDEX(Global_YieldDown,A12)</f>
        <v>5.9999999999999995E-4</v>
      </c>
    </row>
    <row r="13" spans="1:22" x14ac:dyDescent="0.2">
      <c r="A13" s="29">
        <v>11</v>
      </c>
      <c r="B13" s="30">
        <v>0.05</v>
      </c>
      <c r="C13" s="31">
        <f t="shared" si="0"/>
        <v>1.0414963426982509</v>
      </c>
      <c r="D13" s="31"/>
      <c r="E13" s="32" cm="1">
        <f t="array" ref="E13">Global_Expense*INDEX(Global_InflationFactor,A13)</f>
        <v>5.2074817134912541</v>
      </c>
      <c r="F13" s="32"/>
      <c r="G13" s="30">
        <v>0.06</v>
      </c>
      <c r="H13" s="31">
        <f t="shared" si="1"/>
        <v>0.9951560277146928</v>
      </c>
      <c r="I13" s="31"/>
      <c r="J13" s="33">
        <v>0.215</v>
      </c>
      <c r="K13" s="31" cm="1">
        <f t="array" ref="K13">1-POWER(1-INDEX(Life_LapseRate,A13),1/12)</f>
        <v>1.9970523883531266E-2</v>
      </c>
      <c r="L13" s="34"/>
      <c r="M13" s="35">
        <v>0.01</v>
      </c>
      <c r="N13" s="35">
        <v>0.01</v>
      </c>
      <c r="P13" s="36" cm="1">
        <f t="array" ref="P13">INDEX(Global_Inflation,A13)+0.02</f>
        <v>7.0000000000000007E-2</v>
      </c>
      <c r="R13" s="36" cm="1">
        <f t="array" ref="R13">INDEX(Life_LapseRate,A13)*0.5</f>
        <v>0.1075</v>
      </c>
      <c r="S13" s="36" cm="1">
        <f t="array" ref="S13">INDEX(Life_LapseRate,A13)*1.5</f>
        <v>0.32250000000000001</v>
      </c>
      <c r="U13" s="36" cm="1">
        <f t="array" ref="U13">INDEX(Global_Yield,A13)*INDEX(Global_YieldUp,A13)</f>
        <v>5.9999999999999995E-4</v>
      </c>
      <c r="V13" s="36" cm="1">
        <f t="array" ref="V13">INDEX(Global_Yield,A13)*INDEX(Global_YieldDown,A13)</f>
        <v>5.9999999999999995E-4</v>
      </c>
    </row>
    <row r="14" spans="1:22" x14ac:dyDescent="0.2">
      <c r="A14" s="29">
        <v>12</v>
      </c>
      <c r="B14" s="30">
        <v>0.05</v>
      </c>
      <c r="C14" s="31">
        <f t="shared" si="0"/>
        <v>1.0457395277186206</v>
      </c>
      <c r="D14" s="31"/>
      <c r="E14" s="32" cm="1">
        <f t="array" ref="E14">Global_Expense*INDEX(Global_InflationFactor,A14)</f>
        <v>5.2286976385931023</v>
      </c>
      <c r="F14" s="32"/>
      <c r="G14" s="30">
        <v>0.06</v>
      </c>
      <c r="H14" s="31">
        <f t="shared" si="1"/>
        <v>0.9951560277146928</v>
      </c>
      <c r="I14" s="31"/>
      <c r="J14" s="33">
        <v>0.215</v>
      </c>
      <c r="K14" s="31" cm="1">
        <f t="array" ref="K14">1-POWER(1-INDEX(Life_LapseRate,A14),1/12)</f>
        <v>1.9970523883531266E-2</v>
      </c>
      <c r="L14" s="34"/>
      <c r="M14" s="35">
        <v>0.01</v>
      </c>
      <c r="N14" s="35">
        <v>0.01</v>
      </c>
      <c r="P14" s="36" cm="1">
        <f t="array" ref="P14">INDEX(Global_Inflation,A14)+0.02</f>
        <v>7.0000000000000007E-2</v>
      </c>
      <c r="R14" s="36" cm="1">
        <f t="array" ref="R14">INDEX(Life_LapseRate,A14)*0.5</f>
        <v>0.1075</v>
      </c>
      <c r="S14" s="36" cm="1">
        <f t="array" ref="S14">INDEX(Life_LapseRate,A14)*1.5</f>
        <v>0.32250000000000001</v>
      </c>
      <c r="U14" s="36" cm="1">
        <f t="array" ref="U14">INDEX(Global_Yield,A14)*INDEX(Global_YieldUp,A14)</f>
        <v>5.9999999999999995E-4</v>
      </c>
      <c r="V14" s="36" cm="1">
        <f t="array" ref="V14">INDEX(Global_Yield,A14)*INDEX(Global_YieldDown,A14)</f>
        <v>5.9999999999999995E-4</v>
      </c>
    </row>
    <row r="15" spans="1:22" x14ac:dyDescent="0.2">
      <c r="A15" s="29">
        <v>13</v>
      </c>
      <c r="B15" s="30">
        <v>0.05</v>
      </c>
      <c r="C15" s="31">
        <f t="shared" si="0"/>
        <v>1.05</v>
      </c>
      <c r="D15" s="31"/>
      <c r="E15" s="32" cm="1">
        <f t="array" ref="E15">Global_Expense*INDEX(Global_InflationFactor,A15)</f>
        <v>5.25</v>
      </c>
      <c r="F15" s="32"/>
      <c r="G15" s="30">
        <v>0.06</v>
      </c>
      <c r="H15" s="31">
        <f t="shared" si="1"/>
        <v>0.9951560277146928</v>
      </c>
      <c r="I15" s="31"/>
      <c r="J15" s="33">
        <v>0.14000000000000001</v>
      </c>
      <c r="K15" s="31" cm="1">
        <f t="array" ref="K15">1-POWER(1-INDEX(Life_LapseRate,A15),1/12)</f>
        <v>1.2489919487016277E-2</v>
      </c>
      <c r="L15" s="34"/>
      <c r="M15" s="35">
        <v>0.01</v>
      </c>
      <c r="N15" s="35">
        <v>0.01</v>
      </c>
      <c r="P15" s="36" cm="1">
        <f t="array" ref="P15">INDEX(Global_Inflation,A15)+0.02</f>
        <v>7.0000000000000007E-2</v>
      </c>
      <c r="R15" s="36" cm="1">
        <f t="array" ref="R15">INDEX(Life_LapseRate,A15)*0.5</f>
        <v>7.0000000000000007E-2</v>
      </c>
      <c r="S15" s="36" cm="1">
        <f t="array" ref="S15">INDEX(Life_LapseRate,A15)*1.5</f>
        <v>0.21000000000000002</v>
      </c>
      <c r="U15" s="36" cm="1">
        <f t="array" ref="U15">INDEX(Global_Yield,A15)*INDEX(Global_YieldUp,A15)</f>
        <v>5.9999999999999995E-4</v>
      </c>
      <c r="V15" s="36" cm="1">
        <f t="array" ref="V15">INDEX(Global_Yield,A15)*INDEX(Global_YieldDown,A15)</f>
        <v>5.9999999999999995E-4</v>
      </c>
    </row>
    <row r="16" spans="1:22" x14ac:dyDescent="0.2">
      <c r="A16" s="29">
        <v>14</v>
      </c>
      <c r="B16" s="30">
        <v>0.05</v>
      </c>
      <c r="C16" s="31">
        <f t="shared" si="0"/>
        <v>1.0542778299728308</v>
      </c>
      <c r="D16" s="31"/>
      <c r="E16" s="32" cm="1">
        <f t="array" ref="E16">Global_Expense*INDEX(Global_InflationFactor,A16)</f>
        <v>5.2713891498641541</v>
      </c>
      <c r="F16" s="32"/>
      <c r="G16" s="30">
        <v>0.06</v>
      </c>
      <c r="H16" s="31">
        <f t="shared" si="1"/>
        <v>0.9951560277146928</v>
      </c>
      <c r="I16" s="31"/>
      <c r="J16" s="33">
        <v>0.14000000000000001</v>
      </c>
      <c r="K16" s="31" cm="1">
        <f t="array" ref="K16">1-POWER(1-INDEX(Life_LapseRate,A16),1/12)</f>
        <v>1.2489919487016277E-2</v>
      </c>
      <c r="L16" s="34"/>
      <c r="M16" s="35">
        <v>0.01</v>
      </c>
      <c r="N16" s="35">
        <v>0.01</v>
      </c>
      <c r="P16" s="36" cm="1">
        <f t="array" ref="P16">INDEX(Global_Inflation,A16)+0.02</f>
        <v>7.0000000000000007E-2</v>
      </c>
      <c r="R16" s="36" cm="1">
        <f t="array" ref="R16">INDEX(Life_LapseRate,A16)*0.5</f>
        <v>7.0000000000000007E-2</v>
      </c>
      <c r="S16" s="36" cm="1">
        <f t="array" ref="S16">INDEX(Life_LapseRate,A16)*1.5</f>
        <v>0.21000000000000002</v>
      </c>
      <c r="U16" s="36" cm="1">
        <f t="array" ref="U16">INDEX(Global_Yield,A16)*INDEX(Global_YieldUp,A16)</f>
        <v>5.9999999999999995E-4</v>
      </c>
      <c r="V16" s="36" cm="1">
        <f t="array" ref="V16">INDEX(Global_Yield,A16)*INDEX(Global_YieldDown,A16)</f>
        <v>5.9999999999999995E-4</v>
      </c>
    </row>
    <row r="17" spans="1:22" x14ac:dyDescent="0.2">
      <c r="A17" s="29">
        <v>15</v>
      </c>
      <c r="B17" s="30">
        <v>0.05</v>
      </c>
      <c r="C17" s="31">
        <f t="shared" si="0"/>
        <v>1.0585730883544962</v>
      </c>
      <c r="D17" s="31"/>
      <c r="E17" s="32" cm="1">
        <f t="array" ref="E17">Global_Expense*INDEX(Global_InflationFactor,A17)</f>
        <v>5.2928654417724808</v>
      </c>
      <c r="F17" s="32"/>
      <c r="G17" s="30">
        <v>0.06</v>
      </c>
      <c r="H17" s="31">
        <f t="shared" si="1"/>
        <v>0.9951560277146928</v>
      </c>
      <c r="I17" s="31"/>
      <c r="J17" s="33">
        <v>0.14000000000000001</v>
      </c>
      <c r="K17" s="31" cm="1">
        <f t="array" ref="K17">1-POWER(1-INDEX(Life_LapseRate,A17),1/12)</f>
        <v>1.2489919487016277E-2</v>
      </c>
      <c r="L17" s="34"/>
      <c r="M17" s="35">
        <v>0.01</v>
      </c>
      <c r="N17" s="35">
        <v>0.01</v>
      </c>
      <c r="P17" s="36" cm="1">
        <f t="array" ref="P17">INDEX(Global_Inflation,A17)+0.02</f>
        <v>7.0000000000000007E-2</v>
      </c>
      <c r="R17" s="36" cm="1">
        <f t="array" ref="R17">INDEX(Life_LapseRate,A17)*0.5</f>
        <v>7.0000000000000007E-2</v>
      </c>
      <c r="S17" s="36" cm="1">
        <f t="array" ref="S17">INDEX(Life_LapseRate,A17)*1.5</f>
        <v>0.21000000000000002</v>
      </c>
      <c r="U17" s="36" cm="1">
        <f t="array" ref="U17">INDEX(Global_Yield,A17)*INDEX(Global_YieldUp,A17)</f>
        <v>5.9999999999999995E-4</v>
      </c>
      <c r="V17" s="36" cm="1">
        <f t="array" ref="V17">INDEX(Global_Yield,A17)*INDEX(Global_YieldDown,A17)</f>
        <v>5.9999999999999995E-4</v>
      </c>
    </row>
    <row r="18" spans="1:22" x14ac:dyDescent="0.2">
      <c r="A18" s="29">
        <v>16</v>
      </c>
      <c r="B18" s="30">
        <v>0.05</v>
      </c>
      <c r="C18" s="31">
        <f t="shared" si="0"/>
        <v>1.0628858461504913</v>
      </c>
      <c r="D18" s="31"/>
      <c r="E18" s="32" cm="1">
        <f t="array" ref="E18">Global_Expense*INDEX(Global_InflationFactor,A18)</f>
        <v>5.3144292307524568</v>
      </c>
      <c r="F18" s="32"/>
      <c r="G18" s="30">
        <v>0.06</v>
      </c>
      <c r="H18" s="31">
        <f t="shared" si="1"/>
        <v>0.9951560277146928</v>
      </c>
      <c r="I18" s="31"/>
      <c r="J18" s="33">
        <v>0.14000000000000001</v>
      </c>
      <c r="K18" s="31" cm="1">
        <f t="array" ref="K18">1-POWER(1-INDEX(Life_LapseRate,A18),1/12)</f>
        <v>1.2489919487016277E-2</v>
      </c>
      <c r="L18" s="34"/>
      <c r="M18" s="35">
        <v>0.01</v>
      </c>
      <c r="N18" s="35">
        <v>0.01</v>
      </c>
      <c r="P18" s="36" cm="1">
        <f t="array" ref="P18">INDEX(Global_Inflation,A18)+0.02</f>
        <v>7.0000000000000007E-2</v>
      </c>
      <c r="R18" s="36" cm="1">
        <f t="array" ref="R18">INDEX(Life_LapseRate,A18)*0.5</f>
        <v>7.0000000000000007E-2</v>
      </c>
      <c r="S18" s="36" cm="1">
        <f t="array" ref="S18">INDEX(Life_LapseRate,A18)*1.5</f>
        <v>0.21000000000000002</v>
      </c>
      <c r="U18" s="36" cm="1">
        <f t="array" ref="U18">INDEX(Global_Yield,A18)*INDEX(Global_YieldUp,A18)</f>
        <v>5.9999999999999995E-4</v>
      </c>
      <c r="V18" s="36" cm="1">
        <f t="array" ref="V18">INDEX(Global_Yield,A18)*INDEX(Global_YieldDown,A18)</f>
        <v>5.9999999999999995E-4</v>
      </c>
    </row>
    <row r="19" spans="1:22" x14ac:dyDescent="0.2">
      <c r="A19" s="29">
        <v>17</v>
      </c>
      <c r="B19" s="30">
        <v>0.05</v>
      </c>
      <c r="C19" s="31">
        <f t="shared" si="0"/>
        <v>1.0672161746555962</v>
      </c>
      <c r="D19" s="31"/>
      <c r="E19" s="32" cm="1">
        <f t="array" ref="E19">Global_Expense*INDEX(Global_InflationFactor,A19)</f>
        <v>5.3360808732779805</v>
      </c>
      <c r="F19" s="32"/>
      <c r="G19" s="30">
        <v>0.06</v>
      </c>
      <c r="H19" s="31">
        <f t="shared" si="1"/>
        <v>0.9951560277146928</v>
      </c>
      <c r="I19" s="31"/>
      <c r="J19" s="33">
        <v>0.14000000000000001</v>
      </c>
      <c r="K19" s="31" cm="1">
        <f t="array" ref="K19">1-POWER(1-INDEX(Life_LapseRate,A19),1/12)</f>
        <v>1.2489919487016277E-2</v>
      </c>
      <c r="L19" s="34"/>
      <c r="M19" s="35">
        <v>0.01</v>
      </c>
      <c r="N19" s="35">
        <v>0.01</v>
      </c>
      <c r="P19" s="36" cm="1">
        <f t="array" ref="P19">INDEX(Global_Inflation,A19)+0.02</f>
        <v>7.0000000000000007E-2</v>
      </c>
      <c r="R19" s="36" cm="1">
        <f t="array" ref="R19">INDEX(Life_LapseRate,A19)*0.5</f>
        <v>7.0000000000000007E-2</v>
      </c>
      <c r="S19" s="36" cm="1">
        <f t="array" ref="S19">INDEX(Life_LapseRate,A19)*1.5</f>
        <v>0.21000000000000002</v>
      </c>
      <c r="U19" s="36" cm="1">
        <f t="array" ref="U19">INDEX(Global_Yield,A19)*INDEX(Global_YieldUp,A19)</f>
        <v>5.9999999999999995E-4</v>
      </c>
      <c r="V19" s="36" cm="1">
        <f t="array" ref="V19">INDEX(Global_Yield,A19)*INDEX(Global_YieldDown,A19)</f>
        <v>5.9999999999999995E-4</v>
      </c>
    </row>
    <row r="20" spans="1:22" x14ac:dyDescent="0.2">
      <c r="A20" s="29">
        <v>18</v>
      </c>
      <c r="B20" s="30">
        <v>0.05</v>
      </c>
      <c r="C20" s="31">
        <f t="shared" si="0"/>
        <v>1.0715641454550546</v>
      </c>
      <c r="D20" s="31"/>
      <c r="E20" s="32" cm="1">
        <f t="array" ref="E20">Global_Expense*INDEX(Global_InflationFactor,A20)</f>
        <v>5.3578207272752731</v>
      </c>
      <c r="F20" s="32"/>
      <c r="G20" s="30">
        <v>0.06</v>
      </c>
      <c r="H20" s="31">
        <f t="shared" si="1"/>
        <v>0.9951560277146928</v>
      </c>
      <c r="I20" s="31"/>
      <c r="J20" s="33">
        <v>0.14000000000000001</v>
      </c>
      <c r="K20" s="31" cm="1">
        <f t="array" ref="K20">1-POWER(1-INDEX(Life_LapseRate,A20),1/12)</f>
        <v>1.2489919487016277E-2</v>
      </c>
      <c r="L20" s="34"/>
      <c r="M20" s="35">
        <v>0.01</v>
      </c>
      <c r="N20" s="35">
        <v>0.01</v>
      </c>
      <c r="P20" s="36" cm="1">
        <f t="array" ref="P20">INDEX(Global_Inflation,A20)+0.02</f>
        <v>7.0000000000000007E-2</v>
      </c>
      <c r="R20" s="36" cm="1">
        <f t="array" ref="R20">INDEX(Life_LapseRate,A20)*0.5</f>
        <v>7.0000000000000007E-2</v>
      </c>
      <c r="S20" s="36" cm="1">
        <f t="array" ref="S20">INDEX(Life_LapseRate,A20)*1.5</f>
        <v>0.21000000000000002</v>
      </c>
      <c r="U20" s="36" cm="1">
        <f t="array" ref="U20">INDEX(Global_Yield,A20)*INDEX(Global_YieldUp,A20)</f>
        <v>5.9999999999999995E-4</v>
      </c>
      <c r="V20" s="36" cm="1">
        <f t="array" ref="V20">INDEX(Global_Yield,A20)*INDEX(Global_YieldDown,A20)</f>
        <v>5.9999999999999995E-4</v>
      </c>
    </row>
    <row r="21" spans="1:22" x14ac:dyDescent="0.2">
      <c r="A21" s="29">
        <v>19</v>
      </c>
      <c r="B21" s="30">
        <v>0.05</v>
      </c>
      <c r="C21" s="31">
        <f t="shared" si="0"/>
        <v>1.0759298304257578</v>
      </c>
      <c r="D21" s="31"/>
      <c r="E21" s="32" cm="1">
        <f t="array" ref="E21">Global_Expense*INDEX(Global_InflationFactor,A21)</f>
        <v>5.3796491521287892</v>
      </c>
      <c r="F21" s="32"/>
      <c r="G21" s="30">
        <v>0.06</v>
      </c>
      <c r="H21" s="31">
        <f t="shared" si="1"/>
        <v>0.9951560277146928</v>
      </c>
      <c r="I21" s="31"/>
      <c r="J21" s="33">
        <v>0.14000000000000001</v>
      </c>
      <c r="K21" s="31" cm="1">
        <f t="array" ref="K21">1-POWER(1-INDEX(Life_LapseRate,A21),1/12)</f>
        <v>1.2489919487016277E-2</v>
      </c>
      <c r="L21" s="34"/>
      <c r="M21" s="35">
        <v>0.01</v>
      </c>
      <c r="N21" s="35">
        <v>0.01</v>
      </c>
      <c r="P21" s="36" cm="1">
        <f t="array" ref="P21">INDEX(Global_Inflation,A21)+0.02</f>
        <v>7.0000000000000007E-2</v>
      </c>
      <c r="R21" s="36" cm="1">
        <f t="array" ref="R21">INDEX(Life_LapseRate,A21)*0.5</f>
        <v>7.0000000000000007E-2</v>
      </c>
      <c r="S21" s="36" cm="1">
        <f t="array" ref="S21">INDEX(Life_LapseRate,A21)*1.5</f>
        <v>0.21000000000000002</v>
      </c>
      <c r="U21" s="36" cm="1">
        <f t="array" ref="U21">INDEX(Global_Yield,A21)*INDEX(Global_YieldUp,A21)</f>
        <v>5.9999999999999995E-4</v>
      </c>
      <c r="V21" s="36" cm="1">
        <f t="array" ref="V21">INDEX(Global_Yield,A21)*INDEX(Global_YieldDown,A21)</f>
        <v>5.9999999999999995E-4</v>
      </c>
    </row>
    <row r="22" spans="1:22" x14ac:dyDescent="0.2">
      <c r="A22" s="29">
        <v>20</v>
      </c>
      <c r="B22" s="30">
        <v>0.05</v>
      </c>
      <c r="C22" s="31">
        <f t="shared" si="0"/>
        <v>1.0803133017374322</v>
      </c>
      <c r="D22" s="31"/>
      <c r="E22" s="32" cm="1">
        <f t="array" ref="E22">Global_Expense*INDEX(Global_InflationFactor,A22)</f>
        <v>5.4015665086871607</v>
      </c>
      <c r="F22" s="32"/>
      <c r="G22" s="30">
        <v>0.06</v>
      </c>
      <c r="H22" s="31">
        <f t="shared" si="1"/>
        <v>0.9951560277146928</v>
      </c>
      <c r="I22" s="31"/>
      <c r="J22" s="33">
        <v>0.14000000000000001</v>
      </c>
      <c r="K22" s="31" cm="1">
        <f t="array" ref="K22">1-POWER(1-INDEX(Life_LapseRate,A22),1/12)</f>
        <v>1.2489919487016277E-2</v>
      </c>
      <c r="L22" s="34"/>
      <c r="M22" s="35">
        <v>0.01</v>
      </c>
      <c r="N22" s="35">
        <v>0.01</v>
      </c>
      <c r="P22" s="36" cm="1">
        <f t="array" ref="P22">INDEX(Global_Inflation,A22)+0.02</f>
        <v>7.0000000000000007E-2</v>
      </c>
      <c r="R22" s="36" cm="1">
        <f t="array" ref="R22">INDEX(Life_LapseRate,A22)*0.5</f>
        <v>7.0000000000000007E-2</v>
      </c>
      <c r="S22" s="36" cm="1">
        <f t="array" ref="S22">INDEX(Life_LapseRate,A22)*1.5</f>
        <v>0.21000000000000002</v>
      </c>
      <c r="U22" s="36" cm="1">
        <f t="array" ref="U22">INDEX(Global_Yield,A22)*INDEX(Global_YieldUp,A22)</f>
        <v>5.9999999999999995E-4</v>
      </c>
      <c r="V22" s="36" cm="1">
        <f t="array" ref="V22">INDEX(Global_Yield,A22)*INDEX(Global_YieldDown,A22)</f>
        <v>5.9999999999999995E-4</v>
      </c>
    </row>
    <row r="23" spans="1:22" x14ac:dyDescent="0.2">
      <c r="A23" s="29">
        <v>21</v>
      </c>
      <c r="B23" s="30">
        <v>0.05</v>
      </c>
      <c r="C23" s="31">
        <f t="shared" si="0"/>
        <v>1.0847146318538323</v>
      </c>
      <c r="D23" s="31"/>
      <c r="E23" s="32" cm="1">
        <f t="array" ref="E23">Global_Expense*INDEX(Global_InflationFactor,A23)</f>
        <v>5.4235731592691616</v>
      </c>
      <c r="F23" s="32"/>
      <c r="G23" s="30">
        <v>0.06</v>
      </c>
      <c r="H23" s="31">
        <f t="shared" si="1"/>
        <v>0.9951560277146928</v>
      </c>
      <c r="I23" s="31"/>
      <c r="J23" s="33">
        <v>0.14000000000000001</v>
      </c>
      <c r="K23" s="31" cm="1">
        <f t="array" ref="K23">1-POWER(1-INDEX(Life_LapseRate,A23),1/12)</f>
        <v>1.2489919487016277E-2</v>
      </c>
      <c r="L23" s="34"/>
      <c r="M23" s="35">
        <v>0.01</v>
      </c>
      <c r="N23" s="35">
        <v>0.01</v>
      </c>
      <c r="P23" s="36" cm="1">
        <f t="array" ref="P23">INDEX(Global_Inflation,A23)+0.02</f>
        <v>7.0000000000000007E-2</v>
      </c>
      <c r="R23" s="36" cm="1">
        <f t="array" ref="R23">INDEX(Life_LapseRate,A23)*0.5</f>
        <v>7.0000000000000007E-2</v>
      </c>
      <c r="S23" s="36" cm="1">
        <f t="array" ref="S23">INDEX(Life_LapseRate,A23)*1.5</f>
        <v>0.21000000000000002</v>
      </c>
      <c r="U23" s="36" cm="1">
        <f t="array" ref="U23">INDEX(Global_Yield,A23)*INDEX(Global_YieldUp,A23)</f>
        <v>5.9999999999999995E-4</v>
      </c>
      <c r="V23" s="36" cm="1">
        <f t="array" ref="V23">INDEX(Global_Yield,A23)*INDEX(Global_YieldDown,A23)</f>
        <v>5.9999999999999995E-4</v>
      </c>
    </row>
    <row r="24" spans="1:22" x14ac:dyDescent="0.2">
      <c r="A24" s="29">
        <v>22</v>
      </c>
      <c r="B24" s="30">
        <v>0.05</v>
      </c>
      <c r="C24" s="31">
        <f t="shared" si="0"/>
        <v>1.0891338935339392</v>
      </c>
      <c r="D24" s="31"/>
      <c r="E24" s="32" cm="1">
        <f t="array" ref="E24">Global_Expense*INDEX(Global_InflationFactor,A24)</f>
        <v>5.4456694676696955</v>
      </c>
      <c r="F24" s="32"/>
      <c r="G24" s="30">
        <v>0.06</v>
      </c>
      <c r="H24" s="31">
        <f t="shared" si="1"/>
        <v>0.9951560277146928</v>
      </c>
      <c r="I24" s="31"/>
      <c r="J24" s="33">
        <v>0.14000000000000001</v>
      </c>
      <c r="K24" s="31" cm="1">
        <f t="array" ref="K24">1-POWER(1-INDEX(Life_LapseRate,A24),1/12)</f>
        <v>1.2489919487016277E-2</v>
      </c>
      <c r="L24" s="34"/>
      <c r="M24" s="35">
        <v>0.01</v>
      </c>
      <c r="N24" s="35">
        <v>0.01</v>
      </c>
      <c r="P24" s="36" cm="1">
        <f t="array" ref="P24">INDEX(Global_Inflation,A24)+0.02</f>
        <v>7.0000000000000007E-2</v>
      </c>
      <c r="R24" s="36" cm="1">
        <f t="array" ref="R24">INDEX(Life_LapseRate,A24)*0.5</f>
        <v>7.0000000000000007E-2</v>
      </c>
      <c r="S24" s="36" cm="1">
        <f t="array" ref="S24">INDEX(Life_LapseRate,A24)*1.5</f>
        <v>0.21000000000000002</v>
      </c>
      <c r="U24" s="36" cm="1">
        <f t="array" ref="U24">INDEX(Global_Yield,A24)*INDEX(Global_YieldUp,A24)</f>
        <v>5.9999999999999995E-4</v>
      </c>
      <c r="V24" s="36" cm="1">
        <f t="array" ref="V24">INDEX(Global_Yield,A24)*INDEX(Global_YieldDown,A24)</f>
        <v>5.9999999999999995E-4</v>
      </c>
    </row>
    <row r="25" spans="1:22" x14ac:dyDescent="0.2">
      <c r="A25" s="29">
        <v>23</v>
      </c>
      <c r="B25" s="30">
        <v>0.05</v>
      </c>
      <c r="C25" s="31">
        <f t="shared" si="0"/>
        <v>1.0935711598331634</v>
      </c>
      <c r="D25" s="31"/>
      <c r="E25" s="32" cm="1">
        <f t="array" ref="E25">Global_Expense*INDEX(Global_InflationFactor,A25)</f>
        <v>5.4678557991658172</v>
      </c>
      <c r="F25" s="32"/>
      <c r="G25" s="30">
        <v>0.06</v>
      </c>
      <c r="H25" s="31">
        <f t="shared" si="1"/>
        <v>0.9951560277146928</v>
      </c>
      <c r="I25" s="31"/>
      <c r="J25" s="33">
        <v>0.14000000000000001</v>
      </c>
      <c r="K25" s="31" cm="1">
        <f t="array" ref="K25">1-POWER(1-INDEX(Life_LapseRate,A25),1/12)</f>
        <v>1.2489919487016277E-2</v>
      </c>
      <c r="L25" s="34"/>
      <c r="M25" s="35">
        <v>0.01</v>
      </c>
      <c r="N25" s="35">
        <v>0.01</v>
      </c>
      <c r="P25" s="36" cm="1">
        <f t="array" ref="P25">INDEX(Global_Inflation,A25)+0.02</f>
        <v>7.0000000000000007E-2</v>
      </c>
      <c r="R25" s="36" cm="1">
        <f t="array" ref="R25">INDEX(Life_LapseRate,A25)*0.5</f>
        <v>7.0000000000000007E-2</v>
      </c>
      <c r="S25" s="36" cm="1">
        <f t="array" ref="S25">INDEX(Life_LapseRate,A25)*1.5</f>
        <v>0.21000000000000002</v>
      </c>
      <c r="U25" s="36" cm="1">
        <f t="array" ref="U25">INDEX(Global_Yield,A25)*INDEX(Global_YieldUp,A25)</f>
        <v>5.9999999999999995E-4</v>
      </c>
      <c r="V25" s="36" cm="1">
        <f t="array" ref="V25">INDEX(Global_Yield,A25)*INDEX(Global_YieldDown,A25)</f>
        <v>5.9999999999999995E-4</v>
      </c>
    </row>
    <row r="26" spans="1:22" x14ac:dyDescent="0.2">
      <c r="A26" s="29">
        <v>24</v>
      </c>
      <c r="B26" s="30">
        <v>0.05</v>
      </c>
      <c r="C26" s="31">
        <f t="shared" si="0"/>
        <v>1.0980265041045516</v>
      </c>
      <c r="D26" s="31"/>
      <c r="E26" s="32" cm="1">
        <f t="array" ref="E26">Global_Expense*INDEX(Global_InflationFactor,A26)</f>
        <v>5.4901325205227582</v>
      </c>
      <c r="F26" s="32"/>
      <c r="G26" s="30">
        <v>0.06</v>
      </c>
      <c r="H26" s="31">
        <f t="shared" si="1"/>
        <v>0.9951560277146928</v>
      </c>
      <c r="I26" s="31"/>
      <c r="J26" s="33">
        <v>0.14000000000000001</v>
      </c>
      <c r="K26" s="31" cm="1">
        <f t="array" ref="K26">1-POWER(1-INDEX(Life_LapseRate,A26),1/12)</f>
        <v>1.2489919487016277E-2</v>
      </c>
      <c r="L26" s="34"/>
      <c r="M26" s="35">
        <v>0.01</v>
      </c>
      <c r="N26" s="35">
        <v>0.01</v>
      </c>
      <c r="P26" s="36" cm="1">
        <f t="array" ref="P26">INDEX(Global_Inflation,A26)+0.02</f>
        <v>7.0000000000000007E-2</v>
      </c>
      <c r="R26" s="36" cm="1">
        <f t="array" ref="R26">INDEX(Life_LapseRate,A26)*0.5</f>
        <v>7.0000000000000007E-2</v>
      </c>
      <c r="S26" s="36" cm="1">
        <f t="array" ref="S26">INDEX(Life_LapseRate,A26)*1.5</f>
        <v>0.21000000000000002</v>
      </c>
      <c r="U26" s="36" cm="1">
        <f t="array" ref="U26">INDEX(Global_Yield,A26)*INDEX(Global_YieldUp,A26)</f>
        <v>5.9999999999999995E-4</v>
      </c>
      <c r="V26" s="36" cm="1">
        <f t="array" ref="V26">INDEX(Global_Yield,A26)*INDEX(Global_YieldDown,A26)</f>
        <v>5.9999999999999995E-4</v>
      </c>
    </row>
    <row r="27" spans="1:22" x14ac:dyDescent="0.2">
      <c r="A27" s="29">
        <v>25</v>
      </c>
      <c r="B27" s="30">
        <v>0.05</v>
      </c>
      <c r="C27" s="31">
        <f t="shared" si="0"/>
        <v>1.1025</v>
      </c>
      <c r="D27" s="31"/>
      <c r="E27" s="32" cm="1">
        <f t="array" ref="E27">Global_Expense*INDEX(Global_InflationFactor,A27)</f>
        <v>5.5125000000000002</v>
      </c>
      <c r="F27" s="32"/>
      <c r="G27" s="30">
        <v>0.06</v>
      </c>
      <c r="H27" s="31">
        <f t="shared" si="1"/>
        <v>0.9951560277146928</v>
      </c>
      <c r="I27" s="31"/>
      <c r="J27" s="33">
        <v>0.14000000000000001</v>
      </c>
      <c r="K27" s="31" cm="1">
        <f t="array" ref="K27">1-POWER(1-INDEX(Life_LapseRate,A27),1/12)</f>
        <v>1.2489919487016277E-2</v>
      </c>
      <c r="L27" s="34"/>
      <c r="M27" s="35">
        <v>0.01</v>
      </c>
      <c r="N27" s="35">
        <v>0.01</v>
      </c>
      <c r="P27" s="36" cm="1">
        <f t="array" ref="P27">INDEX(Global_Inflation,A27)+0.02</f>
        <v>7.0000000000000007E-2</v>
      </c>
      <c r="R27" s="36" cm="1">
        <f t="array" ref="R27">INDEX(Life_LapseRate,A27)*0.5</f>
        <v>7.0000000000000007E-2</v>
      </c>
      <c r="S27" s="36" cm="1">
        <f t="array" ref="S27">INDEX(Life_LapseRate,A27)*1.5</f>
        <v>0.21000000000000002</v>
      </c>
      <c r="U27" s="36" cm="1">
        <f t="array" ref="U27">INDEX(Global_Yield,A27)*INDEX(Global_YieldUp,A27)</f>
        <v>5.9999999999999995E-4</v>
      </c>
      <c r="V27" s="36" cm="1">
        <f t="array" ref="V27">INDEX(Global_Yield,A27)*INDEX(Global_YieldDown,A27)</f>
        <v>5.9999999999999995E-4</v>
      </c>
    </row>
    <row r="28" spans="1:22" x14ac:dyDescent="0.2">
      <c r="A28" s="29">
        <v>26</v>
      </c>
      <c r="B28" s="30">
        <v>0.05</v>
      </c>
      <c r="C28" s="31">
        <f t="shared" si="0"/>
        <v>1.1069917214714724</v>
      </c>
      <c r="D28" s="31"/>
      <c r="E28" s="32" cm="1">
        <f t="array" ref="E28">Global_Expense*INDEX(Global_InflationFactor,A28)</f>
        <v>5.5349586073573622</v>
      </c>
      <c r="F28" s="32"/>
      <c r="G28" s="30">
        <v>0.06</v>
      </c>
      <c r="H28" s="31">
        <f t="shared" si="1"/>
        <v>0.9951560277146928</v>
      </c>
      <c r="I28" s="31"/>
      <c r="J28" s="33">
        <v>0.14000000000000001</v>
      </c>
      <c r="K28" s="31" cm="1">
        <f t="array" ref="K28">1-POWER(1-INDEX(Life_LapseRate,A28),1/12)</f>
        <v>1.2489919487016277E-2</v>
      </c>
      <c r="L28" s="34"/>
      <c r="M28" s="35">
        <v>0.01</v>
      </c>
      <c r="N28" s="35">
        <v>0.01</v>
      </c>
      <c r="P28" s="36" cm="1">
        <f t="array" ref="P28">INDEX(Global_Inflation,A28)+0.02</f>
        <v>7.0000000000000007E-2</v>
      </c>
      <c r="R28" s="36" cm="1">
        <f t="array" ref="R28">INDEX(Life_LapseRate,A28)*0.5</f>
        <v>7.0000000000000007E-2</v>
      </c>
      <c r="S28" s="36" cm="1">
        <f t="array" ref="S28">INDEX(Life_LapseRate,A28)*1.5</f>
        <v>0.21000000000000002</v>
      </c>
      <c r="U28" s="36" cm="1">
        <f t="array" ref="U28">INDEX(Global_Yield,A28)*INDEX(Global_YieldUp,A28)</f>
        <v>5.9999999999999995E-4</v>
      </c>
      <c r="V28" s="36" cm="1">
        <f t="array" ref="V28">INDEX(Global_Yield,A28)*INDEX(Global_YieldDown,A28)</f>
        <v>5.9999999999999995E-4</v>
      </c>
    </row>
    <row r="29" spans="1:22" x14ac:dyDescent="0.2">
      <c r="A29" s="29">
        <v>27</v>
      </c>
      <c r="B29" s="30">
        <v>0.05</v>
      </c>
      <c r="C29" s="31">
        <f t="shared" si="0"/>
        <v>1.1115017427722211</v>
      </c>
      <c r="D29" s="31"/>
      <c r="E29" s="32" cm="1">
        <f t="array" ref="E29">Global_Expense*INDEX(Global_InflationFactor,A29)</f>
        <v>5.5575087138611057</v>
      </c>
      <c r="F29" s="32"/>
      <c r="G29" s="30">
        <v>0.06</v>
      </c>
      <c r="H29" s="31">
        <f t="shared" si="1"/>
        <v>0.9951560277146928</v>
      </c>
      <c r="I29" s="31"/>
      <c r="J29" s="33">
        <v>0.14000000000000001</v>
      </c>
      <c r="K29" s="31" cm="1">
        <f t="array" ref="K29">1-POWER(1-INDEX(Life_LapseRate,A29),1/12)</f>
        <v>1.2489919487016277E-2</v>
      </c>
      <c r="L29" s="34"/>
      <c r="M29" s="35">
        <v>0.01</v>
      </c>
      <c r="N29" s="35">
        <v>0.01</v>
      </c>
      <c r="P29" s="36" cm="1">
        <f t="array" ref="P29">INDEX(Global_Inflation,A29)+0.02</f>
        <v>7.0000000000000007E-2</v>
      </c>
      <c r="R29" s="36" cm="1">
        <f t="array" ref="R29">INDEX(Life_LapseRate,A29)*0.5</f>
        <v>7.0000000000000007E-2</v>
      </c>
      <c r="S29" s="36" cm="1">
        <f t="array" ref="S29">INDEX(Life_LapseRate,A29)*1.5</f>
        <v>0.21000000000000002</v>
      </c>
      <c r="U29" s="36" cm="1">
        <f t="array" ref="U29">INDEX(Global_Yield,A29)*INDEX(Global_YieldUp,A29)</f>
        <v>5.9999999999999995E-4</v>
      </c>
      <c r="V29" s="36" cm="1">
        <f t="array" ref="V29">INDEX(Global_Yield,A29)*INDEX(Global_YieldDown,A29)</f>
        <v>5.9999999999999995E-4</v>
      </c>
    </row>
    <row r="30" spans="1:22" x14ac:dyDescent="0.2">
      <c r="A30" s="29">
        <v>28</v>
      </c>
      <c r="B30" s="30">
        <v>0.05</v>
      </c>
      <c r="C30" s="31">
        <f t="shared" si="0"/>
        <v>1.116030138458016</v>
      </c>
      <c r="D30" s="31"/>
      <c r="E30" s="32" cm="1">
        <f t="array" ref="E30">Global_Expense*INDEX(Global_InflationFactor,A30)</f>
        <v>5.5801506922900801</v>
      </c>
      <c r="F30" s="32"/>
      <c r="G30" s="30">
        <v>0.06</v>
      </c>
      <c r="H30" s="31">
        <f t="shared" si="1"/>
        <v>0.9951560277146928</v>
      </c>
      <c r="I30" s="31"/>
      <c r="J30" s="33">
        <v>0.14000000000000001</v>
      </c>
      <c r="K30" s="31" cm="1">
        <f t="array" ref="K30">1-POWER(1-INDEX(Life_LapseRate,A30),1/12)</f>
        <v>1.2489919487016277E-2</v>
      </c>
      <c r="L30" s="34"/>
      <c r="M30" s="35">
        <v>0.01</v>
      </c>
      <c r="N30" s="35">
        <v>0.01</v>
      </c>
      <c r="P30" s="36" cm="1">
        <f t="array" ref="P30">INDEX(Global_Inflation,A30)+0.02</f>
        <v>7.0000000000000007E-2</v>
      </c>
      <c r="R30" s="36" cm="1">
        <f t="array" ref="R30">INDEX(Life_LapseRate,A30)*0.5</f>
        <v>7.0000000000000007E-2</v>
      </c>
      <c r="S30" s="36" cm="1">
        <f t="array" ref="S30">INDEX(Life_LapseRate,A30)*1.5</f>
        <v>0.21000000000000002</v>
      </c>
      <c r="U30" s="36" cm="1">
        <f t="array" ref="U30">INDEX(Global_Yield,A30)*INDEX(Global_YieldUp,A30)</f>
        <v>5.9999999999999995E-4</v>
      </c>
      <c r="V30" s="36" cm="1">
        <f t="array" ref="V30">INDEX(Global_Yield,A30)*INDEX(Global_YieldDown,A30)</f>
        <v>5.9999999999999995E-4</v>
      </c>
    </row>
    <row r="31" spans="1:22" x14ac:dyDescent="0.2">
      <c r="A31" s="29">
        <v>29</v>
      </c>
      <c r="B31" s="30">
        <v>0.05</v>
      </c>
      <c r="C31" s="31">
        <f t="shared" si="0"/>
        <v>1.1205769833883761</v>
      </c>
      <c r="D31" s="31"/>
      <c r="E31" s="32" cm="1">
        <f t="array" ref="E31">Global_Expense*INDEX(Global_InflationFactor,A31)</f>
        <v>5.6028849169418802</v>
      </c>
      <c r="F31" s="32"/>
      <c r="G31" s="30">
        <v>0.06</v>
      </c>
      <c r="H31" s="31">
        <f t="shared" si="1"/>
        <v>0.9951560277146928</v>
      </c>
      <c r="I31" s="31"/>
      <c r="J31" s="33">
        <v>0.14000000000000001</v>
      </c>
      <c r="K31" s="31" cm="1">
        <f t="array" ref="K31">1-POWER(1-INDEX(Life_LapseRate,A31),1/12)</f>
        <v>1.2489919487016277E-2</v>
      </c>
      <c r="L31" s="34"/>
      <c r="M31" s="35">
        <v>0.01</v>
      </c>
      <c r="N31" s="35">
        <v>0.01</v>
      </c>
      <c r="P31" s="36" cm="1">
        <f t="array" ref="P31">INDEX(Global_Inflation,A31)+0.02</f>
        <v>7.0000000000000007E-2</v>
      </c>
      <c r="R31" s="36" cm="1">
        <f t="array" ref="R31">INDEX(Life_LapseRate,A31)*0.5</f>
        <v>7.0000000000000007E-2</v>
      </c>
      <c r="S31" s="36" cm="1">
        <f t="array" ref="S31">INDEX(Life_LapseRate,A31)*1.5</f>
        <v>0.21000000000000002</v>
      </c>
      <c r="U31" s="36" cm="1">
        <f t="array" ref="U31">INDEX(Global_Yield,A31)*INDEX(Global_YieldUp,A31)</f>
        <v>5.9999999999999995E-4</v>
      </c>
      <c r="V31" s="36" cm="1">
        <f t="array" ref="V31">INDEX(Global_Yield,A31)*INDEX(Global_YieldDown,A31)</f>
        <v>5.9999999999999995E-4</v>
      </c>
    </row>
    <row r="32" spans="1:22" x14ac:dyDescent="0.2">
      <c r="A32" s="29">
        <v>30</v>
      </c>
      <c r="B32" s="30">
        <v>0.05</v>
      </c>
      <c r="C32" s="31">
        <f t="shared" si="0"/>
        <v>1.1251423527278075</v>
      </c>
      <c r="D32" s="31"/>
      <c r="E32" s="32" cm="1">
        <f t="array" ref="E32">Global_Expense*INDEX(Global_InflationFactor,A32)</f>
        <v>5.6257117636390372</v>
      </c>
      <c r="F32" s="32"/>
      <c r="G32" s="30">
        <v>0.06</v>
      </c>
      <c r="H32" s="31">
        <f t="shared" si="1"/>
        <v>0.9951560277146928</v>
      </c>
      <c r="I32" s="31"/>
      <c r="J32" s="33">
        <v>0.14000000000000001</v>
      </c>
      <c r="K32" s="31" cm="1">
        <f t="array" ref="K32">1-POWER(1-INDEX(Life_LapseRate,A32),1/12)</f>
        <v>1.2489919487016277E-2</v>
      </c>
      <c r="L32" s="34"/>
      <c r="M32" s="35">
        <v>0.01</v>
      </c>
      <c r="N32" s="35">
        <v>0.01</v>
      </c>
      <c r="P32" s="36" cm="1">
        <f t="array" ref="P32">INDEX(Global_Inflation,A32)+0.02</f>
        <v>7.0000000000000007E-2</v>
      </c>
      <c r="R32" s="36" cm="1">
        <f t="array" ref="R32">INDEX(Life_LapseRate,A32)*0.5</f>
        <v>7.0000000000000007E-2</v>
      </c>
      <c r="S32" s="36" cm="1">
        <f t="array" ref="S32">INDEX(Life_LapseRate,A32)*1.5</f>
        <v>0.21000000000000002</v>
      </c>
      <c r="U32" s="36" cm="1">
        <f t="array" ref="U32">INDEX(Global_Yield,A32)*INDEX(Global_YieldUp,A32)</f>
        <v>5.9999999999999995E-4</v>
      </c>
      <c r="V32" s="36" cm="1">
        <f t="array" ref="V32">INDEX(Global_Yield,A32)*INDEX(Global_YieldDown,A32)</f>
        <v>5.9999999999999995E-4</v>
      </c>
    </row>
    <row r="33" spans="1:22" x14ac:dyDescent="0.2">
      <c r="A33" s="29">
        <v>31</v>
      </c>
      <c r="B33" s="30">
        <v>0.05</v>
      </c>
      <c r="C33" s="31">
        <f t="shared" si="0"/>
        <v>1.1297263219470459</v>
      </c>
      <c r="D33" s="31"/>
      <c r="E33" s="32" cm="1">
        <f t="array" ref="E33">Global_Expense*INDEX(Global_InflationFactor,A33)</f>
        <v>5.6486316097352294</v>
      </c>
      <c r="F33" s="32"/>
      <c r="G33" s="30">
        <v>0.06</v>
      </c>
      <c r="H33" s="31">
        <f t="shared" si="1"/>
        <v>0.9951560277146928</v>
      </c>
      <c r="I33" s="31"/>
      <c r="J33" s="33">
        <v>0.14000000000000001</v>
      </c>
      <c r="K33" s="31" cm="1">
        <f t="array" ref="K33">1-POWER(1-INDEX(Life_LapseRate,A33),1/12)</f>
        <v>1.2489919487016277E-2</v>
      </c>
      <c r="L33" s="34"/>
      <c r="M33" s="35">
        <v>0.01</v>
      </c>
      <c r="N33" s="35">
        <v>0.01</v>
      </c>
      <c r="P33" s="36" cm="1">
        <f t="array" ref="P33">INDEX(Global_Inflation,A33)+0.02</f>
        <v>7.0000000000000007E-2</v>
      </c>
      <c r="R33" s="36" cm="1">
        <f t="array" ref="R33">INDEX(Life_LapseRate,A33)*0.5</f>
        <v>7.0000000000000007E-2</v>
      </c>
      <c r="S33" s="36" cm="1">
        <f t="array" ref="S33">INDEX(Life_LapseRate,A33)*1.5</f>
        <v>0.21000000000000002</v>
      </c>
      <c r="U33" s="36" cm="1">
        <f t="array" ref="U33">INDEX(Global_Yield,A33)*INDEX(Global_YieldUp,A33)</f>
        <v>5.9999999999999995E-4</v>
      </c>
      <c r="V33" s="36" cm="1">
        <f t="array" ref="V33">INDEX(Global_Yield,A33)*INDEX(Global_YieldDown,A33)</f>
        <v>5.9999999999999995E-4</v>
      </c>
    </row>
    <row r="34" spans="1:22" x14ac:dyDescent="0.2">
      <c r="A34" s="29">
        <v>32</v>
      </c>
      <c r="B34" s="30">
        <v>0.05</v>
      </c>
      <c r="C34" s="31">
        <f t="shared" si="0"/>
        <v>1.134328966824304</v>
      </c>
      <c r="D34" s="31"/>
      <c r="E34" s="32" cm="1">
        <f t="array" ref="E34">Global_Expense*INDEX(Global_InflationFactor,A34)</f>
        <v>5.67164483412152</v>
      </c>
      <c r="F34" s="32"/>
      <c r="G34" s="30">
        <v>0.06</v>
      </c>
      <c r="H34" s="31">
        <f t="shared" si="1"/>
        <v>0.9951560277146928</v>
      </c>
      <c r="I34" s="31"/>
      <c r="J34" s="33">
        <v>0.14000000000000001</v>
      </c>
      <c r="K34" s="31" cm="1">
        <f t="array" ref="K34">1-POWER(1-INDEX(Life_LapseRate,A34),1/12)</f>
        <v>1.2489919487016277E-2</v>
      </c>
      <c r="L34" s="34"/>
      <c r="M34" s="35">
        <v>0.01</v>
      </c>
      <c r="N34" s="35">
        <v>0.01</v>
      </c>
      <c r="P34" s="36" cm="1">
        <f t="array" ref="P34">INDEX(Global_Inflation,A34)+0.02</f>
        <v>7.0000000000000007E-2</v>
      </c>
      <c r="R34" s="36" cm="1">
        <f t="array" ref="R34">INDEX(Life_LapseRate,A34)*0.5</f>
        <v>7.0000000000000007E-2</v>
      </c>
      <c r="S34" s="36" cm="1">
        <f t="array" ref="S34">INDEX(Life_LapseRate,A34)*1.5</f>
        <v>0.21000000000000002</v>
      </c>
      <c r="U34" s="36" cm="1">
        <f t="array" ref="U34">INDEX(Global_Yield,A34)*INDEX(Global_YieldUp,A34)</f>
        <v>5.9999999999999995E-4</v>
      </c>
      <c r="V34" s="36" cm="1">
        <f t="array" ref="V34">INDEX(Global_Yield,A34)*INDEX(Global_YieldDown,A34)</f>
        <v>5.9999999999999995E-4</v>
      </c>
    </row>
    <row r="35" spans="1:22" x14ac:dyDescent="0.2">
      <c r="A35" s="29">
        <v>33</v>
      </c>
      <c r="B35" s="30">
        <v>0.05</v>
      </c>
      <c r="C35" s="31">
        <f t="shared" si="0"/>
        <v>1.1389503634465239</v>
      </c>
      <c r="D35" s="31"/>
      <c r="E35" s="32" cm="1">
        <f t="array" ref="E35">Global_Expense*INDEX(Global_InflationFactor,A35)</f>
        <v>5.6947518172326195</v>
      </c>
      <c r="F35" s="32"/>
      <c r="G35" s="30">
        <v>0.06</v>
      </c>
      <c r="H35" s="31">
        <f t="shared" si="1"/>
        <v>0.9951560277146928</v>
      </c>
      <c r="I35" s="31"/>
      <c r="J35" s="33">
        <v>0.14000000000000001</v>
      </c>
      <c r="K35" s="31" cm="1">
        <f t="array" ref="K35">1-POWER(1-INDEX(Life_LapseRate,A35),1/12)</f>
        <v>1.2489919487016277E-2</v>
      </c>
      <c r="L35" s="34"/>
      <c r="M35" s="35">
        <v>0.01</v>
      </c>
      <c r="N35" s="35">
        <v>0.01</v>
      </c>
      <c r="P35" s="36" cm="1">
        <f t="array" ref="P35">INDEX(Global_Inflation,A35)+0.02</f>
        <v>7.0000000000000007E-2</v>
      </c>
      <c r="R35" s="36" cm="1">
        <f t="array" ref="R35">INDEX(Life_LapseRate,A35)*0.5</f>
        <v>7.0000000000000007E-2</v>
      </c>
      <c r="S35" s="36" cm="1">
        <f t="array" ref="S35">INDEX(Life_LapseRate,A35)*1.5</f>
        <v>0.21000000000000002</v>
      </c>
      <c r="U35" s="36" cm="1">
        <f t="array" ref="U35">INDEX(Global_Yield,A35)*INDEX(Global_YieldUp,A35)</f>
        <v>5.9999999999999995E-4</v>
      </c>
      <c r="V35" s="36" cm="1">
        <f t="array" ref="V35">INDEX(Global_Yield,A35)*INDEX(Global_YieldDown,A35)</f>
        <v>5.9999999999999995E-4</v>
      </c>
    </row>
    <row r="36" spans="1:22" x14ac:dyDescent="0.2">
      <c r="A36" s="29">
        <v>34</v>
      </c>
      <c r="B36" s="30">
        <v>0.05</v>
      </c>
      <c r="C36" s="31">
        <f t="shared" si="0"/>
        <v>1.1435905882106363</v>
      </c>
      <c r="D36" s="31"/>
      <c r="E36" s="32" cm="1">
        <f t="array" ref="E36">Global_Expense*INDEX(Global_InflationFactor,A36)</f>
        <v>5.7179529410531815</v>
      </c>
      <c r="F36" s="32"/>
      <c r="G36" s="30">
        <v>0.06</v>
      </c>
      <c r="H36" s="31">
        <f t="shared" si="1"/>
        <v>0.9951560277146928</v>
      </c>
      <c r="I36" s="31"/>
      <c r="J36" s="33">
        <v>0.14000000000000001</v>
      </c>
      <c r="K36" s="31" cm="1">
        <f t="array" ref="K36">1-POWER(1-INDEX(Life_LapseRate,A36),1/12)</f>
        <v>1.2489919487016277E-2</v>
      </c>
      <c r="L36" s="34"/>
      <c r="M36" s="35">
        <v>0.01</v>
      </c>
      <c r="N36" s="35">
        <v>0.01</v>
      </c>
      <c r="P36" s="36" cm="1">
        <f t="array" ref="P36">INDEX(Global_Inflation,A36)+0.02</f>
        <v>7.0000000000000007E-2</v>
      </c>
      <c r="R36" s="36" cm="1">
        <f t="array" ref="R36">INDEX(Life_LapseRate,A36)*0.5</f>
        <v>7.0000000000000007E-2</v>
      </c>
      <c r="S36" s="36" cm="1">
        <f t="array" ref="S36">INDEX(Life_LapseRate,A36)*1.5</f>
        <v>0.21000000000000002</v>
      </c>
      <c r="U36" s="36" cm="1">
        <f t="array" ref="U36">INDEX(Global_Yield,A36)*INDEX(Global_YieldUp,A36)</f>
        <v>5.9999999999999995E-4</v>
      </c>
      <c r="V36" s="36" cm="1">
        <f t="array" ref="V36">INDEX(Global_Yield,A36)*INDEX(Global_YieldDown,A36)</f>
        <v>5.9999999999999995E-4</v>
      </c>
    </row>
    <row r="37" spans="1:22" x14ac:dyDescent="0.2">
      <c r="A37" s="29">
        <v>35</v>
      </c>
      <c r="B37" s="30">
        <v>0.05</v>
      </c>
      <c r="C37" s="31">
        <f t="shared" si="0"/>
        <v>1.1482497178248217</v>
      </c>
      <c r="D37" s="31"/>
      <c r="E37" s="32" cm="1">
        <f t="array" ref="E37">Global_Expense*INDEX(Global_InflationFactor,A37)</f>
        <v>5.7412485891241083</v>
      </c>
      <c r="F37" s="32"/>
      <c r="G37" s="30">
        <v>0.06</v>
      </c>
      <c r="H37" s="31">
        <f t="shared" si="1"/>
        <v>0.9951560277146928</v>
      </c>
      <c r="I37" s="31"/>
      <c r="J37" s="33">
        <v>0.14000000000000001</v>
      </c>
      <c r="K37" s="31" cm="1">
        <f t="array" ref="K37">1-POWER(1-INDEX(Life_LapseRate,A37),1/12)</f>
        <v>1.2489919487016277E-2</v>
      </c>
      <c r="L37" s="34"/>
      <c r="M37" s="35">
        <v>0.01</v>
      </c>
      <c r="N37" s="35">
        <v>0.01</v>
      </c>
      <c r="P37" s="36" cm="1">
        <f t="array" ref="P37">INDEX(Global_Inflation,A37)+0.02</f>
        <v>7.0000000000000007E-2</v>
      </c>
      <c r="R37" s="36" cm="1">
        <f t="array" ref="R37">INDEX(Life_LapseRate,A37)*0.5</f>
        <v>7.0000000000000007E-2</v>
      </c>
      <c r="S37" s="36" cm="1">
        <f t="array" ref="S37">INDEX(Life_LapseRate,A37)*1.5</f>
        <v>0.21000000000000002</v>
      </c>
      <c r="U37" s="36" cm="1">
        <f t="array" ref="U37">INDEX(Global_Yield,A37)*INDEX(Global_YieldUp,A37)</f>
        <v>5.9999999999999995E-4</v>
      </c>
      <c r="V37" s="36" cm="1">
        <f t="array" ref="V37">INDEX(Global_Yield,A37)*INDEX(Global_YieldDown,A37)</f>
        <v>5.9999999999999995E-4</v>
      </c>
    </row>
    <row r="38" spans="1:22" x14ac:dyDescent="0.2">
      <c r="A38" s="29">
        <v>36</v>
      </c>
      <c r="B38" s="30">
        <v>0.05</v>
      </c>
      <c r="C38" s="31">
        <f t="shared" si="0"/>
        <v>1.1529278293097791</v>
      </c>
      <c r="D38" s="31"/>
      <c r="E38" s="32" cm="1">
        <f t="array" ref="E38">Global_Expense*INDEX(Global_InflationFactor,A38)</f>
        <v>5.7646391465488955</v>
      </c>
      <c r="F38" s="32"/>
      <c r="G38" s="30">
        <v>0.06</v>
      </c>
      <c r="H38" s="31">
        <f t="shared" si="1"/>
        <v>0.9951560277146928</v>
      </c>
      <c r="I38" s="31"/>
      <c r="J38" s="33">
        <v>0.14000000000000001</v>
      </c>
      <c r="K38" s="31" cm="1">
        <f t="array" ref="K38">1-POWER(1-INDEX(Life_LapseRate,A38),1/12)</f>
        <v>1.2489919487016277E-2</v>
      </c>
      <c r="L38" s="34"/>
      <c r="M38" s="35">
        <v>0.01</v>
      </c>
      <c r="N38" s="35">
        <v>0.01</v>
      </c>
      <c r="P38" s="36" cm="1">
        <f t="array" ref="P38">INDEX(Global_Inflation,A38)+0.02</f>
        <v>7.0000000000000007E-2</v>
      </c>
      <c r="R38" s="36" cm="1">
        <f t="array" ref="R38">INDEX(Life_LapseRate,A38)*0.5</f>
        <v>7.0000000000000007E-2</v>
      </c>
      <c r="S38" s="36" cm="1">
        <f t="array" ref="S38">INDEX(Life_LapseRate,A38)*1.5</f>
        <v>0.21000000000000002</v>
      </c>
      <c r="U38" s="36" cm="1">
        <f t="array" ref="U38">INDEX(Global_Yield,A38)*INDEX(Global_YieldUp,A38)</f>
        <v>5.9999999999999995E-4</v>
      </c>
      <c r="V38" s="36" cm="1">
        <f t="array" ref="V38">INDEX(Global_Yield,A38)*INDEX(Global_YieldDown,A38)</f>
        <v>5.9999999999999995E-4</v>
      </c>
    </row>
    <row r="39" spans="1:22" x14ac:dyDescent="0.2">
      <c r="A39" s="29">
        <v>37</v>
      </c>
      <c r="B39" s="30">
        <v>0.05</v>
      </c>
      <c r="C39" s="31">
        <f t="shared" si="0"/>
        <v>1.1576250000000001</v>
      </c>
      <c r="D39" s="31"/>
      <c r="E39" s="32" cm="1">
        <f t="array" ref="E39">Global_Expense*INDEX(Global_InflationFactor,A39)</f>
        <v>5.7881250000000009</v>
      </c>
      <c r="F39" s="32"/>
      <c r="G39" s="30">
        <v>0.06</v>
      </c>
      <c r="H39" s="31">
        <f t="shared" si="1"/>
        <v>0.9951560277146928</v>
      </c>
      <c r="I39" s="31"/>
      <c r="J39" s="33">
        <v>0.1</v>
      </c>
      <c r="K39" s="31" cm="1">
        <f t="array" ref="K39">1-POWER(1-INDEX(Life_LapseRate,A39),1/12)</f>
        <v>8.7416109546967213E-3</v>
      </c>
      <c r="L39" s="34"/>
      <c r="M39" s="35">
        <v>0.01</v>
      </c>
      <c r="N39" s="35">
        <v>0.01</v>
      </c>
      <c r="P39" s="36" cm="1">
        <f t="array" ref="P39">INDEX(Global_Inflation,A39)+0.02</f>
        <v>7.0000000000000007E-2</v>
      </c>
      <c r="R39" s="36" cm="1">
        <f t="array" ref="R39">INDEX(Life_LapseRate,A39)*0.5</f>
        <v>0.05</v>
      </c>
      <c r="S39" s="36" cm="1">
        <f t="array" ref="S39">INDEX(Life_LapseRate,A39)*1.5</f>
        <v>0.15000000000000002</v>
      </c>
      <c r="U39" s="36" cm="1">
        <f t="array" ref="U39">INDEX(Global_Yield,A39)*INDEX(Global_YieldUp,A39)</f>
        <v>5.9999999999999995E-4</v>
      </c>
      <c r="V39" s="36" cm="1">
        <f t="array" ref="V39">INDEX(Global_Yield,A39)*INDEX(Global_YieldDown,A39)</f>
        <v>5.9999999999999995E-4</v>
      </c>
    </row>
    <row r="40" spans="1:22" x14ac:dyDescent="0.2">
      <c r="A40" s="29">
        <v>38</v>
      </c>
      <c r="B40" s="30">
        <v>0.05</v>
      </c>
      <c r="C40" s="31">
        <f t="shared" si="0"/>
        <v>1.1623413075450459</v>
      </c>
      <c r="D40" s="31"/>
      <c r="E40" s="32" cm="1">
        <f t="array" ref="E40">Global_Expense*INDEX(Global_InflationFactor,A40)</f>
        <v>5.8117065377252297</v>
      </c>
      <c r="F40" s="32"/>
      <c r="G40" s="30">
        <v>0.06</v>
      </c>
      <c r="H40" s="31">
        <f t="shared" si="1"/>
        <v>0.9951560277146928</v>
      </c>
      <c r="I40" s="31"/>
      <c r="J40" s="33">
        <v>0.1</v>
      </c>
      <c r="K40" s="31" cm="1">
        <f t="array" ref="K40">1-POWER(1-INDEX(Life_LapseRate,A40),1/12)</f>
        <v>8.7416109546967213E-3</v>
      </c>
      <c r="L40" s="34"/>
      <c r="M40" s="35">
        <v>0.01</v>
      </c>
      <c r="N40" s="35">
        <v>0.01</v>
      </c>
      <c r="P40" s="36" cm="1">
        <f t="array" ref="P40">INDEX(Global_Inflation,A40)+0.02</f>
        <v>7.0000000000000007E-2</v>
      </c>
      <c r="R40" s="36" cm="1">
        <f t="array" ref="R40">INDEX(Life_LapseRate,A40)*0.5</f>
        <v>0.05</v>
      </c>
      <c r="S40" s="36" cm="1">
        <f t="array" ref="S40">INDEX(Life_LapseRate,A40)*1.5</f>
        <v>0.15000000000000002</v>
      </c>
      <c r="U40" s="36" cm="1">
        <f t="array" ref="U40">INDEX(Global_Yield,A40)*INDEX(Global_YieldUp,A40)</f>
        <v>5.9999999999999995E-4</v>
      </c>
      <c r="V40" s="36" cm="1">
        <f t="array" ref="V40">INDEX(Global_Yield,A40)*INDEX(Global_YieldDown,A40)</f>
        <v>5.9999999999999995E-4</v>
      </c>
    </row>
    <row r="41" spans="1:22" x14ac:dyDescent="0.2">
      <c r="A41" s="29">
        <v>39</v>
      </c>
      <c r="B41" s="30">
        <v>0.05</v>
      </c>
      <c r="C41" s="31">
        <f t="shared" si="0"/>
        <v>1.1670768299108321</v>
      </c>
      <c r="D41" s="31"/>
      <c r="E41" s="32" cm="1">
        <f t="array" ref="E41">Global_Expense*INDEX(Global_InflationFactor,A41)</f>
        <v>5.8353841495541605</v>
      </c>
      <c r="F41" s="32"/>
      <c r="G41" s="30">
        <v>0.06</v>
      </c>
      <c r="H41" s="31">
        <f t="shared" si="1"/>
        <v>0.9951560277146928</v>
      </c>
      <c r="I41" s="31"/>
      <c r="J41" s="33">
        <v>0.1</v>
      </c>
      <c r="K41" s="31" cm="1">
        <f t="array" ref="K41">1-POWER(1-INDEX(Life_LapseRate,A41),1/12)</f>
        <v>8.7416109546967213E-3</v>
      </c>
      <c r="L41" s="34"/>
      <c r="M41" s="35">
        <v>0.01</v>
      </c>
      <c r="N41" s="35">
        <v>0.01</v>
      </c>
      <c r="P41" s="36" cm="1">
        <f t="array" ref="P41">INDEX(Global_Inflation,A41)+0.02</f>
        <v>7.0000000000000007E-2</v>
      </c>
      <c r="R41" s="36" cm="1">
        <f t="array" ref="R41">INDEX(Life_LapseRate,A41)*0.5</f>
        <v>0.05</v>
      </c>
      <c r="S41" s="36" cm="1">
        <f t="array" ref="S41">INDEX(Life_LapseRate,A41)*1.5</f>
        <v>0.15000000000000002</v>
      </c>
      <c r="U41" s="36" cm="1">
        <f t="array" ref="U41">INDEX(Global_Yield,A41)*INDEX(Global_YieldUp,A41)</f>
        <v>5.9999999999999995E-4</v>
      </c>
      <c r="V41" s="36" cm="1">
        <f t="array" ref="V41">INDEX(Global_Yield,A41)*INDEX(Global_YieldDown,A41)</f>
        <v>5.9999999999999995E-4</v>
      </c>
    </row>
    <row r="42" spans="1:22" x14ac:dyDescent="0.2">
      <c r="A42" s="29">
        <v>40</v>
      </c>
      <c r="B42" s="30">
        <v>0.05</v>
      </c>
      <c r="C42" s="31">
        <f t="shared" si="0"/>
        <v>1.1718316453809168</v>
      </c>
      <c r="D42" s="31"/>
      <c r="E42" s="32" cm="1">
        <f t="array" ref="E42">Global_Expense*INDEX(Global_InflationFactor,A42)</f>
        <v>5.8591582269045839</v>
      </c>
      <c r="F42" s="32"/>
      <c r="G42" s="30">
        <v>0.06</v>
      </c>
      <c r="H42" s="31">
        <f t="shared" si="1"/>
        <v>0.9951560277146928</v>
      </c>
      <c r="I42" s="31"/>
      <c r="J42" s="33">
        <v>0.1</v>
      </c>
      <c r="K42" s="31" cm="1">
        <f t="array" ref="K42">1-POWER(1-INDEX(Life_LapseRate,A42),1/12)</f>
        <v>8.7416109546967213E-3</v>
      </c>
      <c r="L42" s="34"/>
      <c r="M42" s="35">
        <v>0.01</v>
      </c>
      <c r="N42" s="35">
        <v>0.01</v>
      </c>
      <c r="P42" s="36" cm="1">
        <f t="array" ref="P42">INDEX(Global_Inflation,A42)+0.02</f>
        <v>7.0000000000000007E-2</v>
      </c>
      <c r="R42" s="36" cm="1">
        <f t="array" ref="R42">INDEX(Life_LapseRate,A42)*0.5</f>
        <v>0.05</v>
      </c>
      <c r="S42" s="36" cm="1">
        <f t="array" ref="S42">INDEX(Life_LapseRate,A42)*1.5</f>
        <v>0.15000000000000002</v>
      </c>
      <c r="U42" s="36" cm="1">
        <f t="array" ref="U42">INDEX(Global_Yield,A42)*INDEX(Global_YieldUp,A42)</f>
        <v>5.9999999999999995E-4</v>
      </c>
      <c r="V42" s="36" cm="1">
        <f t="array" ref="V42">INDEX(Global_Yield,A42)*INDEX(Global_YieldDown,A42)</f>
        <v>5.9999999999999995E-4</v>
      </c>
    </row>
    <row r="43" spans="1:22" x14ac:dyDescent="0.2">
      <c r="A43" s="29">
        <v>41</v>
      </c>
      <c r="B43" s="30">
        <v>0.05</v>
      </c>
      <c r="C43" s="31">
        <f t="shared" si="0"/>
        <v>1.1766058325577948</v>
      </c>
      <c r="D43" s="31"/>
      <c r="E43" s="32" cm="1">
        <f t="array" ref="E43">Global_Expense*INDEX(Global_InflationFactor,A43)</f>
        <v>5.8830291627889739</v>
      </c>
      <c r="F43" s="32"/>
      <c r="G43" s="30">
        <v>0.06</v>
      </c>
      <c r="H43" s="31">
        <f t="shared" si="1"/>
        <v>0.9951560277146928</v>
      </c>
      <c r="I43" s="31"/>
      <c r="J43" s="33">
        <v>0.1</v>
      </c>
      <c r="K43" s="31" cm="1">
        <f t="array" ref="K43">1-POWER(1-INDEX(Life_LapseRate,A43),1/12)</f>
        <v>8.7416109546967213E-3</v>
      </c>
      <c r="L43" s="34"/>
      <c r="M43" s="35">
        <v>0.01</v>
      </c>
      <c r="N43" s="35">
        <v>0.01</v>
      </c>
      <c r="P43" s="36" cm="1">
        <f t="array" ref="P43">INDEX(Global_Inflation,A43)+0.02</f>
        <v>7.0000000000000007E-2</v>
      </c>
      <c r="R43" s="36" cm="1">
        <f t="array" ref="R43">INDEX(Life_LapseRate,A43)*0.5</f>
        <v>0.05</v>
      </c>
      <c r="S43" s="36" cm="1">
        <f t="array" ref="S43">INDEX(Life_LapseRate,A43)*1.5</f>
        <v>0.15000000000000002</v>
      </c>
      <c r="U43" s="36" cm="1">
        <f t="array" ref="U43">INDEX(Global_Yield,A43)*INDEX(Global_YieldUp,A43)</f>
        <v>5.9999999999999995E-4</v>
      </c>
      <c r="V43" s="36" cm="1">
        <f t="array" ref="V43">INDEX(Global_Yield,A43)*INDEX(Global_YieldDown,A43)</f>
        <v>5.9999999999999995E-4</v>
      </c>
    </row>
    <row r="44" spans="1:22" x14ac:dyDescent="0.2">
      <c r="A44" s="29">
        <v>42</v>
      </c>
      <c r="B44" s="30">
        <v>0.05</v>
      </c>
      <c r="C44" s="31">
        <f t="shared" si="0"/>
        <v>1.1813994703641979</v>
      </c>
      <c r="D44" s="31"/>
      <c r="E44" s="32" cm="1">
        <f t="array" ref="E44">Global_Expense*INDEX(Global_InflationFactor,A44)</f>
        <v>5.9069973518209897</v>
      </c>
      <c r="F44" s="32"/>
      <c r="G44" s="30">
        <v>0.06</v>
      </c>
      <c r="H44" s="31">
        <f t="shared" si="1"/>
        <v>0.9951560277146928</v>
      </c>
      <c r="I44" s="31"/>
      <c r="J44" s="33">
        <v>0.1</v>
      </c>
      <c r="K44" s="31" cm="1">
        <f t="array" ref="K44">1-POWER(1-INDEX(Life_LapseRate,A44),1/12)</f>
        <v>8.7416109546967213E-3</v>
      </c>
      <c r="L44" s="34"/>
      <c r="M44" s="35">
        <v>0.01</v>
      </c>
      <c r="N44" s="35">
        <v>0.01</v>
      </c>
      <c r="P44" s="36" cm="1">
        <f t="array" ref="P44">INDEX(Global_Inflation,A44)+0.02</f>
        <v>7.0000000000000007E-2</v>
      </c>
      <c r="R44" s="36" cm="1">
        <f t="array" ref="R44">INDEX(Life_LapseRate,A44)*0.5</f>
        <v>0.05</v>
      </c>
      <c r="S44" s="36" cm="1">
        <f t="array" ref="S44">INDEX(Life_LapseRate,A44)*1.5</f>
        <v>0.15000000000000002</v>
      </c>
      <c r="U44" s="36" cm="1">
        <f t="array" ref="U44">INDEX(Global_Yield,A44)*INDEX(Global_YieldUp,A44)</f>
        <v>5.9999999999999995E-4</v>
      </c>
      <c r="V44" s="36" cm="1">
        <f t="array" ref="V44">INDEX(Global_Yield,A44)*INDEX(Global_YieldDown,A44)</f>
        <v>5.9999999999999995E-4</v>
      </c>
    </row>
    <row r="45" spans="1:22" x14ac:dyDescent="0.2">
      <c r="A45" s="29">
        <v>43</v>
      </c>
      <c r="B45" s="30">
        <v>0.05</v>
      </c>
      <c r="C45" s="31">
        <f t="shared" si="0"/>
        <v>1.1862126380443982</v>
      </c>
      <c r="D45" s="31"/>
      <c r="E45" s="32" cm="1">
        <f t="array" ref="E45">Global_Expense*INDEX(Global_InflationFactor,A45)</f>
        <v>5.931063190221991</v>
      </c>
      <c r="F45" s="32"/>
      <c r="G45" s="30">
        <v>0.06</v>
      </c>
      <c r="H45" s="31">
        <f t="shared" si="1"/>
        <v>0.9951560277146928</v>
      </c>
      <c r="I45" s="31"/>
      <c r="J45" s="33">
        <v>0.1</v>
      </c>
      <c r="K45" s="31" cm="1">
        <f t="array" ref="K45">1-POWER(1-INDEX(Life_LapseRate,A45),1/12)</f>
        <v>8.7416109546967213E-3</v>
      </c>
      <c r="L45" s="34"/>
      <c r="M45" s="35">
        <v>0.01</v>
      </c>
      <c r="N45" s="35">
        <v>0.01</v>
      </c>
      <c r="P45" s="36" cm="1">
        <f t="array" ref="P45">INDEX(Global_Inflation,A45)+0.02</f>
        <v>7.0000000000000007E-2</v>
      </c>
      <c r="R45" s="36" cm="1">
        <f t="array" ref="R45">INDEX(Life_LapseRate,A45)*0.5</f>
        <v>0.05</v>
      </c>
      <c r="S45" s="36" cm="1">
        <f t="array" ref="S45">INDEX(Life_LapseRate,A45)*1.5</f>
        <v>0.15000000000000002</v>
      </c>
      <c r="U45" s="36" cm="1">
        <f t="array" ref="U45">INDEX(Global_Yield,A45)*INDEX(Global_YieldUp,A45)</f>
        <v>5.9999999999999995E-4</v>
      </c>
      <c r="V45" s="36" cm="1">
        <f t="array" ref="V45">INDEX(Global_Yield,A45)*INDEX(Global_YieldDown,A45)</f>
        <v>5.9999999999999995E-4</v>
      </c>
    </row>
    <row r="46" spans="1:22" x14ac:dyDescent="0.2">
      <c r="A46" s="29">
        <v>44</v>
      </c>
      <c r="B46" s="30">
        <v>0.05</v>
      </c>
      <c r="C46" s="31">
        <f t="shared" si="0"/>
        <v>1.1910454151655192</v>
      </c>
      <c r="D46" s="31"/>
      <c r="E46" s="32" cm="1">
        <f t="array" ref="E46">Global_Expense*INDEX(Global_InflationFactor,A46)</f>
        <v>5.9552270758275956</v>
      </c>
      <c r="F46" s="32"/>
      <c r="G46" s="30">
        <v>0.06</v>
      </c>
      <c r="H46" s="31">
        <f t="shared" si="1"/>
        <v>0.9951560277146928</v>
      </c>
      <c r="I46" s="31"/>
      <c r="J46" s="33">
        <v>0.1</v>
      </c>
      <c r="K46" s="31" cm="1">
        <f t="array" ref="K46">1-POWER(1-INDEX(Life_LapseRate,A46),1/12)</f>
        <v>8.7416109546967213E-3</v>
      </c>
      <c r="L46" s="34"/>
      <c r="M46" s="35">
        <v>0.01</v>
      </c>
      <c r="N46" s="35">
        <v>0.01</v>
      </c>
      <c r="P46" s="36" cm="1">
        <f t="array" ref="P46">INDEX(Global_Inflation,A46)+0.02</f>
        <v>7.0000000000000007E-2</v>
      </c>
      <c r="R46" s="36" cm="1">
        <f t="array" ref="R46">INDEX(Life_LapseRate,A46)*0.5</f>
        <v>0.05</v>
      </c>
      <c r="S46" s="36" cm="1">
        <f t="array" ref="S46">INDEX(Life_LapseRate,A46)*1.5</f>
        <v>0.15000000000000002</v>
      </c>
      <c r="U46" s="36" cm="1">
        <f t="array" ref="U46">INDEX(Global_Yield,A46)*INDEX(Global_YieldUp,A46)</f>
        <v>5.9999999999999995E-4</v>
      </c>
      <c r="V46" s="36" cm="1">
        <f t="array" ref="V46">INDEX(Global_Yield,A46)*INDEX(Global_YieldDown,A46)</f>
        <v>5.9999999999999995E-4</v>
      </c>
    </row>
    <row r="47" spans="1:22" x14ac:dyDescent="0.2">
      <c r="A47" s="29">
        <v>45</v>
      </c>
      <c r="B47" s="30">
        <v>0.05</v>
      </c>
      <c r="C47" s="31">
        <f t="shared" si="0"/>
        <v>1.1958978816188501</v>
      </c>
      <c r="D47" s="31"/>
      <c r="E47" s="32" cm="1">
        <f t="array" ref="E47">Global_Expense*INDEX(Global_InflationFactor,A47)</f>
        <v>5.9794894080942509</v>
      </c>
      <c r="F47" s="32"/>
      <c r="G47" s="30">
        <v>0.06</v>
      </c>
      <c r="H47" s="31">
        <f t="shared" si="1"/>
        <v>0.9951560277146928</v>
      </c>
      <c r="I47" s="31"/>
      <c r="J47" s="33">
        <v>0.1</v>
      </c>
      <c r="K47" s="31" cm="1">
        <f t="array" ref="K47">1-POWER(1-INDEX(Life_LapseRate,A47),1/12)</f>
        <v>8.7416109546967213E-3</v>
      </c>
      <c r="L47" s="34"/>
      <c r="M47" s="35">
        <v>0.01</v>
      </c>
      <c r="N47" s="35">
        <v>0.01</v>
      </c>
      <c r="P47" s="36" cm="1">
        <f t="array" ref="P47">INDEX(Global_Inflation,A47)+0.02</f>
        <v>7.0000000000000007E-2</v>
      </c>
      <c r="R47" s="36" cm="1">
        <f t="array" ref="R47">INDEX(Life_LapseRate,A47)*0.5</f>
        <v>0.05</v>
      </c>
      <c r="S47" s="36" cm="1">
        <f t="array" ref="S47">INDEX(Life_LapseRate,A47)*1.5</f>
        <v>0.15000000000000002</v>
      </c>
      <c r="U47" s="36" cm="1">
        <f t="array" ref="U47">INDEX(Global_Yield,A47)*INDEX(Global_YieldUp,A47)</f>
        <v>5.9999999999999995E-4</v>
      </c>
      <c r="V47" s="36" cm="1">
        <f t="array" ref="V47">INDEX(Global_Yield,A47)*INDEX(Global_YieldDown,A47)</f>
        <v>5.9999999999999995E-4</v>
      </c>
    </row>
    <row r="48" spans="1:22" x14ac:dyDescent="0.2">
      <c r="A48" s="29">
        <v>46</v>
      </c>
      <c r="B48" s="30">
        <v>0.05</v>
      </c>
      <c r="C48" s="31">
        <f t="shared" si="0"/>
        <v>1.2007701176211683</v>
      </c>
      <c r="D48" s="31"/>
      <c r="E48" s="32" cm="1">
        <f t="array" ref="E48">Global_Expense*INDEX(Global_InflationFactor,A48)</f>
        <v>6.0038505881058413</v>
      </c>
      <c r="F48" s="32"/>
      <c r="G48" s="30">
        <v>0.06</v>
      </c>
      <c r="H48" s="31">
        <f t="shared" si="1"/>
        <v>0.9951560277146928</v>
      </c>
      <c r="I48" s="31"/>
      <c r="J48" s="33">
        <v>0.1</v>
      </c>
      <c r="K48" s="31" cm="1">
        <f t="array" ref="K48">1-POWER(1-INDEX(Life_LapseRate,A48),1/12)</f>
        <v>8.7416109546967213E-3</v>
      </c>
      <c r="L48" s="34"/>
      <c r="M48" s="35">
        <v>0.01</v>
      </c>
      <c r="N48" s="35">
        <v>0.01</v>
      </c>
      <c r="P48" s="36" cm="1">
        <f t="array" ref="P48">INDEX(Global_Inflation,A48)+0.02</f>
        <v>7.0000000000000007E-2</v>
      </c>
      <c r="R48" s="36" cm="1">
        <f t="array" ref="R48">INDEX(Life_LapseRate,A48)*0.5</f>
        <v>0.05</v>
      </c>
      <c r="S48" s="36" cm="1">
        <f t="array" ref="S48">INDEX(Life_LapseRate,A48)*1.5</f>
        <v>0.15000000000000002</v>
      </c>
      <c r="U48" s="36" cm="1">
        <f t="array" ref="U48">INDEX(Global_Yield,A48)*INDEX(Global_YieldUp,A48)</f>
        <v>5.9999999999999995E-4</v>
      </c>
      <c r="V48" s="36" cm="1">
        <f t="array" ref="V48">INDEX(Global_Yield,A48)*INDEX(Global_YieldDown,A48)</f>
        <v>5.9999999999999995E-4</v>
      </c>
    </row>
    <row r="49" spans="1:22" x14ac:dyDescent="0.2">
      <c r="A49" s="29">
        <v>47</v>
      </c>
      <c r="B49" s="30">
        <v>0.05</v>
      </c>
      <c r="C49" s="31">
        <f t="shared" si="0"/>
        <v>1.2056622037160627</v>
      </c>
      <c r="D49" s="31"/>
      <c r="E49" s="32" cm="1">
        <f t="array" ref="E49">Global_Expense*INDEX(Global_InflationFactor,A49)</f>
        <v>6.0283110185803137</v>
      </c>
      <c r="F49" s="32"/>
      <c r="G49" s="30">
        <v>0.06</v>
      </c>
      <c r="H49" s="31">
        <f t="shared" si="1"/>
        <v>0.9951560277146928</v>
      </c>
      <c r="I49" s="31"/>
      <c r="J49" s="33">
        <v>0.1</v>
      </c>
      <c r="K49" s="31" cm="1">
        <f t="array" ref="K49">1-POWER(1-INDEX(Life_LapseRate,A49),1/12)</f>
        <v>8.7416109546967213E-3</v>
      </c>
      <c r="L49" s="34"/>
      <c r="M49" s="35">
        <v>0.01</v>
      </c>
      <c r="N49" s="35">
        <v>0.01</v>
      </c>
      <c r="P49" s="36" cm="1">
        <f t="array" ref="P49">INDEX(Global_Inflation,A49)+0.02</f>
        <v>7.0000000000000007E-2</v>
      </c>
      <c r="R49" s="36" cm="1">
        <f t="array" ref="R49">INDEX(Life_LapseRate,A49)*0.5</f>
        <v>0.05</v>
      </c>
      <c r="S49" s="36" cm="1">
        <f t="array" ref="S49">INDEX(Life_LapseRate,A49)*1.5</f>
        <v>0.15000000000000002</v>
      </c>
      <c r="U49" s="36" cm="1">
        <f t="array" ref="U49">INDEX(Global_Yield,A49)*INDEX(Global_YieldUp,A49)</f>
        <v>5.9999999999999995E-4</v>
      </c>
      <c r="V49" s="36" cm="1">
        <f t="array" ref="V49">INDEX(Global_Yield,A49)*INDEX(Global_YieldDown,A49)</f>
        <v>5.9999999999999995E-4</v>
      </c>
    </row>
    <row r="50" spans="1:22" x14ac:dyDescent="0.2">
      <c r="A50" s="29">
        <v>48</v>
      </c>
      <c r="B50" s="30">
        <v>0.05</v>
      </c>
      <c r="C50" s="31">
        <f t="shared" si="0"/>
        <v>1.2105742207752681</v>
      </c>
      <c r="D50" s="31"/>
      <c r="E50" s="32" cm="1">
        <f t="array" ref="E50">Global_Expense*INDEX(Global_InflationFactor,A50)</f>
        <v>6.0528711038763401</v>
      </c>
      <c r="F50" s="32"/>
      <c r="G50" s="30">
        <v>0.06</v>
      </c>
      <c r="H50" s="31">
        <f t="shared" si="1"/>
        <v>0.9951560277146928</v>
      </c>
      <c r="I50" s="31"/>
      <c r="J50" s="33">
        <v>0.1</v>
      </c>
      <c r="K50" s="31" cm="1">
        <f t="array" ref="K50">1-POWER(1-INDEX(Life_LapseRate,A50),1/12)</f>
        <v>8.7416109546967213E-3</v>
      </c>
      <c r="L50" s="34"/>
      <c r="M50" s="35">
        <v>0.01</v>
      </c>
      <c r="N50" s="35">
        <v>0.01</v>
      </c>
      <c r="P50" s="36" cm="1">
        <f t="array" ref="P50">INDEX(Global_Inflation,A50)+0.02</f>
        <v>7.0000000000000007E-2</v>
      </c>
      <c r="R50" s="36" cm="1">
        <f t="array" ref="R50">INDEX(Life_LapseRate,A50)*0.5</f>
        <v>0.05</v>
      </c>
      <c r="S50" s="36" cm="1">
        <f t="array" ref="S50">INDEX(Life_LapseRate,A50)*1.5</f>
        <v>0.15000000000000002</v>
      </c>
      <c r="U50" s="36" cm="1">
        <f t="array" ref="U50">INDEX(Global_Yield,A50)*INDEX(Global_YieldUp,A50)</f>
        <v>5.9999999999999995E-4</v>
      </c>
      <c r="V50" s="36" cm="1">
        <f t="array" ref="V50">INDEX(Global_Yield,A50)*INDEX(Global_YieldDown,A50)</f>
        <v>5.9999999999999995E-4</v>
      </c>
    </row>
    <row r="51" spans="1:22" x14ac:dyDescent="0.2">
      <c r="A51" s="29">
        <v>49</v>
      </c>
      <c r="B51" s="30">
        <v>0.05</v>
      </c>
      <c r="C51" s="31">
        <f t="shared" si="0"/>
        <v>1.21550625</v>
      </c>
      <c r="D51" s="31"/>
      <c r="E51" s="32" cm="1">
        <f t="array" ref="E51">Global_Expense*INDEX(Global_InflationFactor,A51)</f>
        <v>6.0775312499999998</v>
      </c>
      <c r="F51" s="32"/>
      <c r="G51" s="30">
        <v>0.06</v>
      </c>
      <c r="H51" s="31">
        <f t="shared" si="1"/>
        <v>0.9951560277146928</v>
      </c>
      <c r="I51" s="31"/>
      <c r="J51" s="33">
        <v>0.1</v>
      </c>
      <c r="K51" s="31" cm="1">
        <f t="array" ref="K51">1-POWER(1-INDEX(Life_LapseRate,A51),1/12)</f>
        <v>8.7416109546967213E-3</v>
      </c>
      <c r="L51" s="34"/>
      <c r="M51" s="35">
        <v>0.01</v>
      </c>
      <c r="N51" s="35">
        <v>0.01</v>
      </c>
      <c r="P51" s="36" cm="1">
        <f t="array" ref="P51">INDEX(Global_Inflation,A51)+0.02</f>
        <v>7.0000000000000007E-2</v>
      </c>
      <c r="R51" s="36" cm="1">
        <f t="array" ref="R51">INDEX(Life_LapseRate,A51)*0.5</f>
        <v>0.05</v>
      </c>
      <c r="S51" s="36" cm="1">
        <f t="array" ref="S51">INDEX(Life_LapseRate,A51)*1.5</f>
        <v>0.15000000000000002</v>
      </c>
      <c r="U51" s="36" cm="1">
        <f t="array" ref="U51">INDEX(Global_Yield,A51)*INDEX(Global_YieldUp,A51)</f>
        <v>5.9999999999999995E-4</v>
      </c>
      <c r="V51" s="36" cm="1">
        <f t="array" ref="V51">INDEX(Global_Yield,A51)*INDEX(Global_YieldDown,A51)</f>
        <v>5.9999999999999995E-4</v>
      </c>
    </row>
    <row r="52" spans="1:22" x14ac:dyDescent="0.2">
      <c r="A52" s="29">
        <v>50</v>
      </c>
      <c r="B52" s="30">
        <v>0.05</v>
      </c>
      <c r="C52" s="31">
        <f t="shared" si="0"/>
        <v>1.2204583729222984</v>
      </c>
      <c r="D52" s="31"/>
      <c r="E52" s="32" cm="1">
        <f t="array" ref="E52">Global_Expense*INDEX(Global_InflationFactor,A52)</f>
        <v>6.1022918646114919</v>
      </c>
      <c r="F52" s="32"/>
      <c r="G52" s="30">
        <v>0.06</v>
      </c>
      <c r="H52" s="31">
        <f t="shared" si="1"/>
        <v>0.9951560277146928</v>
      </c>
      <c r="I52" s="31"/>
      <c r="J52" s="33">
        <v>0.1</v>
      </c>
      <c r="K52" s="31" cm="1">
        <f t="array" ref="K52">1-POWER(1-INDEX(Life_LapseRate,A52),1/12)</f>
        <v>8.7416109546967213E-3</v>
      </c>
      <c r="L52" s="34"/>
      <c r="M52" s="35">
        <v>0.01</v>
      </c>
      <c r="N52" s="35">
        <v>0.01</v>
      </c>
      <c r="P52" s="36" cm="1">
        <f t="array" ref="P52">INDEX(Global_Inflation,A52)+0.02</f>
        <v>7.0000000000000007E-2</v>
      </c>
      <c r="R52" s="36" cm="1">
        <f t="array" ref="R52">INDEX(Life_LapseRate,A52)*0.5</f>
        <v>0.05</v>
      </c>
      <c r="S52" s="36" cm="1">
        <f t="array" ref="S52">INDEX(Life_LapseRate,A52)*1.5</f>
        <v>0.15000000000000002</v>
      </c>
      <c r="U52" s="36" cm="1">
        <f t="array" ref="U52">INDEX(Global_Yield,A52)*INDEX(Global_YieldUp,A52)</f>
        <v>5.9999999999999995E-4</v>
      </c>
      <c r="V52" s="36" cm="1">
        <f t="array" ref="V52">INDEX(Global_Yield,A52)*INDEX(Global_YieldDown,A52)</f>
        <v>5.9999999999999995E-4</v>
      </c>
    </row>
    <row r="53" spans="1:22" x14ac:dyDescent="0.2">
      <c r="A53" s="29">
        <v>51</v>
      </c>
      <c r="B53" s="30">
        <v>0.05</v>
      </c>
      <c r="C53" s="31">
        <f t="shared" si="0"/>
        <v>1.2254306714063739</v>
      </c>
      <c r="D53" s="31"/>
      <c r="E53" s="32" cm="1">
        <f t="array" ref="E53">Global_Expense*INDEX(Global_InflationFactor,A53)</f>
        <v>6.1271533570318688</v>
      </c>
      <c r="F53" s="32"/>
      <c r="G53" s="30">
        <v>0.06</v>
      </c>
      <c r="H53" s="31">
        <f t="shared" si="1"/>
        <v>0.9951560277146928</v>
      </c>
      <c r="I53" s="31"/>
      <c r="J53" s="33">
        <v>0.1</v>
      </c>
      <c r="K53" s="31" cm="1">
        <f t="array" ref="K53">1-POWER(1-INDEX(Life_LapseRate,A53),1/12)</f>
        <v>8.7416109546967213E-3</v>
      </c>
      <c r="L53" s="34"/>
      <c r="M53" s="35">
        <v>0.01</v>
      </c>
      <c r="N53" s="35">
        <v>0.01</v>
      </c>
      <c r="P53" s="36" cm="1">
        <f t="array" ref="P53">INDEX(Global_Inflation,A53)+0.02</f>
        <v>7.0000000000000007E-2</v>
      </c>
      <c r="R53" s="36" cm="1">
        <f t="array" ref="R53">INDEX(Life_LapseRate,A53)*0.5</f>
        <v>0.05</v>
      </c>
      <c r="S53" s="36" cm="1">
        <f t="array" ref="S53">INDEX(Life_LapseRate,A53)*1.5</f>
        <v>0.15000000000000002</v>
      </c>
      <c r="U53" s="36" cm="1">
        <f t="array" ref="U53">INDEX(Global_Yield,A53)*INDEX(Global_YieldUp,A53)</f>
        <v>5.9999999999999995E-4</v>
      </c>
      <c r="V53" s="36" cm="1">
        <f t="array" ref="V53">INDEX(Global_Yield,A53)*INDEX(Global_YieldDown,A53)</f>
        <v>5.9999999999999995E-4</v>
      </c>
    </row>
    <row r="54" spans="1:22" x14ac:dyDescent="0.2">
      <c r="A54" s="29">
        <v>52</v>
      </c>
      <c r="B54" s="30">
        <v>0.05</v>
      </c>
      <c r="C54" s="31">
        <f t="shared" si="0"/>
        <v>1.2304232276499627</v>
      </c>
      <c r="D54" s="31"/>
      <c r="E54" s="32" cm="1">
        <f t="array" ref="E54">Global_Expense*INDEX(Global_InflationFactor,A54)</f>
        <v>6.1521161382498137</v>
      </c>
      <c r="F54" s="32"/>
      <c r="G54" s="30">
        <v>0.06</v>
      </c>
      <c r="H54" s="31">
        <f t="shared" si="1"/>
        <v>0.9951560277146928</v>
      </c>
      <c r="I54" s="31"/>
      <c r="J54" s="33">
        <v>0.1</v>
      </c>
      <c r="K54" s="31" cm="1">
        <f t="array" ref="K54">1-POWER(1-INDEX(Life_LapseRate,A54),1/12)</f>
        <v>8.7416109546967213E-3</v>
      </c>
      <c r="L54" s="34"/>
      <c r="M54" s="35">
        <v>0.01</v>
      </c>
      <c r="N54" s="35">
        <v>0.01</v>
      </c>
      <c r="P54" s="36" cm="1">
        <f t="array" ref="P54">INDEX(Global_Inflation,A54)+0.02</f>
        <v>7.0000000000000007E-2</v>
      </c>
      <c r="R54" s="36" cm="1">
        <f t="array" ref="R54">INDEX(Life_LapseRate,A54)*0.5</f>
        <v>0.05</v>
      </c>
      <c r="S54" s="36" cm="1">
        <f t="array" ref="S54">INDEX(Life_LapseRate,A54)*1.5</f>
        <v>0.15000000000000002</v>
      </c>
      <c r="U54" s="36" cm="1">
        <f t="array" ref="U54">INDEX(Global_Yield,A54)*INDEX(Global_YieldUp,A54)</f>
        <v>5.9999999999999995E-4</v>
      </c>
      <c r="V54" s="36" cm="1">
        <f t="array" ref="V54">INDEX(Global_Yield,A54)*INDEX(Global_YieldDown,A54)</f>
        <v>5.9999999999999995E-4</v>
      </c>
    </row>
    <row r="55" spans="1:22" x14ac:dyDescent="0.2">
      <c r="A55" s="29">
        <v>53</v>
      </c>
      <c r="B55" s="30">
        <v>0.05</v>
      </c>
      <c r="C55" s="31">
        <f t="shared" si="0"/>
        <v>1.2354361241856846</v>
      </c>
      <c r="D55" s="31"/>
      <c r="E55" s="32" cm="1">
        <f t="array" ref="E55">Global_Expense*INDEX(Global_InflationFactor,A55)</f>
        <v>6.1771806209284232</v>
      </c>
      <c r="F55" s="32"/>
      <c r="G55" s="30">
        <v>0.06</v>
      </c>
      <c r="H55" s="31">
        <f t="shared" si="1"/>
        <v>0.9951560277146928</v>
      </c>
      <c r="I55" s="31"/>
      <c r="J55" s="33">
        <v>0.1</v>
      </c>
      <c r="K55" s="31" cm="1">
        <f t="array" ref="K55">1-POWER(1-INDEX(Life_LapseRate,A55),1/12)</f>
        <v>8.7416109546967213E-3</v>
      </c>
      <c r="L55" s="34"/>
      <c r="M55" s="35">
        <v>0.01</v>
      </c>
      <c r="N55" s="35">
        <v>0.01</v>
      </c>
      <c r="P55" s="36" cm="1">
        <f t="array" ref="P55">INDEX(Global_Inflation,A55)+0.02</f>
        <v>7.0000000000000007E-2</v>
      </c>
      <c r="R55" s="36" cm="1">
        <f t="array" ref="R55">INDEX(Life_LapseRate,A55)*0.5</f>
        <v>0.05</v>
      </c>
      <c r="S55" s="36" cm="1">
        <f t="array" ref="S55">INDEX(Life_LapseRate,A55)*1.5</f>
        <v>0.15000000000000002</v>
      </c>
      <c r="U55" s="36" cm="1">
        <f t="array" ref="U55">INDEX(Global_Yield,A55)*INDEX(Global_YieldUp,A55)</f>
        <v>5.9999999999999995E-4</v>
      </c>
      <c r="V55" s="36" cm="1">
        <f t="array" ref="V55">INDEX(Global_Yield,A55)*INDEX(Global_YieldDown,A55)</f>
        <v>5.9999999999999995E-4</v>
      </c>
    </row>
    <row r="56" spans="1:22" x14ac:dyDescent="0.2">
      <c r="A56" s="29">
        <v>54</v>
      </c>
      <c r="B56" s="30">
        <v>0.05</v>
      </c>
      <c r="C56" s="31">
        <f t="shared" si="0"/>
        <v>1.2404694438824078</v>
      </c>
      <c r="D56" s="31"/>
      <c r="E56" s="32" cm="1">
        <f t="array" ref="E56">Global_Expense*INDEX(Global_InflationFactor,A56)</f>
        <v>6.2023472194120384</v>
      </c>
      <c r="F56" s="32"/>
      <c r="G56" s="30">
        <v>0.06</v>
      </c>
      <c r="H56" s="31">
        <f t="shared" si="1"/>
        <v>0.9951560277146928</v>
      </c>
      <c r="I56" s="31"/>
      <c r="J56" s="33">
        <v>0.1</v>
      </c>
      <c r="K56" s="31" cm="1">
        <f t="array" ref="K56">1-POWER(1-INDEX(Life_LapseRate,A56),1/12)</f>
        <v>8.7416109546967213E-3</v>
      </c>
      <c r="L56" s="34"/>
      <c r="M56" s="35">
        <v>0.01</v>
      </c>
      <c r="N56" s="35">
        <v>0.01</v>
      </c>
      <c r="P56" s="36" cm="1">
        <f t="array" ref="P56">INDEX(Global_Inflation,A56)+0.02</f>
        <v>7.0000000000000007E-2</v>
      </c>
      <c r="R56" s="36" cm="1">
        <f t="array" ref="R56">INDEX(Life_LapseRate,A56)*0.5</f>
        <v>0.05</v>
      </c>
      <c r="S56" s="36" cm="1">
        <f t="array" ref="S56">INDEX(Life_LapseRate,A56)*1.5</f>
        <v>0.15000000000000002</v>
      </c>
      <c r="U56" s="36" cm="1">
        <f t="array" ref="U56">INDEX(Global_Yield,A56)*INDEX(Global_YieldUp,A56)</f>
        <v>5.9999999999999995E-4</v>
      </c>
      <c r="V56" s="36" cm="1">
        <f t="array" ref="V56">INDEX(Global_Yield,A56)*INDEX(Global_YieldDown,A56)</f>
        <v>5.9999999999999995E-4</v>
      </c>
    </row>
    <row r="57" spans="1:22" x14ac:dyDescent="0.2">
      <c r="A57" s="29">
        <v>55</v>
      </c>
      <c r="B57" s="30">
        <v>0.05</v>
      </c>
      <c r="C57" s="31">
        <f t="shared" si="0"/>
        <v>1.2455232699466181</v>
      </c>
      <c r="D57" s="31"/>
      <c r="E57" s="32" cm="1">
        <f t="array" ref="E57">Global_Expense*INDEX(Global_InflationFactor,A57)</f>
        <v>6.2276163497330908</v>
      </c>
      <c r="F57" s="32"/>
      <c r="G57" s="30">
        <v>0.06</v>
      </c>
      <c r="H57" s="31">
        <f t="shared" si="1"/>
        <v>0.9951560277146928</v>
      </c>
      <c r="I57" s="31"/>
      <c r="J57" s="33">
        <v>0.1</v>
      </c>
      <c r="K57" s="31" cm="1">
        <f t="array" ref="K57">1-POWER(1-INDEX(Life_LapseRate,A57),1/12)</f>
        <v>8.7416109546967213E-3</v>
      </c>
      <c r="L57" s="34"/>
      <c r="M57" s="35">
        <v>0.01</v>
      </c>
      <c r="N57" s="35">
        <v>0.01</v>
      </c>
      <c r="P57" s="36" cm="1">
        <f t="array" ref="P57">INDEX(Global_Inflation,A57)+0.02</f>
        <v>7.0000000000000007E-2</v>
      </c>
      <c r="R57" s="36" cm="1">
        <f t="array" ref="R57">INDEX(Life_LapseRate,A57)*0.5</f>
        <v>0.05</v>
      </c>
      <c r="S57" s="36" cm="1">
        <f t="array" ref="S57">INDEX(Life_LapseRate,A57)*1.5</f>
        <v>0.15000000000000002</v>
      </c>
      <c r="U57" s="36" cm="1">
        <f t="array" ref="U57">INDEX(Global_Yield,A57)*INDEX(Global_YieldUp,A57)</f>
        <v>5.9999999999999995E-4</v>
      </c>
      <c r="V57" s="36" cm="1">
        <f t="array" ref="V57">INDEX(Global_Yield,A57)*INDEX(Global_YieldDown,A57)</f>
        <v>5.9999999999999995E-4</v>
      </c>
    </row>
    <row r="58" spans="1:22" x14ac:dyDescent="0.2">
      <c r="A58" s="29">
        <v>56</v>
      </c>
      <c r="B58" s="30">
        <v>0.05</v>
      </c>
      <c r="C58" s="31">
        <f t="shared" si="0"/>
        <v>1.2505976859237951</v>
      </c>
      <c r="D58" s="31"/>
      <c r="E58" s="32" cm="1">
        <f t="array" ref="E58">Global_Expense*INDEX(Global_InflationFactor,A58)</f>
        <v>6.2529884296189753</v>
      </c>
      <c r="F58" s="32"/>
      <c r="G58" s="30">
        <v>0.06</v>
      </c>
      <c r="H58" s="31">
        <f t="shared" si="1"/>
        <v>0.9951560277146928</v>
      </c>
      <c r="I58" s="31"/>
      <c r="J58" s="33">
        <v>0.1</v>
      </c>
      <c r="K58" s="31" cm="1">
        <f t="array" ref="K58">1-POWER(1-INDEX(Life_LapseRate,A58),1/12)</f>
        <v>8.7416109546967213E-3</v>
      </c>
      <c r="L58" s="34"/>
      <c r="M58" s="35">
        <v>0.01</v>
      </c>
      <c r="N58" s="35">
        <v>0.01</v>
      </c>
      <c r="P58" s="36" cm="1">
        <f t="array" ref="P58">INDEX(Global_Inflation,A58)+0.02</f>
        <v>7.0000000000000007E-2</v>
      </c>
      <c r="R58" s="36" cm="1">
        <f t="array" ref="R58">INDEX(Life_LapseRate,A58)*0.5</f>
        <v>0.05</v>
      </c>
      <c r="S58" s="36" cm="1">
        <f t="array" ref="S58">INDEX(Life_LapseRate,A58)*1.5</f>
        <v>0.15000000000000002</v>
      </c>
      <c r="U58" s="36" cm="1">
        <f t="array" ref="U58">INDEX(Global_Yield,A58)*INDEX(Global_YieldUp,A58)</f>
        <v>5.9999999999999995E-4</v>
      </c>
      <c r="V58" s="36" cm="1">
        <f t="array" ref="V58">INDEX(Global_Yield,A58)*INDEX(Global_YieldDown,A58)</f>
        <v>5.9999999999999995E-4</v>
      </c>
    </row>
    <row r="59" spans="1:22" x14ac:dyDescent="0.2">
      <c r="A59" s="29">
        <v>57</v>
      </c>
      <c r="B59" s="30">
        <v>0.05</v>
      </c>
      <c r="C59" s="31">
        <f t="shared" si="0"/>
        <v>1.2556927756997929</v>
      </c>
      <c r="D59" s="31"/>
      <c r="E59" s="32" cm="1">
        <f t="array" ref="E59">Global_Expense*INDEX(Global_InflationFactor,A59)</f>
        <v>6.2784638784989646</v>
      </c>
      <c r="F59" s="32"/>
      <c r="G59" s="30">
        <v>0.06</v>
      </c>
      <c r="H59" s="31">
        <f t="shared" si="1"/>
        <v>0.9951560277146928</v>
      </c>
      <c r="I59" s="31"/>
      <c r="J59" s="33">
        <v>0.1</v>
      </c>
      <c r="K59" s="31" cm="1">
        <f t="array" ref="K59">1-POWER(1-INDEX(Life_LapseRate,A59),1/12)</f>
        <v>8.7416109546967213E-3</v>
      </c>
      <c r="L59" s="34"/>
      <c r="M59" s="35">
        <v>0.01</v>
      </c>
      <c r="N59" s="35">
        <v>0.01</v>
      </c>
      <c r="P59" s="36" cm="1">
        <f t="array" ref="P59">INDEX(Global_Inflation,A59)+0.02</f>
        <v>7.0000000000000007E-2</v>
      </c>
      <c r="R59" s="36" cm="1">
        <f t="array" ref="R59">INDEX(Life_LapseRate,A59)*0.5</f>
        <v>0.05</v>
      </c>
      <c r="S59" s="36" cm="1">
        <f t="array" ref="S59">INDEX(Life_LapseRate,A59)*1.5</f>
        <v>0.15000000000000002</v>
      </c>
      <c r="U59" s="36" cm="1">
        <f t="array" ref="U59">INDEX(Global_Yield,A59)*INDEX(Global_YieldUp,A59)</f>
        <v>5.9999999999999995E-4</v>
      </c>
      <c r="V59" s="36" cm="1">
        <f t="array" ref="V59">INDEX(Global_Yield,A59)*INDEX(Global_YieldDown,A59)</f>
        <v>5.9999999999999995E-4</v>
      </c>
    </row>
    <row r="60" spans="1:22" x14ac:dyDescent="0.2">
      <c r="A60" s="29">
        <v>58</v>
      </c>
      <c r="B60" s="30">
        <v>0.05</v>
      </c>
      <c r="C60" s="31">
        <f t="shared" si="0"/>
        <v>1.2608086235022267</v>
      </c>
      <c r="D60" s="31"/>
      <c r="E60" s="32" cm="1">
        <f t="array" ref="E60">Global_Expense*INDEX(Global_InflationFactor,A60)</f>
        <v>6.3040431175111333</v>
      </c>
      <c r="F60" s="32"/>
      <c r="G60" s="30">
        <v>0.06</v>
      </c>
      <c r="H60" s="31">
        <f t="shared" si="1"/>
        <v>0.9951560277146928</v>
      </c>
      <c r="I60" s="31"/>
      <c r="J60" s="33">
        <v>0.1</v>
      </c>
      <c r="K60" s="31" cm="1">
        <f t="array" ref="K60">1-POWER(1-INDEX(Life_LapseRate,A60),1/12)</f>
        <v>8.7416109546967213E-3</v>
      </c>
      <c r="L60" s="34"/>
      <c r="M60" s="35">
        <v>0.01</v>
      </c>
      <c r="N60" s="35">
        <v>0.01</v>
      </c>
      <c r="P60" s="36" cm="1">
        <f t="array" ref="P60">INDEX(Global_Inflation,A60)+0.02</f>
        <v>7.0000000000000007E-2</v>
      </c>
      <c r="R60" s="36" cm="1">
        <f t="array" ref="R60">INDEX(Life_LapseRate,A60)*0.5</f>
        <v>0.05</v>
      </c>
      <c r="S60" s="36" cm="1">
        <f t="array" ref="S60">INDEX(Life_LapseRate,A60)*1.5</f>
        <v>0.15000000000000002</v>
      </c>
      <c r="U60" s="36" cm="1">
        <f t="array" ref="U60">INDEX(Global_Yield,A60)*INDEX(Global_YieldUp,A60)</f>
        <v>5.9999999999999995E-4</v>
      </c>
      <c r="V60" s="36" cm="1">
        <f t="array" ref="V60">INDEX(Global_Yield,A60)*INDEX(Global_YieldDown,A60)</f>
        <v>5.9999999999999995E-4</v>
      </c>
    </row>
    <row r="61" spans="1:22" x14ac:dyDescent="0.2">
      <c r="A61" s="29">
        <v>59</v>
      </c>
      <c r="B61" s="30">
        <v>0.05</v>
      </c>
      <c r="C61" s="31">
        <f t="shared" si="0"/>
        <v>1.2659453139018659</v>
      </c>
      <c r="D61" s="31"/>
      <c r="E61" s="32" cm="1">
        <f t="array" ref="E61">Global_Expense*INDEX(Global_InflationFactor,A61)</f>
        <v>6.3297265695093294</v>
      </c>
      <c r="F61" s="32"/>
      <c r="G61" s="30">
        <v>0.06</v>
      </c>
      <c r="H61" s="31">
        <f t="shared" si="1"/>
        <v>0.9951560277146928</v>
      </c>
      <c r="I61" s="31"/>
      <c r="J61" s="33">
        <v>0.1</v>
      </c>
      <c r="K61" s="31" cm="1">
        <f t="array" ref="K61">1-POWER(1-INDEX(Life_LapseRate,A61),1/12)</f>
        <v>8.7416109546967213E-3</v>
      </c>
      <c r="L61" s="34"/>
      <c r="M61" s="35">
        <v>0.01</v>
      </c>
      <c r="N61" s="35">
        <v>0.01</v>
      </c>
      <c r="P61" s="36" cm="1">
        <f t="array" ref="P61">INDEX(Global_Inflation,A61)+0.02</f>
        <v>7.0000000000000007E-2</v>
      </c>
      <c r="R61" s="36" cm="1">
        <f t="array" ref="R61">INDEX(Life_LapseRate,A61)*0.5</f>
        <v>0.05</v>
      </c>
      <c r="S61" s="36" cm="1">
        <f t="array" ref="S61">INDEX(Life_LapseRate,A61)*1.5</f>
        <v>0.15000000000000002</v>
      </c>
      <c r="U61" s="36" cm="1">
        <f t="array" ref="U61">INDEX(Global_Yield,A61)*INDEX(Global_YieldUp,A61)</f>
        <v>5.9999999999999995E-4</v>
      </c>
      <c r="V61" s="36" cm="1">
        <f t="array" ref="V61">INDEX(Global_Yield,A61)*INDEX(Global_YieldDown,A61)</f>
        <v>5.9999999999999995E-4</v>
      </c>
    </row>
    <row r="62" spans="1:22" x14ac:dyDescent="0.2">
      <c r="A62" s="29">
        <v>60</v>
      </c>
      <c r="B62" s="30">
        <v>0.05</v>
      </c>
      <c r="C62" s="31">
        <f t="shared" si="0"/>
        <v>1.2711029318140317</v>
      </c>
      <c r="D62" s="31"/>
      <c r="E62" s="32" cm="1">
        <f t="array" ref="E62">Global_Expense*INDEX(Global_InflationFactor,A62)</f>
        <v>6.3555146590701579</v>
      </c>
      <c r="F62" s="32"/>
      <c r="G62" s="30">
        <v>0.06</v>
      </c>
      <c r="H62" s="31">
        <f t="shared" si="1"/>
        <v>0.9951560277146928</v>
      </c>
      <c r="I62" s="31"/>
      <c r="J62" s="33">
        <v>0.1</v>
      </c>
      <c r="K62" s="31" cm="1">
        <f t="array" ref="K62">1-POWER(1-INDEX(Life_LapseRate,A62),1/12)</f>
        <v>8.7416109546967213E-3</v>
      </c>
      <c r="L62" s="34"/>
      <c r="M62" s="35">
        <v>0.01</v>
      </c>
      <c r="N62" s="35">
        <v>0.01</v>
      </c>
      <c r="P62" s="36" cm="1">
        <f t="array" ref="P62">INDEX(Global_Inflation,A62)+0.02</f>
        <v>7.0000000000000007E-2</v>
      </c>
      <c r="R62" s="36" cm="1">
        <f t="array" ref="R62">INDEX(Life_LapseRate,A62)*0.5</f>
        <v>0.05</v>
      </c>
      <c r="S62" s="36" cm="1">
        <f t="array" ref="S62">INDEX(Life_LapseRate,A62)*1.5</f>
        <v>0.15000000000000002</v>
      </c>
      <c r="U62" s="36" cm="1">
        <f t="array" ref="U62">INDEX(Global_Yield,A62)*INDEX(Global_YieldUp,A62)</f>
        <v>5.9999999999999995E-4</v>
      </c>
      <c r="V62" s="36" cm="1">
        <f t="array" ref="V62">INDEX(Global_Yield,A62)*INDEX(Global_YieldDown,A62)</f>
        <v>5.9999999999999995E-4</v>
      </c>
    </row>
    <row r="63" spans="1:22" x14ac:dyDescent="0.2">
      <c r="A63" s="29">
        <v>61</v>
      </c>
      <c r="B63" s="30">
        <v>0.05</v>
      </c>
      <c r="C63" s="31">
        <f t="shared" si="0"/>
        <v>1.2762815625000001</v>
      </c>
      <c r="D63" s="31"/>
      <c r="E63" s="32" cm="1">
        <f t="array" ref="E63">Global_Expense*INDEX(Global_InflationFactor,A63)</f>
        <v>6.3814078125000009</v>
      </c>
      <c r="F63" s="32"/>
      <c r="G63" s="30">
        <v>0.06</v>
      </c>
      <c r="H63" s="31">
        <f t="shared" si="1"/>
        <v>0.9951560277146928</v>
      </c>
      <c r="I63" s="31"/>
      <c r="J63" s="33">
        <v>0.1</v>
      </c>
      <c r="K63" s="31" cm="1">
        <f t="array" ref="K63">1-POWER(1-INDEX(Life_LapseRate,A63),1/12)</f>
        <v>8.7416109546967213E-3</v>
      </c>
      <c r="L63" s="34"/>
      <c r="M63" s="35">
        <v>0.01</v>
      </c>
      <c r="N63" s="35">
        <v>0.01</v>
      </c>
      <c r="P63" s="36" cm="1">
        <f t="array" ref="P63">INDEX(Global_Inflation,A63)+0.02</f>
        <v>7.0000000000000007E-2</v>
      </c>
      <c r="R63" s="36" cm="1">
        <f t="array" ref="R63">INDEX(Life_LapseRate,A63)*0.5</f>
        <v>0.05</v>
      </c>
      <c r="S63" s="36" cm="1">
        <f t="array" ref="S63">INDEX(Life_LapseRate,A63)*1.5</f>
        <v>0.15000000000000002</v>
      </c>
      <c r="U63" s="36" cm="1">
        <f t="array" ref="U63">INDEX(Global_Yield,A63)*INDEX(Global_YieldUp,A63)</f>
        <v>5.9999999999999995E-4</v>
      </c>
      <c r="V63" s="36" cm="1">
        <f t="array" ref="V63">INDEX(Global_Yield,A63)*INDEX(Global_YieldDown,A63)</f>
        <v>5.9999999999999995E-4</v>
      </c>
    </row>
    <row r="64" spans="1:22" x14ac:dyDescent="0.2">
      <c r="A64" s="29">
        <v>62</v>
      </c>
      <c r="B64" s="30">
        <v>0.05</v>
      </c>
      <c r="C64" s="31">
        <f t="shared" si="0"/>
        <v>1.2814812915684133</v>
      </c>
      <c r="D64" s="31"/>
      <c r="E64" s="32" cm="1">
        <f t="array" ref="E64">Global_Expense*INDEX(Global_InflationFactor,A64)</f>
        <v>6.4074064578420664</v>
      </c>
      <c r="F64" s="32"/>
      <c r="G64" s="30">
        <v>0.06</v>
      </c>
      <c r="H64" s="31">
        <f t="shared" si="1"/>
        <v>0.9951560277146928</v>
      </c>
      <c r="I64" s="31"/>
      <c r="J64" s="33">
        <v>0.1</v>
      </c>
      <c r="K64" s="31" cm="1">
        <f t="array" ref="K64">1-POWER(1-INDEX(Life_LapseRate,A64),1/12)</f>
        <v>8.7416109546967213E-3</v>
      </c>
      <c r="L64" s="34"/>
      <c r="M64" s="35">
        <v>0.01</v>
      </c>
      <c r="N64" s="35">
        <v>0.01</v>
      </c>
      <c r="P64" s="36" cm="1">
        <f t="array" ref="P64">INDEX(Global_Inflation,A64)+0.02</f>
        <v>7.0000000000000007E-2</v>
      </c>
      <c r="R64" s="36" cm="1">
        <f t="array" ref="R64">INDEX(Life_LapseRate,A64)*0.5</f>
        <v>0.05</v>
      </c>
      <c r="S64" s="36" cm="1">
        <f t="array" ref="S64">INDEX(Life_LapseRate,A64)*1.5</f>
        <v>0.15000000000000002</v>
      </c>
      <c r="U64" s="36" cm="1">
        <f t="array" ref="U64">INDEX(Global_Yield,A64)*INDEX(Global_YieldUp,A64)</f>
        <v>5.9999999999999995E-4</v>
      </c>
      <c r="V64" s="36" cm="1">
        <f t="array" ref="V64">INDEX(Global_Yield,A64)*INDEX(Global_YieldDown,A64)</f>
        <v>5.9999999999999995E-4</v>
      </c>
    </row>
    <row r="65" spans="1:22" x14ac:dyDescent="0.2">
      <c r="A65" s="29">
        <v>63</v>
      </c>
      <c r="B65" s="30">
        <v>0.05</v>
      </c>
      <c r="C65" s="31">
        <f t="shared" si="0"/>
        <v>1.2867022049766927</v>
      </c>
      <c r="D65" s="31"/>
      <c r="E65" s="32" cm="1">
        <f t="array" ref="E65">Global_Expense*INDEX(Global_InflationFactor,A65)</f>
        <v>6.4335110248834635</v>
      </c>
      <c r="F65" s="32"/>
      <c r="G65" s="30">
        <v>0.06</v>
      </c>
      <c r="H65" s="31">
        <f t="shared" si="1"/>
        <v>0.9951560277146928</v>
      </c>
      <c r="I65" s="31"/>
      <c r="J65" s="33">
        <v>0.1</v>
      </c>
      <c r="K65" s="31" cm="1">
        <f t="array" ref="K65">1-POWER(1-INDEX(Life_LapseRate,A65),1/12)</f>
        <v>8.7416109546967213E-3</v>
      </c>
      <c r="L65" s="34"/>
      <c r="M65" s="35">
        <v>0.01</v>
      </c>
      <c r="N65" s="35">
        <v>0.01</v>
      </c>
      <c r="P65" s="36" cm="1">
        <f t="array" ref="P65">INDEX(Global_Inflation,A65)+0.02</f>
        <v>7.0000000000000007E-2</v>
      </c>
      <c r="R65" s="36" cm="1">
        <f t="array" ref="R65">INDEX(Life_LapseRate,A65)*0.5</f>
        <v>0.05</v>
      </c>
      <c r="S65" s="36" cm="1">
        <f t="array" ref="S65">INDEX(Life_LapseRate,A65)*1.5</f>
        <v>0.15000000000000002</v>
      </c>
      <c r="U65" s="36" cm="1">
        <f t="array" ref="U65">INDEX(Global_Yield,A65)*INDEX(Global_YieldUp,A65)</f>
        <v>5.9999999999999995E-4</v>
      </c>
      <c r="V65" s="36" cm="1">
        <f t="array" ref="V65">INDEX(Global_Yield,A65)*INDEX(Global_YieldDown,A65)</f>
        <v>5.9999999999999995E-4</v>
      </c>
    </row>
    <row r="66" spans="1:22" x14ac:dyDescent="0.2">
      <c r="A66" s="29">
        <v>64</v>
      </c>
      <c r="B66" s="30">
        <v>0.05</v>
      </c>
      <c r="C66" s="31">
        <f t="shared" si="0"/>
        <v>1.2919443890324609</v>
      </c>
      <c r="D66" s="31"/>
      <c r="E66" s="32" cm="1">
        <f t="array" ref="E66">Global_Expense*INDEX(Global_InflationFactor,A66)</f>
        <v>6.459721945162304</v>
      </c>
      <c r="F66" s="32"/>
      <c r="G66" s="30">
        <v>0.06</v>
      </c>
      <c r="H66" s="31">
        <f t="shared" si="1"/>
        <v>0.9951560277146928</v>
      </c>
      <c r="I66" s="31"/>
      <c r="J66" s="33">
        <v>0.1</v>
      </c>
      <c r="K66" s="31" cm="1">
        <f t="array" ref="K66">1-POWER(1-INDEX(Life_LapseRate,A66),1/12)</f>
        <v>8.7416109546967213E-3</v>
      </c>
      <c r="L66" s="34"/>
      <c r="M66" s="35">
        <v>0.01</v>
      </c>
      <c r="N66" s="35">
        <v>0.01</v>
      </c>
      <c r="P66" s="36" cm="1">
        <f t="array" ref="P66">INDEX(Global_Inflation,A66)+0.02</f>
        <v>7.0000000000000007E-2</v>
      </c>
      <c r="R66" s="36" cm="1">
        <f t="array" ref="R66">INDEX(Life_LapseRate,A66)*0.5</f>
        <v>0.05</v>
      </c>
      <c r="S66" s="36" cm="1">
        <f t="array" ref="S66">INDEX(Life_LapseRate,A66)*1.5</f>
        <v>0.15000000000000002</v>
      </c>
      <c r="U66" s="36" cm="1">
        <f t="array" ref="U66">INDEX(Global_Yield,A66)*INDEX(Global_YieldUp,A66)</f>
        <v>5.9999999999999995E-4</v>
      </c>
      <c r="V66" s="36" cm="1">
        <f t="array" ref="V66">INDEX(Global_Yield,A66)*INDEX(Global_YieldDown,A66)</f>
        <v>5.9999999999999995E-4</v>
      </c>
    </row>
    <row r="67" spans="1:22" x14ac:dyDescent="0.2">
      <c r="A67" s="29">
        <v>65</v>
      </c>
      <c r="B67" s="30">
        <v>0.05</v>
      </c>
      <c r="C67" s="31">
        <f t="shared" ref="C67:C130" si="2">IF(A67=1,1,POWER(1+INDEX(Global_Inflation,A67-1),(A67-1)/12))</f>
        <v>1.2972079303949688</v>
      </c>
      <c r="D67" s="31"/>
      <c r="E67" s="32" cm="1">
        <f t="array" ref="E67">Global_Expense*INDEX(Global_InflationFactor,A67)</f>
        <v>6.4860396519748438</v>
      </c>
      <c r="F67" s="32"/>
      <c r="G67" s="30">
        <v>0.06</v>
      </c>
      <c r="H67" s="31">
        <f t="shared" ref="H67:H130" si="3">1/POWER(1+INDEX(Global_Yield,A67),1/12)</f>
        <v>0.9951560277146928</v>
      </c>
      <c r="I67" s="31"/>
      <c r="J67" s="33">
        <v>0.1</v>
      </c>
      <c r="K67" s="31" cm="1">
        <f t="array" ref="K67">1-POWER(1-INDEX(Life_LapseRate,A67),1/12)</f>
        <v>8.7416109546967213E-3</v>
      </c>
      <c r="L67" s="34"/>
      <c r="M67" s="35">
        <v>0.01</v>
      </c>
      <c r="N67" s="35">
        <v>0.01</v>
      </c>
      <c r="P67" s="36" cm="1">
        <f t="array" ref="P67">INDEX(Global_Inflation,A67)+0.02</f>
        <v>7.0000000000000007E-2</v>
      </c>
      <c r="R67" s="36" cm="1">
        <f t="array" ref="R67">INDEX(Life_LapseRate,A67)*0.5</f>
        <v>0.05</v>
      </c>
      <c r="S67" s="36" cm="1">
        <f t="array" ref="S67">INDEX(Life_LapseRate,A67)*1.5</f>
        <v>0.15000000000000002</v>
      </c>
      <c r="U67" s="36" cm="1">
        <f t="array" ref="U67">INDEX(Global_Yield,A67)*INDEX(Global_YieldUp,A67)</f>
        <v>5.9999999999999995E-4</v>
      </c>
      <c r="V67" s="36" cm="1">
        <f t="array" ref="V67">INDEX(Global_Yield,A67)*INDEX(Global_YieldDown,A67)</f>
        <v>5.9999999999999995E-4</v>
      </c>
    </row>
    <row r="68" spans="1:22" x14ac:dyDescent="0.2">
      <c r="A68" s="29">
        <v>66</v>
      </c>
      <c r="B68" s="30">
        <v>0.05</v>
      </c>
      <c r="C68" s="31">
        <f t="shared" si="2"/>
        <v>1.3024929160765284</v>
      </c>
      <c r="D68" s="31"/>
      <c r="E68" s="32" cm="1">
        <f t="array" ref="E68">Global_Expense*INDEX(Global_InflationFactor,A68)</f>
        <v>6.512464580382642</v>
      </c>
      <c r="F68" s="32"/>
      <c r="G68" s="30">
        <v>0.06</v>
      </c>
      <c r="H68" s="31">
        <f t="shared" si="3"/>
        <v>0.9951560277146928</v>
      </c>
      <c r="I68" s="31"/>
      <c r="J68" s="33">
        <v>0.1</v>
      </c>
      <c r="K68" s="31" cm="1">
        <f t="array" ref="K68">1-POWER(1-INDEX(Life_LapseRate,A68),1/12)</f>
        <v>8.7416109546967213E-3</v>
      </c>
      <c r="L68" s="34"/>
      <c r="M68" s="35">
        <v>0.01</v>
      </c>
      <c r="N68" s="35">
        <v>0.01</v>
      </c>
      <c r="P68" s="36" cm="1">
        <f t="array" ref="P68">INDEX(Global_Inflation,A68)+0.02</f>
        <v>7.0000000000000007E-2</v>
      </c>
      <c r="R68" s="36" cm="1">
        <f t="array" ref="R68">INDEX(Life_LapseRate,A68)*0.5</f>
        <v>0.05</v>
      </c>
      <c r="S68" s="36" cm="1">
        <f t="array" ref="S68">INDEX(Life_LapseRate,A68)*1.5</f>
        <v>0.15000000000000002</v>
      </c>
      <c r="U68" s="36" cm="1">
        <f t="array" ref="U68">INDEX(Global_Yield,A68)*INDEX(Global_YieldUp,A68)</f>
        <v>5.9999999999999995E-4</v>
      </c>
      <c r="V68" s="36" cm="1">
        <f t="array" ref="V68">INDEX(Global_Yield,A68)*INDEX(Global_YieldDown,A68)</f>
        <v>5.9999999999999995E-4</v>
      </c>
    </row>
    <row r="69" spans="1:22" x14ac:dyDescent="0.2">
      <c r="A69" s="29">
        <v>67</v>
      </c>
      <c r="B69" s="30">
        <v>0.05</v>
      </c>
      <c r="C69" s="31">
        <f t="shared" si="2"/>
        <v>1.3077994334439491</v>
      </c>
      <c r="D69" s="31"/>
      <c r="E69" s="32" cm="1">
        <f t="array" ref="E69">Global_Expense*INDEX(Global_InflationFactor,A69)</f>
        <v>6.5389971672197458</v>
      </c>
      <c r="F69" s="32"/>
      <c r="G69" s="30">
        <v>0.06</v>
      </c>
      <c r="H69" s="31">
        <f t="shared" si="3"/>
        <v>0.9951560277146928</v>
      </c>
      <c r="I69" s="31"/>
      <c r="J69" s="33">
        <v>0.1</v>
      </c>
      <c r="K69" s="31" cm="1">
        <f t="array" ref="K69">1-POWER(1-INDEX(Life_LapseRate,A69),1/12)</f>
        <v>8.7416109546967213E-3</v>
      </c>
      <c r="L69" s="34"/>
      <c r="M69" s="35">
        <v>0.01</v>
      </c>
      <c r="N69" s="35">
        <v>0.01</v>
      </c>
      <c r="P69" s="36" cm="1">
        <f t="array" ref="P69">INDEX(Global_Inflation,A69)+0.02</f>
        <v>7.0000000000000007E-2</v>
      </c>
      <c r="R69" s="36" cm="1">
        <f t="array" ref="R69">INDEX(Life_LapseRate,A69)*0.5</f>
        <v>0.05</v>
      </c>
      <c r="S69" s="36" cm="1">
        <f t="array" ref="S69">INDEX(Life_LapseRate,A69)*1.5</f>
        <v>0.15000000000000002</v>
      </c>
      <c r="U69" s="36" cm="1">
        <f t="array" ref="U69">INDEX(Global_Yield,A69)*INDEX(Global_YieldUp,A69)</f>
        <v>5.9999999999999995E-4</v>
      </c>
      <c r="V69" s="36" cm="1">
        <f t="array" ref="V69">INDEX(Global_Yield,A69)*INDEX(Global_YieldDown,A69)</f>
        <v>5.9999999999999995E-4</v>
      </c>
    </row>
    <row r="70" spans="1:22" x14ac:dyDescent="0.2">
      <c r="A70" s="29">
        <v>68</v>
      </c>
      <c r="B70" s="30">
        <v>0.05</v>
      </c>
      <c r="C70" s="31">
        <f t="shared" si="2"/>
        <v>1.3131275702199849</v>
      </c>
      <c r="D70" s="31"/>
      <c r="E70" s="32" cm="1">
        <f t="array" ref="E70">Global_Expense*INDEX(Global_InflationFactor,A70)</f>
        <v>6.5656378510999245</v>
      </c>
      <c r="F70" s="32"/>
      <c r="G70" s="30">
        <v>0.06</v>
      </c>
      <c r="H70" s="31">
        <f t="shared" si="3"/>
        <v>0.9951560277146928</v>
      </c>
      <c r="I70" s="31"/>
      <c r="J70" s="33">
        <v>0.1</v>
      </c>
      <c r="K70" s="31" cm="1">
        <f t="array" ref="K70">1-POWER(1-INDEX(Life_LapseRate,A70),1/12)</f>
        <v>8.7416109546967213E-3</v>
      </c>
      <c r="L70" s="34"/>
      <c r="M70" s="35">
        <v>0.01</v>
      </c>
      <c r="N70" s="35">
        <v>0.01</v>
      </c>
      <c r="P70" s="36" cm="1">
        <f t="array" ref="P70">INDEX(Global_Inflation,A70)+0.02</f>
        <v>7.0000000000000007E-2</v>
      </c>
      <c r="R70" s="36" cm="1">
        <f t="array" ref="R70">INDEX(Life_LapseRate,A70)*0.5</f>
        <v>0.05</v>
      </c>
      <c r="S70" s="36" cm="1">
        <f t="array" ref="S70">INDEX(Life_LapseRate,A70)*1.5</f>
        <v>0.15000000000000002</v>
      </c>
      <c r="U70" s="36" cm="1">
        <f t="array" ref="U70">INDEX(Global_Yield,A70)*INDEX(Global_YieldUp,A70)</f>
        <v>5.9999999999999995E-4</v>
      </c>
      <c r="V70" s="36" cm="1">
        <f t="array" ref="V70">INDEX(Global_Yield,A70)*INDEX(Global_YieldDown,A70)</f>
        <v>5.9999999999999995E-4</v>
      </c>
    </row>
    <row r="71" spans="1:22" x14ac:dyDescent="0.2">
      <c r="A71" s="29">
        <v>69</v>
      </c>
      <c r="B71" s="30">
        <v>0.05</v>
      </c>
      <c r="C71" s="31">
        <f t="shared" si="2"/>
        <v>1.3184774144847824</v>
      </c>
      <c r="D71" s="31"/>
      <c r="E71" s="32" cm="1">
        <f t="array" ref="E71">Global_Expense*INDEX(Global_InflationFactor,A71)</f>
        <v>6.5923870724239118</v>
      </c>
      <c r="F71" s="32"/>
      <c r="G71" s="30">
        <v>0.06</v>
      </c>
      <c r="H71" s="31">
        <f t="shared" si="3"/>
        <v>0.9951560277146928</v>
      </c>
      <c r="I71" s="31"/>
      <c r="J71" s="33">
        <v>0.1</v>
      </c>
      <c r="K71" s="31" cm="1">
        <f t="array" ref="K71">1-POWER(1-INDEX(Life_LapseRate,A71),1/12)</f>
        <v>8.7416109546967213E-3</v>
      </c>
      <c r="L71" s="34"/>
      <c r="M71" s="35">
        <v>0.01</v>
      </c>
      <c r="N71" s="35">
        <v>0.01</v>
      </c>
      <c r="P71" s="36" cm="1">
        <f t="array" ref="P71">INDEX(Global_Inflation,A71)+0.02</f>
        <v>7.0000000000000007E-2</v>
      </c>
      <c r="R71" s="36" cm="1">
        <f t="array" ref="R71">INDEX(Life_LapseRate,A71)*0.5</f>
        <v>0.05</v>
      </c>
      <c r="S71" s="36" cm="1">
        <f t="array" ref="S71">INDEX(Life_LapseRate,A71)*1.5</f>
        <v>0.15000000000000002</v>
      </c>
      <c r="U71" s="36" cm="1">
        <f t="array" ref="U71">INDEX(Global_Yield,A71)*INDEX(Global_YieldUp,A71)</f>
        <v>5.9999999999999995E-4</v>
      </c>
      <c r="V71" s="36" cm="1">
        <f t="array" ref="V71">INDEX(Global_Yield,A71)*INDEX(Global_YieldDown,A71)</f>
        <v>5.9999999999999995E-4</v>
      </c>
    </row>
    <row r="72" spans="1:22" x14ac:dyDescent="0.2">
      <c r="A72" s="29">
        <v>70</v>
      </c>
      <c r="B72" s="30">
        <v>0.05</v>
      </c>
      <c r="C72" s="31">
        <f t="shared" si="2"/>
        <v>1.323849054677338</v>
      </c>
      <c r="D72" s="31"/>
      <c r="E72" s="32" cm="1">
        <f t="array" ref="E72">Global_Expense*INDEX(Global_InflationFactor,A72)</f>
        <v>6.6192452733866904</v>
      </c>
      <c r="F72" s="32"/>
      <c r="G72" s="30">
        <v>0.06</v>
      </c>
      <c r="H72" s="31">
        <f t="shared" si="3"/>
        <v>0.9951560277146928</v>
      </c>
      <c r="I72" s="31"/>
      <c r="J72" s="33">
        <v>0.1</v>
      </c>
      <c r="K72" s="31" cm="1">
        <f t="array" ref="K72">1-POWER(1-INDEX(Life_LapseRate,A72),1/12)</f>
        <v>8.7416109546967213E-3</v>
      </c>
      <c r="L72" s="34"/>
      <c r="M72" s="35">
        <v>0.01</v>
      </c>
      <c r="N72" s="35">
        <v>0.01</v>
      </c>
      <c r="P72" s="36" cm="1">
        <f t="array" ref="P72">INDEX(Global_Inflation,A72)+0.02</f>
        <v>7.0000000000000007E-2</v>
      </c>
      <c r="R72" s="36" cm="1">
        <f t="array" ref="R72">INDEX(Life_LapseRate,A72)*0.5</f>
        <v>0.05</v>
      </c>
      <c r="S72" s="36" cm="1">
        <f t="array" ref="S72">INDEX(Life_LapseRate,A72)*1.5</f>
        <v>0.15000000000000002</v>
      </c>
      <c r="U72" s="36" cm="1">
        <f t="array" ref="U72">INDEX(Global_Yield,A72)*INDEX(Global_YieldUp,A72)</f>
        <v>5.9999999999999995E-4</v>
      </c>
      <c r="V72" s="36" cm="1">
        <f t="array" ref="V72">INDEX(Global_Yield,A72)*INDEX(Global_YieldDown,A72)</f>
        <v>5.9999999999999995E-4</v>
      </c>
    </row>
    <row r="73" spans="1:22" x14ac:dyDescent="0.2">
      <c r="A73" s="29">
        <v>71</v>
      </c>
      <c r="B73" s="30">
        <v>0.05</v>
      </c>
      <c r="C73" s="31">
        <f t="shared" si="2"/>
        <v>1.3292425795969594</v>
      </c>
      <c r="D73" s="31"/>
      <c r="E73" s="32" cm="1">
        <f t="array" ref="E73">Global_Expense*INDEX(Global_InflationFactor,A73)</f>
        <v>6.646212897984797</v>
      </c>
      <c r="F73" s="32"/>
      <c r="G73" s="30">
        <v>0.06</v>
      </c>
      <c r="H73" s="31">
        <f t="shared" si="3"/>
        <v>0.9951560277146928</v>
      </c>
      <c r="I73" s="31"/>
      <c r="J73" s="33">
        <v>0.1</v>
      </c>
      <c r="K73" s="31" cm="1">
        <f t="array" ref="K73">1-POWER(1-INDEX(Life_LapseRate,A73),1/12)</f>
        <v>8.7416109546967213E-3</v>
      </c>
      <c r="L73" s="34"/>
      <c r="M73" s="35">
        <v>0.01</v>
      </c>
      <c r="N73" s="35">
        <v>0.01</v>
      </c>
      <c r="P73" s="36" cm="1">
        <f t="array" ref="P73">INDEX(Global_Inflation,A73)+0.02</f>
        <v>7.0000000000000007E-2</v>
      </c>
      <c r="R73" s="36" cm="1">
        <f t="array" ref="R73">INDEX(Life_LapseRate,A73)*0.5</f>
        <v>0.05</v>
      </c>
      <c r="S73" s="36" cm="1">
        <f t="array" ref="S73">INDEX(Life_LapseRate,A73)*1.5</f>
        <v>0.15000000000000002</v>
      </c>
      <c r="U73" s="36" cm="1">
        <f t="array" ref="U73">INDEX(Global_Yield,A73)*INDEX(Global_YieldUp,A73)</f>
        <v>5.9999999999999995E-4</v>
      </c>
      <c r="V73" s="36" cm="1">
        <f t="array" ref="V73">INDEX(Global_Yield,A73)*INDEX(Global_YieldDown,A73)</f>
        <v>5.9999999999999995E-4</v>
      </c>
    </row>
    <row r="74" spans="1:22" x14ac:dyDescent="0.2">
      <c r="A74" s="29">
        <v>72</v>
      </c>
      <c r="B74" s="30">
        <v>0.05</v>
      </c>
      <c r="C74" s="31">
        <f t="shared" si="2"/>
        <v>1.3346580784047333</v>
      </c>
      <c r="D74" s="31"/>
      <c r="E74" s="32" cm="1">
        <f t="array" ref="E74">Global_Expense*INDEX(Global_InflationFactor,A74)</f>
        <v>6.6732903920236666</v>
      </c>
      <c r="F74" s="32"/>
      <c r="G74" s="30">
        <v>0.06</v>
      </c>
      <c r="H74" s="31">
        <f t="shared" si="3"/>
        <v>0.9951560277146928</v>
      </c>
      <c r="I74" s="31"/>
      <c r="J74" s="33">
        <v>0.1</v>
      </c>
      <c r="K74" s="31" cm="1">
        <f t="array" ref="K74">1-POWER(1-INDEX(Life_LapseRate,A74),1/12)</f>
        <v>8.7416109546967213E-3</v>
      </c>
      <c r="L74" s="34"/>
      <c r="M74" s="35">
        <v>0.01</v>
      </c>
      <c r="N74" s="35">
        <v>0.01</v>
      </c>
      <c r="P74" s="36" cm="1">
        <f t="array" ref="P74">INDEX(Global_Inflation,A74)+0.02</f>
        <v>7.0000000000000007E-2</v>
      </c>
      <c r="R74" s="36" cm="1">
        <f t="array" ref="R74">INDEX(Life_LapseRate,A74)*0.5</f>
        <v>0.05</v>
      </c>
      <c r="S74" s="36" cm="1">
        <f t="array" ref="S74">INDEX(Life_LapseRate,A74)*1.5</f>
        <v>0.15000000000000002</v>
      </c>
      <c r="U74" s="36" cm="1">
        <f t="array" ref="U74">INDEX(Global_Yield,A74)*INDEX(Global_YieldUp,A74)</f>
        <v>5.9999999999999995E-4</v>
      </c>
      <c r="V74" s="36" cm="1">
        <f t="array" ref="V74">INDEX(Global_Yield,A74)*INDEX(Global_YieldDown,A74)</f>
        <v>5.9999999999999995E-4</v>
      </c>
    </row>
    <row r="75" spans="1:22" x14ac:dyDescent="0.2">
      <c r="A75" s="29">
        <v>73</v>
      </c>
      <c r="B75" s="30">
        <v>0.05</v>
      </c>
      <c r="C75" s="31">
        <f t="shared" si="2"/>
        <v>1.340095640625</v>
      </c>
      <c r="D75" s="31"/>
      <c r="E75" s="32" cm="1">
        <f t="array" ref="E75">Global_Expense*INDEX(Global_InflationFactor,A75)</f>
        <v>6.7004782031249999</v>
      </c>
      <c r="F75" s="32"/>
      <c r="G75" s="30">
        <v>0.06</v>
      </c>
      <c r="H75" s="31">
        <f t="shared" si="3"/>
        <v>0.9951560277146928</v>
      </c>
      <c r="I75" s="31"/>
      <c r="J75" s="33">
        <v>0.1</v>
      </c>
      <c r="K75" s="31" cm="1">
        <f t="array" ref="K75">1-POWER(1-INDEX(Life_LapseRate,A75),1/12)</f>
        <v>8.7416109546967213E-3</v>
      </c>
      <c r="L75" s="34"/>
      <c r="M75" s="35">
        <v>0.01</v>
      </c>
      <c r="N75" s="35">
        <v>0.01</v>
      </c>
      <c r="P75" s="36" cm="1">
        <f t="array" ref="P75">INDEX(Global_Inflation,A75)+0.02</f>
        <v>7.0000000000000007E-2</v>
      </c>
      <c r="R75" s="36" cm="1">
        <f t="array" ref="R75">INDEX(Life_LapseRate,A75)*0.5</f>
        <v>0.05</v>
      </c>
      <c r="S75" s="36" cm="1">
        <f t="array" ref="S75">INDEX(Life_LapseRate,A75)*1.5</f>
        <v>0.15000000000000002</v>
      </c>
      <c r="U75" s="36" cm="1">
        <f t="array" ref="U75">INDEX(Global_Yield,A75)*INDEX(Global_YieldUp,A75)</f>
        <v>5.9999999999999995E-4</v>
      </c>
      <c r="V75" s="36" cm="1">
        <f t="array" ref="V75">INDEX(Global_Yield,A75)*INDEX(Global_YieldDown,A75)</f>
        <v>5.9999999999999995E-4</v>
      </c>
    </row>
    <row r="76" spans="1:22" x14ac:dyDescent="0.2">
      <c r="A76" s="29">
        <v>74</v>
      </c>
      <c r="B76" s="30">
        <v>0.05</v>
      </c>
      <c r="C76" s="31">
        <f t="shared" si="2"/>
        <v>1.3455553561468341</v>
      </c>
      <c r="D76" s="31"/>
      <c r="E76" s="32" cm="1">
        <f t="array" ref="E76">Global_Expense*INDEX(Global_InflationFactor,A76)</f>
        <v>6.7277767807341702</v>
      </c>
      <c r="F76" s="32"/>
      <c r="G76" s="30">
        <v>0.06</v>
      </c>
      <c r="H76" s="31">
        <f t="shared" si="3"/>
        <v>0.9951560277146928</v>
      </c>
      <c r="I76" s="31"/>
      <c r="J76" s="33">
        <v>0.1</v>
      </c>
      <c r="K76" s="31" cm="1">
        <f t="array" ref="K76">1-POWER(1-INDEX(Life_LapseRate,A76),1/12)</f>
        <v>8.7416109546967213E-3</v>
      </c>
      <c r="L76" s="34"/>
      <c r="M76" s="35">
        <v>0.01</v>
      </c>
      <c r="N76" s="35">
        <v>0.01</v>
      </c>
      <c r="P76" s="36" cm="1">
        <f t="array" ref="P76">INDEX(Global_Inflation,A76)+0.02</f>
        <v>7.0000000000000007E-2</v>
      </c>
      <c r="R76" s="36" cm="1">
        <f t="array" ref="R76">INDEX(Life_LapseRate,A76)*0.5</f>
        <v>0.05</v>
      </c>
      <c r="S76" s="36" cm="1">
        <f t="array" ref="S76">INDEX(Life_LapseRate,A76)*1.5</f>
        <v>0.15000000000000002</v>
      </c>
      <c r="U76" s="36" cm="1">
        <f t="array" ref="U76">INDEX(Global_Yield,A76)*INDEX(Global_YieldUp,A76)</f>
        <v>5.9999999999999995E-4</v>
      </c>
      <c r="V76" s="36" cm="1">
        <f t="array" ref="V76">INDEX(Global_Yield,A76)*INDEX(Global_YieldDown,A76)</f>
        <v>5.9999999999999995E-4</v>
      </c>
    </row>
    <row r="77" spans="1:22" x14ac:dyDescent="0.2">
      <c r="A77" s="29">
        <v>75</v>
      </c>
      <c r="B77" s="30">
        <v>0.05</v>
      </c>
      <c r="C77" s="31">
        <f t="shared" si="2"/>
        <v>1.3510373152255273</v>
      </c>
      <c r="D77" s="31"/>
      <c r="E77" s="32" cm="1">
        <f t="array" ref="E77">Global_Expense*INDEX(Global_InflationFactor,A77)</f>
        <v>6.7551865761276364</v>
      </c>
      <c r="F77" s="32"/>
      <c r="G77" s="30">
        <v>0.06</v>
      </c>
      <c r="H77" s="31">
        <f t="shared" si="3"/>
        <v>0.9951560277146928</v>
      </c>
      <c r="I77" s="31"/>
      <c r="J77" s="33">
        <v>0.1</v>
      </c>
      <c r="K77" s="31" cm="1">
        <f t="array" ref="K77">1-POWER(1-INDEX(Life_LapseRate,A77),1/12)</f>
        <v>8.7416109546967213E-3</v>
      </c>
      <c r="L77" s="34"/>
      <c r="M77" s="35">
        <v>0.01</v>
      </c>
      <c r="N77" s="35">
        <v>0.01</v>
      </c>
      <c r="P77" s="36" cm="1">
        <f t="array" ref="P77">INDEX(Global_Inflation,A77)+0.02</f>
        <v>7.0000000000000007E-2</v>
      </c>
      <c r="R77" s="36" cm="1">
        <f t="array" ref="R77">INDEX(Life_LapseRate,A77)*0.5</f>
        <v>0.05</v>
      </c>
      <c r="S77" s="36" cm="1">
        <f t="array" ref="S77">INDEX(Life_LapseRate,A77)*1.5</f>
        <v>0.15000000000000002</v>
      </c>
      <c r="U77" s="36" cm="1">
        <f t="array" ref="U77">INDEX(Global_Yield,A77)*INDEX(Global_YieldUp,A77)</f>
        <v>5.9999999999999995E-4</v>
      </c>
      <c r="V77" s="36" cm="1">
        <f t="array" ref="V77">INDEX(Global_Yield,A77)*INDEX(Global_YieldDown,A77)</f>
        <v>5.9999999999999995E-4</v>
      </c>
    </row>
    <row r="78" spans="1:22" x14ac:dyDescent="0.2">
      <c r="A78" s="29">
        <v>76</v>
      </c>
      <c r="B78" s="30">
        <v>0.05</v>
      </c>
      <c r="C78" s="31">
        <f t="shared" si="2"/>
        <v>1.356541608484084</v>
      </c>
      <c r="D78" s="31"/>
      <c r="E78" s="32" cm="1">
        <f t="array" ref="E78">Global_Expense*INDEX(Global_InflationFactor,A78)</f>
        <v>6.7827080424204205</v>
      </c>
      <c r="F78" s="32"/>
      <c r="G78" s="30">
        <v>0.06</v>
      </c>
      <c r="H78" s="31">
        <f t="shared" si="3"/>
        <v>0.9951560277146928</v>
      </c>
      <c r="I78" s="31"/>
      <c r="J78" s="33">
        <v>0.1</v>
      </c>
      <c r="K78" s="31" cm="1">
        <f t="array" ref="K78">1-POWER(1-INDEX(Life_LapseRate,A78),1/12)</f>
        <v>8.7416109546967213E-3</v>
      </c>
      <c r="L78" s="34"/>
      <c r="M78" s="35">
        <v>0.01</v>
      </c>
      <c r="N78" s="35">
        <v>0.01</v>
      </c>
      <c r="P78" s="36" cm="1">
        <f t="array" ref="P78">INDEX(Global_Inflation,A78)+0.02</f>
        <v>7.0000000000000007E-2</v>
      </c>
      <c r="R78" s="36" cm="1">
        <f t="array" ref="R78">INDEX(Life_LapseRate,A78)*0.5</f>
        <v>0.05</v>
      </c>
      <c r="S78" s="36" cm="1">
        <f t="array" ref="S78">INDEX(Life_LapseRate,A78)*1.5</f>
        <v>0.15000000000000002</v>
      </c>
      <c r="U78" s="36" cm="1">
        <f t="array" ref="U78">INDEX(Global_Yield,A78)*INDEX(Global_YieldUp,A78)</f>
        <v>5.9999999999999995E-4</v>
      </c>
      <c r="V78" s="36" cm="1">
        <f t="array" ref="V78">INDEX(Global_Yield,A78)*INDEX(Global_YieldDown,A78)</f>
        <v>5.9999999999999995E-4</v>
      </c>
    </row>
    <row r="79" spans="1:22" x14ac:dyDescent="0.2">
      <c r="A79" s="29">
        <v>77</v>
      </c>
      <c r="B79" s="30">
        <v>0.05</v>
      </c>
      <c r="C79" s="31">
        <f t="shared" si="2"/>
        <v>1.3620683269147174</v>
      </c>
      <c r="D79" s="31"/>
      <c r="E79" s="32" cm="1">
        <f t="array" ref="E79">Global_Expense*INDEX(Global_InflationFactor,A79)</f>
        <v>6.8103416345735868</v>
      </c>
      <c r="F79" s="32"/>
      <c r="G79" s="30">
        <v>0.06</v>
      </c>
      <c r="H79" s="31">
        <f t="shared" si="3"/>
        <v>0.9951560277146928</v>
      </c>
      <c r="I79" s="31"/>
      <c r="J79" s="33">
        <v>0.1</v>
      </c>
      <c r="K79" s="31" cm="1">
        <f t="array" ref="K79">1-POWER(1-INDEX(Life_LapseRate,A79),1/12)</f>
        <v>8.7416109546967213E-3</v>
      </c>
      <c r="L79" s="34"/>
      <c r="M79" s="35">
        <v>0.01</v>
      </c>
      <c r="N79" s="35">
        <v>0.01</v>
      </c>
      <c r="P79" s="36" cm="1">
        <f t="array" ref="P79">INDEX(Global_Inflation,A79)+0.02</f>
        <v>7.0000000000000007E-2</v>
      </c>
      <c r="R79" s="36" cm="1">
        <f t="array" ref="R79">INDEX(Life_LapseRate,A79)*0.5</f>
        <v>0.05</v>
      </c>
      <c r="S79" s="36" cm="1">
        <f t="array" ref="S79">INDEX(Life_LapseRate,A79)*1.5</f>
        <v>0.15000000000000002</v>
      </c>
      <c r="U79" s="36" cm="1">
        <f t="array" ref="U79">INDEX(Global_Yield,A79)*INDEX(Global_YieldUp,A79)</f>
        <v>5.9999999999999995E-4</v>
      </c>
      <c r="V79" s="36" cm="1">
        <f t="array" ref="V79">INDEX(Global_Yield,A79)*INDEX(Global_YieldDown,A79)</f>
        <v>5.9999999999999995E-4</v>
      </c>
    </row>
    <row r="80" spans="1:22" x14ac:dyDescent="0.2">
      <c r="A80" s="29">
        <v>78</v>
      </c>
      <c r="B80" s="30">
        <v>0.05</v>
      </c>
      <c r="C80" s="31">
        <f t="shared" si="2"/>
        <v>1.3676175618803548</v>
      </c>
      <c r="D80" s="31"/>
      <c r="E80" s="32" cm="1">
        <f t="array" ref="E80">Global_Expense*INDEX(Global_InflationFactor,A80)</f>
        <v>6.8380878094017739</v>
      </c>
      <c r="F80" s="32"/>
      <c r="G80" s="30">
        <v>0.06</v>
      </c>
      <c r="H80" s="31">
        <f t="shared" si="3"/>
        <v>0.9951560277146928</v>
      </c>
      <c r="I80" s="31"/>
      <c r="J80" s="33">
        <v>0.1</v>
      </c>
      <c r="K80" s="31" cm="1">
        <f t="array" ref="K80">1-POWER(1-INDEX(Life_LapseRate,A80),1/12)</f>
        <v>8.7416109546967213E-3</v>
      </c>
      <c r="L80" s="34"/>
      <c r="M80" s="35">
        <v>0.01</v>
      </c>
      <c r="N80" s="35">
        <v>0.01</v>
      </c>
      <c r="P80" s="36" cm="1">
        <f t="array" ref="P80">INDEX(Global_Inflation,A80)+0.02</f>
        <v>7.0000000000000007E-2</v>
      </c>
      <c r="R80" s="36" cm="1">
        <f t="array" ref="R80">INDEX(Life_LapseRate,A80)*0.5</f>
        <v>0.05</v>
      </c>
      <c r="S80" s="36" cm="1">
        <f t="array" ref="S80">INDEX(Life_LapseRate,A80)*1.5</f>
        <v>0.15000000000000002</v>
      </c>
      <c r="U80" s="36" cm="1">
        <f t="array" ref="U80">INDEX(Global_Yield,A80)*INDEX(Global_YieldUp,A80)</f>
        <v>5.9999999999999995E-4</v>
      </c>
      <c r="V80" s="36" cm="1">
        <f t="array" ref="V80">INDEX(Global_Yield,A80)*INDEX(Global_YieldDown,A80)</f>
        <v>5.9999999999999995E-4</v>
      </c>
    </row>
    <row r="81" spans="1:22" x14ac:dyDescent="0.2">
      <c r="A81" s="29">
        <v>79</v>
      </c>
      <c r="B81" s="30">
        <v>0.05</v>
      </c>
      <c r="C81" s="31">
        <f t="shared" si="2"/>
        <v>1.3731894051161466</v>
      </c>
      <c r="D81" s="31"/>
      <c r="E81" s="32" cm="1">
        <f t="array" ref="E81">Global_Expense*INDEX(Global_InflationFactor,A81)</f>
        <v>6.8659470255807333</v>
      </c>
      <c r="F81" s="32"/>
      <c r="G81" s="30">
        <v>0.06</v>
      </c>
      <c r="H81" s="31">
        <f t="shared" si="3"/>
        <v>0.9951560277146928</v>
      </c>
      <c r="I81" s="31"/>
      <c r="J81" s="33">
        <v>0.1</v>
      </c>
      <c r="K81" s="31" cm="1">
        <f t="array" ref="K81">1-POWER(1-INDEX(Life_LapseRate,A81),1/12)</f>
        <v>8.7416109546967213E-3</v>
      </c>
      <c r="L81" s="34"/>
      <c r="M81" s="35">
        <v>0.01</v>
      </c>
      <c r="N81" s="35">
        <v>0.01</v>
      </c>
      <c r="P81" s="36" cm="1">
        <f t="array" ref="P81">INDEX(Global_Inflation,A81)+0.02</f>
        <v>7.0000000000000007E-2</v>
      </c>
      <c r="R81" s="36" cm="1">
        <f t="array" ref="R81">INDEX(Life_LapseRate,A81)*0.5</f>
        <v>0.05</v>
      </c>
      <c r="S81" s="36" cm="1">
        <f t="array" ref="S81">INDEX(Life_LapseRate,A81)*1.5</f>
        <v>0.15000000000000002</v>
      </c>
      <c r="U81" s="36" cm="1">
        <f t="array" ref="U81">INDEX(Global_Yield,A81)*INDEX(Global_YieldUp,A81)</f>
        <v>5.9999999999999995E-4</v>
      </c>
      <c r="V81" s="36" cm="1">
        <f t="array" ref="V81">INDEX(Global_Yield,A81)*INDEX(Global_YieldDown,A81)</f>
        <v>5.9999999999999995E-4</v>
      </c>
    </row>
    <row r="82" spans="1:22" x14ac:dyDescent="0.2">
      <c r="A82" s="29">
        <v>80</v>
      </c>
      <c r="B82" s="30">
        <v>0.05</v>
      </c>
      <c r="C82" s="31">
        <f t="shared" si="2"/>
        <v>1.3787839487309843</v>
      </c>
      <c r="D82" s="31"/>
      <c r="E82" s="32" cm="1">
        <f t="array" ref="E82">Global_Expense*INDEX(Global_InflationFactor,A82)</f>
        <v>6.8939197436549211</v>
      </c>
      <c r="F82" s="32"/>
      <c r="G82" s="30">
        <v>0.06</v>
      </c>
      <c r="H82" s="31">
        <f t="shared" si="3"/>
        <v>0.9951560277146928</v>
      </c>
      <c r="I82" s="31"/>
      <c r="J82" s="33">
        <v>0.1</v>
      </c>
      <c r="K82" s="31" cm="1">
        <f t="array" ref="K82">1-POWER(1-INDEX(Life_LapseRate,A82),1/12)</f>
        <v>8.7416109546967213E-3</v>
      </c>
      <c r="L82" s="34"/>
      <c r="M82" s="35">
        <v>0.01</v>
      </c>
      <c r="N82" s="35">
        <v>0.01</v>
      </c>
      <c r="P82" s="36" cm="1">
        <f t="array" ref="P82">INDEX(Global_Inflation,A82)+0.02</f>
        <v>7.0000000000000007E-2</v>
      </c>
      <c r="R82" s="36" cm="1">
        <f t="array" ref="R82">INDEX(Life_LapseRate,A82)*0.5</f>
        <v>0.05</v>
      </c>
      <c r="S82" s="36" cm="1">
        <f t="array" ref="S82">INDEX(Life_LapseRate,A82)*1.5</f>
        <v>0.15000000000000002</v>
      </c>
      <c r="U82" s="36" cm="1">
        <f t="array" ref="U82">INDEX(Global_Yield,A82)*INDEX(Global_YieldUp,A82)</f>
        <v>5.9999999999999995E-4</v>
      </c>
      <c r="V82" s="36" cm="1">
        <f t="array" ref="V82">INDEX(Global_Yield,A82)*INDEX(Global_YieldDown,A82)</f>
        <v>5.9999999999999995E-4</v>
      </c>
    </row>
    <row r="83" spans="1:22" x14ac:dyDescent="0.2">
      <c r="A83" s="29">
        <v>81</v>
      </c>
      <c r="B83" s="30">
        <v>0.05</v>
      </c>
      <c r="C83" s="31">
        <f t="shared" si="2"/>
        <v>1.3844012852090217</v>
      </c>
      <c r="D83" s="31"/>
      <c r="E83" s="32" cm="1">
        <f t="array" ref="E83">Global_Expense*INDEX(Global_InflationFactor,A83)</f>
        <v>6.9220064260451082</v>
      </c>
      <c r="F83" s="32"/>
      <c r="G83" s="30">
        <v>0.06</v>
      </c>
      <c r="H83" s="31">
        <f t="shared" si="3"/>
        <v>0.9951560277146928</v>
      </c>
      <c r="I83" s="31"/>
      <c r="J83" s="33">
        <v>0.1</v>
      </c>
      <c r="K83" s="31" cm="1">
        <f t="array" ref="K83">1-POWER(1-INDEX(Life_LapseRate,A83),1/12)</f>
        <v>8.7416109546967213E-3</v>
      </c>
      <c r="L83" s="34"/>
      <c r="M83" s="35">
        <v>0.01</v>
      </c>
      <c r="N83" s="35">
        <v>0.01</v>
      </c>
      <c r="P83" s="36" cm="1">
        <f t="array" ref="P83">INDEX(Global_Inflation,A83)+0.02</f>
        <v>7.0000000000000007E-2</v>
      </c>
      <c r="R83" s="36" cm="1">
        <f t="array" ref="R83">INDEX(Life_LapseRate,A83)*0.5</f>
        <v>0.05</v>
      </c>
      <c r="S83" s="36" cm="1">
        <f t="array" ref="S83">INDEX(Life_LapseRate,A83)*1.5</f>
        <v>0.15000000000000002</v>
      </c>
      <c r="U83" s="36" cm="1">
        <f t="array" ref="U83">INDEX(Global_Yield,A83)*INDEX(Global_YieldUp,A83)</f>
        <v>5.9999999999999995E-4</v>
      </c>
      <c r="V83" s="36" cm="1">
        <f t="array" ref="V83">INDEX(Global_Yield,A83)*INDEX(Global_YieldDown,A83)</f>
        <v>5.9999999999999995E-4</v>
      </c>
    </row>
    <row r="84" spans="1:22" x14ac:dyDescent="0.2">
      <c r="A84" s="29">
        <v>82</v>
      </c>
      <c r="B84" s="30">
        <v>0.05</v>
      </c>
      <c r="C84" s="31">
        <f t="shared" si="2"/>
        <v>1.3900415074112049</v>
      </c>
      <c r="D84" s="31"/>
      <c r="E84" s="32" cm="1">
        <f t="array" ref="E84">Global_Expense*INDEX(Global_InflationFactor,A84)</f>
        <v>6.9502075370560243</v>
      </c>
      <c r="F84" s="32"/>
      <c r="G84" s="30">
        <v>0.06</v>
      </c>
      <c r="H84" s="31">
        <f t="shared" si="3"/>
        <v>0.9951560277146928</v>
      </c>
      <c r="I84" s="31"/>
      <c r="J84" s="33">
        <v>0.1</v>
      </c>
      <c r="K84" s="31" cm="1">
        <f t="array" ref="K84">1-POWER(1-INDEX(Life_LapseRate,A84),1/12)</f>
        <v>8.7416109546967213E-3</v>
      </c>
      <c r="L84" s="34"/>
      <c r="M84" s="35">
        <v>0.01</v>
      </c>
      <c r="N84" s="35">
        <v>0.01</v>
      </c>
      <c r="P84" s="36" cm="1">
        <f t="array" ref="P84">INDEX(Global_Inflation,A84)+0.02</f>
        <v>7.0000000000000007E-2</v>
      </c>
      <c r="R84" s="36" cm="1">
        <f t="array" ref="R84">INDEX(Life_LapseRate,A84)*0.5</f>
        <v>0.05</v>
      </c>
      <c r="S84" s="36" cm="1">
        <f t="array" ref="S84">INDEX(Life_LapseRate,A84)*1.5</f>
        <v>0.15000000000000002</v>
      </c>
      <c r="U84" s="36" cm="1">
        <f t="array" ref="U84">INDEX(Global_Yield,A84)*INDEX(Global_YieldUp,A84)</f>
        <v>5.9999999999999995E-4</v>
      </c>
      <c r="V84" s="36" cm="1">
        <f t="array" ref="V84">INDEX(Global_Yield,A84)*INDEX(Global_YieldDown,A84)</f>
        <v>5.9999999999999995E-4</v>
      </c>
    </row>
    <row r="85" spans="1:22" x14ac:dyDescent="0.2">
      <c r="A85" s="29">
        <v>83</v>
      </c>
      <c r="B85" s="30">
        <v>0.05</v>
      </c>
      <c r="C85" s="31">
        <f t="shared" si="2"/>
        <v>1.3957047085768073</v>
      </c>
      <c r="D85" s="31"/>
      <c r="E85" s="32" cm="1">
        <f t="array" ref="E85">Global_Expense*INDEX(Global_InflationFactor,A85)</f>
        <v>6.9785235428840364</v>
      </c>
      <c r="F85" s="32"/>
      <c r="G85" s="30">
        <v>0.06</v>
      </c>
      <c r="H85" s="31">
        <f t="shared" si="3"/>
        <v>0.9951560277146928</v>
      </c>
      <c r="I85" s="31"/>
      <c r="J85" s="33">
        <v>0.1</v>
      </c>
      <c r="K85" s="31" cm="1">
        <f t="array" ref="K85">1-POWER(1-INDEX(Life_LapseRate,A85),1/12)</f>
        <v>8.7416109546967213E-3</v>
      </c>
      <c r="L85" s="34"/>
      <c r="M85" s="35">
        <v>0.01</v>
      </c>
      <c r="N85" s="35">
        <v>0.01</v>
      </c>
      <c r="P85" s="36" cm="1">
        <f t="array" ref="P85">INDEX(Global_Inflation,A85)+0.02</f>
        <v>7.0000000000000007E-2</v>
      </c>
      <c r="R85" s="36" cm="1">
        <f t="array" ref="R85">INDEX(Life_LapseRate,A85)*0.5</f>
        <v>0.05</v>
      </c>
      <c r="S85" s="36" cm="1">
        <f t="array" ref="S85">INDEX(Life_LapseRate,A85)*1.5</f>
        <v>0.15000000000000002</v>
      </c>
      <c r="U85" s="36" cm="1">
        <f t="array" ref="U85">INDEX(Global_Yield,A85)*INDEX(Global_YieldUp,A85)</f>
        <v>5.9999999999999995E-4</v>
      </c>
      <c r="V85" s="36" cm="1">
        <f t="array" ref="V85">INDEX(Global_Yield,A85)*INDEX(Global_YieldDown,A85)</f>
        <v>5.9999999999999995E-4</v>
      </c>
    </row>
    <row r="86" spans="1:22" x14ac:dyDescent="0.2">
      <c r="A86" s="29">
        <v>84</v>
      </c>
      <c r="B86" s="30">
        <v>0.05</v>
      </c>
      <c r="C86" s="31">
        <f t="shared" si="2"/>
        <v>1.4013909823249699</v>
      </c>
      <c r="D86" s="31"/>
      <c r="E86" s="32" cm="1">
        <f t="array" ref="E86">Global_Expense*INDEX(Global_InflationFactor,A86)</f>
        <v>7.0069549116248497</v>
      </c>
      <c r="F86" s="32"/>
      <c r="G86" s="30">
        <v>0.06</v>
      </c>
      <c r="H86" s="31">
        <f t="shared" si="3"/>
        <v>0.9951560277146928</v>
      </c>
      <c r="I86" s="31"/>
      <c r="J86" s="33">
        <v>0.1</v>
      </c>
      <c r="K86" s="31" cm="1">
        <f t="array" ref="K86">1-POWER(1-INDEX(Life_LapseRate,A86),1/12)</f>
        <v>8.7416109546967213E-3</v>
      </c>
      <c r="L86" s="34"/>
      <c r="M86" s="35">
        <v>0.01</v>
      </c>
      <c r="N86" s="35">
        <v>0.01</v>
      </c>
      <c r="P86" s="36" cm="1">
        <f t="array" ref="P86">INDEX(Global_Inflation,A86)+0.02</f>
        <v>7.0000000000000007E-2</v>
      </c>
      <c r="R86" s="36" cm="1">
        <f t="array" ref="R86">INDEX(Life_LapseRate,A86)*0.5</f>
        <v>0.05</v>
      </c>
      <c r="S86" s="36" cm="1">
        <f t="array" ref="S86">INDEX(Life_LapseRate,A86)*1.5</f>
        <v>0.15000000000000002</v>
      </c>
      <c r="U86" s="36" cm="1">
        <f t="array" ref="U86">INDEX(Global_Yield,A86)*INDEX(Global_YieldUp,A86)</f>
        <v>5.9999999999999995E-4</v>
      </c>
      <c r="V86" s="36" cm="1">
        <f t="array" ref="V86">INDEX(Global_Yield,A86)*INDEX(Global_YieldDown,A86)</f>
        <v>5.9999999999999995E-4</v>
      </c>
    </row>
    <row r="87" spans="1:22" x14ac:dyDescent="0.2">
      <c r="A87" s="29">
        <v>85</v>
      </c>
      <c r="B87" s="30">
        <v>0.05</v>
      </c>
      <c r="C87" s="31">
        <f t="shared" si="2"/>
        <v>1.4071004226562502</v>
      </c>
      <c r="D87" s="31"/>
      <c r="E87" s="32" cm="1">
        <f t="array" ref="E87">Global_Expense*INDEX(Global_InflationFactor,A87)</f>
        <v>7.0355021132812512</v>
      </c>
      <c r="F87" s="32"/>
      <c r="G87" s="30">
        <v>0.06</v>
      </c>
      <c r="H87" s="31">
        <f t="shared" si="3"/>
        <v>0.9951560277146928</v>
      </c>
      <c r="I87" s="31"/>
      <c r="J87" s="33">
        <v>0.1</v>
      </c>
      <c r="K87" s="31" cm="1">
        <f t="array" ref="K87">1-POWER(1-INDEX(Life_LapseRate,A87),1/12)</f>
        <v>8.7416109546967213E-3</v>
      </c>
      <c r="L87" s="34"/>
      <c r="M87" s="35">
        <v>0.01</v>
      </c>
      <c r="N87" s="35">
        <v>0.01</v>
      </c>
      <c r="P87" s="36" cm="1">
        <f t="array" ref="P87">INDEX(Global_Inflation,A87)+0.02</f>
        <v>7.0000000000000007E-2</v>
      </c>
      <c r="R87" s="36" cm="1">
        <f t="array" ref="R87">INDEX(Life_LapseRate,A87)*0.5</f>
        <v>0.05</v>
      </c>
      <c r="S87" s="36" cm="1">
        <f t="array" ref="S87">INDEX(Life_LapseRate,A87)*1.5</f>
        <v>0.15000000000000002</v>
      </c>
      <c r="U87" s="36" cm="1">
        <f t="array" ref="U87">INDEX(Global_Yield,A87)*INDEX(Global_YieldUp,A87)</f>
        <v>5.9999999999999995E-4</v>
      </c>
      <c r="V87" s="36" cm="1">
        <f t="array" ref="V87">INDEX(Global_Yield,A87)*INDEX(Global_YieldDown,A87)</f>
        <v>5.9999999999999995E-4</v>
      </c>
    </row>
    <row r="88" spans="1:22" x14ac:dyDescent="0.2">
      <c r="A88" s="29">
        <v>86</v>
      </c>
      <c r="B88" s="30">
        <v>0.05</v>
      </c>
      <c r="C88" s="31">
        <f t="shared" si="2"/>
        <v>1.4128331239541758</v>
      </c>
      <c r="D88" s="31"/>
      <c r="E88" s="32" cm="1">
        <f t="array" ref="E88">Global_Expense*INDEX(Global_InflationFactor,A88)</f>
        <v>7.0641656197708791</v>
      </c>
      <c r="F88" s="32"/>
      <c r="G88" s="30">
        <v>0.06</v>
      </c>
      <c r="H88" s="31">
        <f t="shared" si="3"/>
        <v>0.9951560277146928</v>
      </c>
      <c r="I88" s="31"/>
      <c r="J88" s="33">
        <v>0.1</v>
      </c>
      <c r="K88" s="31" cm="1">
        <f t="array" ref="K88">1-POWER(1-INDEX(Life_LapseRate,A88),1/12)</f>
        <v>8.7416109546967213E-3</v>
      </c>
      <c r="L88" s="34"/>
      <c r="M88" s="35">
        <v>0.01</v>
      </c>
      <c r="N88" s="35">
        <v>0.01</v>
      </c>
      <c r="P88" s="36" cm="1">
        <f t="array" ref="P88">INDEX(Global_Inflation,A88)+0.02</f>
        <v>7.0000000000000007E-2</v>
      </c>
      <c r="R88" s="36" cm="1">
        <f t="array" ref="R88">INDEX(Life_LapseRate,A88)*0.5</f>
        <v>0.05</v>
      </c>
      <c r="S88" s="36" cm="1">
        <f t="array" ref="S88">INDEX(Life_LapseRate,A88)*1.5</f>
        <v>0.15000000000000002</v>
      </c>
      <c r="U88" s="36" cm="1">
        <f t="array" ref="U88">INDEX(Global_Yield,A88)*INDEX(Global_YieldUp,A88)</f>
        <v>5.9999999999999995E-4</v>
      </c>
      <c r="V88" s="36" cm="1">
        <f t="array" ref="V88">INDEX(Global_Yield,A88)*INDEX(Global_YieldDown,A88)</f>
        <v>5.9999999999999995E-4</v>
      </c>
    </row>
    <row r="89" spans="1:22" x14ac:dyDescent="0.2">
      <c r="A89" s="29">
        <v>87</v>
      </c>
      <c r="B89" s="30">
        <v>0.05</v>
      </c>
      <c r="C89" s="31">
        <f t="shared" si="2"/>
        <v>1.4185891809868039</v>
      </c>
      <c r="D89" s="31"/>
      <c r="E89" s="32" cm="1">
        <f t="array" ref="E89">Global_Expense*INDEX(Global_InflationFactor,A89)</f>
        <v>7.0929459049340196</v>
      </c>
      <c r="F89" s="32"/>
      <c r="G89" s="30">
        <v>0.06</v>
      </c>
      <c r="H89" s="31">
        <f t="shared" si="3"/>
        <v>0.9951560277146928</v>
      </c>
      <c r="I89" s="31"/>
      <c r="J89" s="33">
        <v>0.1</v>
      </c>
      <c r="K89" s="31" cm="1">
        <f t="array" ref="K89">1-POWER(1-INDEX(Life_LapseRate,A89),1/12)</f>
        <v>8.7416109546967213E-3</v>
      </c>
      <c r="L89" s="34"/>
      <c r="M89" s="35">
        <v>0.01</v>
      </c>
      <c r="N89" s="35">
        <v>0.01</v>
      </c>
      <c r="P89" s="36" cm="1">
        <f t="array" ref="P89">INDEX(Global_Inflation,A89)+0.02</f>
        <v>7.0000000000000007E-2</v>
      </c>
      <c r="R89" s="36" cm="1">
        <f t="array" ref="R89">INDEX(Life_LapseRate,A89)*0.5</f>
        <v>0.05</v>
      </c>
      <c r="S89" s="36" cm="1">
        <f t="array" ref="S89">INDEX(Life_LapseRate,A89)*1.5</f>
        <v>0.15000000000000002</v>
      </c>
      <c r="U89" s="36" cm="1">
        <f t="array" ref="U89">INDEX(Global_Yield,A89)*INDEX(Global_YieldUp,A89)</f>
        <v>5.9999999999999995E-4</v>
      </c>
      <c r="V89" s="36" cm="1">
        <f t="array" ref="V89">INDEX(Global_Yield,A89)*INDEX(Global_YieldDown,A89)</f>
        <v>5.9999999999999995E-4</v>
      </c>
    </row>
    <row r="90" spans="1:22" x14ac:dyDescent="0.2">
      <c r="A90" s="29">
        <v>88</v>
      </c>
      <c r="B90" s="30">
        <v>0.05</v>
      </c>
      <c r="C90" s="31">
        <f t="shared" si="2"/>
        <v>1.4243686889082883</v>
      </c>
      <c r="D90" s="31"/>
      <c r="E90" s="32" cm="1">
        <f t="array" ref="E90">Global_Expense*INDEX(Global_InflationFactor,A90)</f>
        <v>7.1218434445414411</v>
      </c>
      <c r="F90" s="32"/>
      <c r="G90" s="30">
        <v>0.06</v>
      </c>
      <c r="H90" s="31">
        <f t="shared" si="3"/>
        <v>0.9951560277146928</v>
      </c>
      <c r="I90" s="31"/>
      <c r="J90" s="33">
        <v>0.1</v>
      </c>
      <c r="K90" s="31" cm="1">
        <f t="array" ref="K90">1-POWER(1-INDEX(Life_LapseRate,A90),1/12)</f>
        <v>8.7416109546967213E-3</v>
      </c>
      <c r="L90" s="34"/>
      <c r="M90" s="35">
        <v>0.01</v>
      </c>
      <c r="N90" s="35">
        <v>0.01</v>
      </c>
      <c r="P90" s="36" cm="1">
        <f t="array" ref="P90">INDEX(Global_Inflation,A90)+0.02</f>
        <v>7.0000000000000007E-2</v>
      </c>
      <c r="R90" s="36" cm="1">
        <f t="array" ref="R90">INDEX(Life_LapseRate,A90)*0.5</f>
        <v>0.05</v>
      </c>
      <c r="S90" s="36" cm="1">
        <f t="array" ref="S90">INDEX(Life_LapseRate,A90)*1.5</f>
        <v>0.15000000000000002</v>
      </c>
      <c r="U90" s="36" cm="1">
        <f t="array" ref="U90">INDEX(Global_Yield,A90)*INDEX(Global_YieldUp,A90)</f>
        <v>5.9999999999999995E-4</v>
      </c>
      <c r="V90" s="36" cm="1">
        <f t="array" ref="V90">INDEX(Global_Yield,A90)*INDEX(Global_YieldDown,A90)</f>
        <v>5.9999999999999995E-4</v>
      </c>
    </row>
    <row r="91" spans="1:22" x14ac:dyDescent="0.2">
      <c r="A91" s="29">
        <v>89</v>
      </c>
      <c r="B91" s="30">
        <v>0.05</v>
      </c>
      <c r="C91" s="31">
        <f t="shared" si="2"/>
        <v>1.4301717432604533</v>
      </c>
      <c r="D91" s="31"/>
      <c r="E91" s="32" cm="1">
        <f t="array" ref="E91">Global_Expense*INDEX(Global_InflationFactor,A91)</f>
        <v>7.1508587163022668</v>
      </c>
      <c r="F91" s="32"/>
      <c r="G91" s="30">
        <v>0.06</v>
      </c>
      <c r="H91" s="31">
        <f t="shared" si="3"/>
        <v>0.9951560277146928</v>
      </c>
      <c r="I91" s="31"/>
      <c r="J91" s="33">
        <v>0.1</v>
      </c>
      <c r="K91" s="31" cm="1">
        <f t="array" ref="K91">1-POWER(1-INDEX(Life_LapseRate,A91),1/12)</f>
        <v>8.7416109546967213E-3</v>
      </c>
      <c r="L91" s="34"/>
      <c r="M91" s="35">
        <v>0.01</v>
      </c>
      <c r="N91" s="35">
        <v>0.01</v>
      </c>
      <c r="P91" s="36" cm="1">
        <f t="array" ref="P91">INDEX(Global_Inflation,A91)+0.02</f>
        <v>7.0000000000000007E-2</v>
      </c>
      <c r="R91" s="36" cm="1">
        <f t="array" ref="R91">INDEX(Life_LapseRate,A91)*0.5</f>
        <v>0.05</v>
      </c>
      <c r="S91" s="36" cm="1">
        <f t="array" ref="S91">INDEX(Life_LapseRate,A91)*1.5</f>
        <v>0.15000000000000002</v>
      </c>
      <c r="U91" s="36" cm="1">
        <f t="array" ref="U91">INDEX(Global_Yield,A91)*INDEX(Global_YieldUp,A91)</f>
        <v>5.9999999999999995E-4</v>
      </c>
      <c r="V91" s="36" cm="1">
        <f t="array" ref="V91">INDEX(Global_Yield,A91)*INDEX(Global_YieldDown,A91)</f>
        <v>5.9999999999999995E-4</v>
      </c>
    </row>
    <row r="92" spans="1:22" x14ac:dyDescent="0.2">
      <c r="A92" s="29">
        <v>90</v>
      </c>
      <c r="B92" s="30">
        <v>0.05</v>
      </c>
      <c r="C92" s="31">
        <f t="shared" si="2"/>
        <v>1.4359984399743726</v>
      </c>
      <c r="D92" s="31"/>
      <c r="E92" s="32" cm="1">
        <f t="array" ref="E92">Global_Expense*INDEX(Global_InflationFactor,A92)</f>
        <v>7.1799921998718634</v>
      </c>
      <c r="F92" s="32"/>
      <c r="G92" s="30">
        <v>0.06</v>
      </c>
      <c r="H92" s="31">
        <f t="shared" si="3"/>
        <v>0.9951560277146928</v>
      </c>
      <c r="I92" s="31"/>
      <c r="J92" s="33">
        <v>0.1</v>
      </c>
      <c r="K92" s="31" cm="1">
        <f t="array" ref="K92">1-POWER(1-INDEX(Life_LapseRate,A92),1/12)</f>
        <v>8.7416109546967213E-3</v>
      </c>
      <c r="L92" s="34"/>
      <c r="M92" s="35">
        <v>0.01</v>
      </c>
      <c r="N92" s="35">
        <v>0.01</v>
      </c>
      <c r="P92" s="36" cm="1">
        <f t="array" ref="P92">INDEX(Global_Inflation,A92)+0.02</f>
        <v>7.0000000000000007E-2</v>
      </c>
      <c r="R92" s="36" cm="1">
        <f t="array" ref="R92">INDEX(Life_LapseRate,A92)*0.5</f>
        <v>0.05</v>
      </c>
      <c r="S92" s="36" cm="1">
        <f t="array" ref="S92">INDEX(Life_LapseRate,A92)*1.5</f>
        <v>0.15000000000000002</v>
      </c>
      <c r="U92" s="36" cm="1">
        <f t="array" ref="U92">INDEX(Global_Yield,A92)*INDEX(Global_YieldUp,A92)</f>
        <v>5.9999999999999995E-4</v>
      </c>
      <c r="V92" s="36" cm="1">
        <f t="array" ref="V92">INDEX(Global_Yield,A92)*INDEX(Global_YieldDown,A92)</f>
        <v>5.9999999999999995E-4</v>
      </c>
    </row>
    <row r="93" spans="1:22" x14ac:dyDescent="0.2">
      <c r="A93" s="29">
        <v>91</v>
      </c>
      <c r="B93" s="30">
        <v>0.05</v>
      </c>
      <c r="C93" s="31">
        <f t="shared" si="2"/>
        <v>1.4418488753719541</v>
      </c>
      <c r="D93" s="31"/>
      <c r="E93" s="32" cm="1">
        <f t="array" ref="E93">Global_Expense*INDEX(Global_InflationFactor,A93)</f>
        <v>7.20924437685977</v>
      </c>
      <c r="F93" s="32"/>
      <c r="G93" s="30">
        <v>0.06</v>
      </c>
      <c r="H93" s="31">
        <f t="shared" si="3"/>
        <v>0.9951560277146928</v>
      </c>
      <c r="I93" s="31"/>
      <c r="J93" s="33">
        <v>0.1</v>
      </c>
      <c r="K93" s="31" cm="1">
        <f t="array" ref="K93">1-POWER(1-INDEX(Life_LapseRate,A93),1/12)</f>
        <v>8.7416109546967213E-3</v>
      </c>
      <c r="L93" s="34"/>
      <c r="M93" s="35">
        <v>0.01</v>
      </c>
      <c r="N93" s="35">
        <v>0.01</v>
      </c>
      <c r="P93" s="36" cm="1">
        <f t="array" ref="P93">INDEX(Global_Inflation,A93)+0.02</f>
        <v>7.0000000000000007E-2</v>
      </c>
      <c r="R93" s="36" cm="1">
        <f t="array" ref="R93">INDEX(Life_LapseRate,A93)*0.5</f>
        <v>0.05</v>
      </c>
      <c r="S93" s="36" cm="1">
        <f t="array" ref="S93">INDEX(Life_LapseRate,A93)*1.5</f>
        <v>0.15000000000000002</v>
      </c>
      <c r="U93" s="36" cm="1">
        <f t="array" ref="U93">INDEX(Global_Yield,A93)*INDEX(Global_YieldUp,A93)</f>
        <v>5.9999999999999995E-4</v>
      </c>
      <c r="V93" s="36" cm="1">
        <f t="array" ref="V93">INDEX(Global_Yield,A93)*INDEX(Global_YieldDown,A93)</f>
        <v>5.9999999999999995E-4</v>
      </c>
    </row>
    <row r="94" spans="1:22" x14ac:dyDescent="0.2">
      <c r="A94" s="29">
        <v>92</v>
      </c>
      <c r="B94" s="30">
        <v>0.05</v>
      </c>
      <c r="C94" s="31">
        <f t="shared" si="2"/>
        <v>1.4477231461675335</v>
      </c>
      <c r="D94" s="31"/>
      <c r="E94" s="32" cm="1">
        <f t="array" ref="E94">Global_Expense*INDEX(Global_InflationFactor,A94)</f>
        <v>7.2386157308376671</v>
      </c>
      <c r="F94" s="32"/>
      <c r="G94" s="30">
        <v>0.06</v>
      </c>
      <c r="H94" s="31">
        <f t="shared" si="3"/>
        <v>0.9951560277146928</v>
      </c>
      <c r="I94" s="31"/>
      <c r="J94" s="33">
        <v>0.1</v>
      </c>
      <c r="K94" s="31" cm="1">
        <f t="array" ref="K94">1-POWER(1-INDEX(Life_LapseRate,A94),1/12)</f>
        <v>8.7416109546967213E-3</v>
      </c>
      <c r="L94" s="34"/>
      <c r="M94" s="35">
        <v>0.01</v>
      </c>
      <c r="N94" s="35">
        <v>0.01</v>
      </c>
      <c r="P94" s="36" cm="1">
        <f t="array" ref="P94">INDEX(Global_Inflation,A94)+0.02</f>
        <v>7.0000000000000007E-2</v>
      </c>
      <c r="R94" s="36" cm="1">
        <f t="array" ref="R94">INDEX(Life_LapseRate,A94)*0.5</f>
        <v>0.05</v>
      </c>
      <c r="S94" s="36" cm="1">
        <f t="array" ref="S94">INDEX(Life_LapseRate,A94)*1.5</f>
        <v>0.15000000000000002</v>
      </c>
      <c r="U94" s="36" cm="1">
        <f t="array" ref="U94">INDEX(Global_Yield,A94)*INDEX(Global_YieldUp,A94)</f>
        <v>5.9999999999999995E-4</v>
      </c>
      <c r="V94" s="36" cm="1">
        <f t="array" ref="V94">INDEX(Global_Yield,A94)*INDEX(Global_YieldDown,A94)</f>
        <v>5.9999999999999995E-4</v>
      </c>
    </row>
    <row r="95" spans="1:22" x14ac:dyDescent="0.2">
      <c r="A95" s="29">
        <v>93</v>
      </c>
      <c r="B95" s="30">
        <v>0.05</v>
      </c>
      <c r="C95" s="31">
        <f t="shared" si="2"/>
        <v>1.4536213494694727</v>
      </c>
      <c r="D95" s="31"/>
      <c r="E95" s="32" cm="1">
        <f t="array" ref="E95">Global_Expense*INDEX(Global_InflationFactor,A95)</f>
        <v>7.2681067473473639</v>
      </c>
      <c r="F95" s="32"/>
      <c r="G95" s="30">
        <v>0.06</v>
      </c>
      <c r="H95" s="31">
        <f t="shared" si="3"/>
        <v>0.9951560277146928</v>
      </c>
      <c r="I95" s="31"/>
      <c r="J95" s="33">
        <v>0.1</v>
      </c>
      <c r="K95" s="31" cm="1">
        <f t="array" ref="K95">1-POWER(1-INDEX(Life_LapseRate,A95),1/12)</f>
        <v>8.7416109546967213E-3</v>
      </c>
      <c r="L95" s="34"/>
      <c r="M95" s="35">
        <v>0.01</v>
      </c>
      <c r="N95" s="35">
        <v>0.01</v>
      </c>
      <c r="P95" s="36" cm="1">
        <f t="array" ref="P95">INDEX(Global_Inflation,A95)+0.02</f>
        <v>7.0000000000000007E-2</v>
      </c>
      <c r="R95" s="36" cm="1">
        <f t="array" ref="R95">INDEX(Life_LapseRate,A95)*0.5</f>
        <v>0.05</v>
      </c>
      <c r="S95" s="36" cm="1">
        <f t="array" ref="S95">INDEX(Life_LapseRate,A95)*1.5</f>
        <v>0.15000000000000002</v>
      </c>
      <c r="U95" s="36" cm="1">
        <f t="array" ref="U95">INDEX(Global_Yield,A95)*INDEX(Global_YieldUp,A95)</f>
        <v>5.9999999999999995E-4</v>
      </c>
      <c r="V95" s="36" cm="1">
        <f t="array" ref="V95">INDEX(Global_Yield,A95)*INDEX(Global_YieldDown,A95)</f>
        <v>5.9999999999999995E-4</v>
      </c>
    </row>
    <row r="96" spans="1:22" x14ac:dyDescent="0.2">
      <c r="A96" s="29">
        <v>94</v>
      </c>
      <c r="B96" s="30">
        <v>0.05</v>
      </c>
      <c r="C96" s="31">
        <f t="shared" si="2"/>
        <v>1.4595435827817653</v>
      </c>
      <c r="D96" s="31"/>
      <c r="E96" s="32" cm="1">
        <f t="array" ref="E96">Global_Expense*INDEX(Global_InflationFactor,A96)</f>
        <v>7.2977179139088264</v>
      </c>
      <c r="F96" s="32"/>
      <c r="G96" s="30">
        <v>0.06</v>
      </c>
      <c r="H96" s="31">
        <f t="shared" si="3"/>
        <v>0.9951560277146928</v>
      </c>
      <c r="I96" s="31"/>
      <c r="J96" s="33">
        <v>0.1</v>
      </c>
      <c r="K96" s="31" cm="1">
        <f t="array" ref="K96">1-POWER(1-INDEX(Life_LapseRate,A96),1/12)</f>
        <v>8.7416109546967213E-3</v>
      </c>
      <c r="L96" s="34"/>
      <c r="M96" s="35">
        <v>0.01</v>
      </c>
      <c r="N96" s="35">
        <v>0.01</v>
      </c>
      <c r="P96" s="36" cm="1">
        <f t="array" ref="P96">INDEX(Global_Inflation,A96)+0.02</f>
        <v>7.0000000000000007E-2</v>
      </c>
      <c r="R96" s="36" cm="1">
        <f t="array" ref="R96">INDEX(Life_LapseRate,A96)*0.5</f>
        <v>0.05</v>
      </c>
      <c r="S96" s="36" cm="1">
        <f t="array" ref="S96">INDEX(Life_LapseRate,A96)*1.5</f>
        <v>0.15000000000000002</v>
      </c>
      <c r="U96" s="36" cm="1">
        <f t="array" ref="U96">INDEX(Global_Yield,A96)*INDEX(Global_YieldUp,A96)</f>
        <v>5.9999999999999995E-4</v>
      </c>
      <c r="V96" s="36" cm="1">
        <f t="array" ref="V96">INDEX(Global_Yield,A96)*INDEX(Global_YieldDown,A96)</f>
        <v>5.9999999999999995E-4</v>
      </c>
    </row>
    <row r="97" spans="1:22" x14ac:dyDescent="0.2">
      <c r="A97" s="29">
        <v>95</v>
      </c>
      <c r="B97" s="30">
        <v>0.05</v>
      </c>
      <c r="C97" s="31">
        <f t="shared" si="2"/>
        <v>1.4654899440056477</v>
      </c>
      <c r="D97" s="31"/>
      <c r="E97" s="32" cm="1">
        <f t="array" ref="E97">Global_Expense*INDEX(Global_InflationFactor,A97)</f>
        <v>7.3274497200282385</v>
      </c>
      <c r="F97" s="32"/>
      <c r="G97" s="30">
        <v>0.06</v>
      </c>
      <c r="H97" s="31">
        <f t="shared" si="3"/>
        <v>0.9951560277146928</v>
      </c>
      <c r="I97" s="31"/>
      <c r="J97" s="33">
        <v>0.1</v>
      </c>
      <c r="K97" s="31" cm="1">
        <f t="array" ref="K97">1-POWER(1-INDEX(Life_LapseRate,A97),1/12)</f>
        <v>8.7416109546967213E-3</v>
      </c>
      <c r="L97" s="34"/>
      <c r="M97" s="35">
        <v>0.01</v>
      </c>
      <c r="N97" s="35">
        <v>0.01</v>
      </c>
      <c r="P97" s="36" cm="1">
        <f t="array" ref="P97">INDEX(Global_Inflation,A97)+0.02</f>
        <v>7.0000000000000007E-2</v>
      </c>
      <c r="R97" s="36" cm="1">
        <f t="array" ref="R97">INDEX(Life_LapseRate,A97)*0.5</f>
        <v>0.05</v>
      </c>
      <c r="S97" s="36" cm="1">
        <f t="array" ref="S97">INDEX(Life_LapseRate,A97)*1.5</f>
        <v>0.15000000000000002</v>
      </c>
      <c r="U97" s="36" cm="1">
        <f t="array" ref="U97">INDEX(Global_Yield,A97)*INDEX(Global_YieldUp,A97)</f>
        <v>5.9999999999999995E-4</v>
      </c>
      <c r="V97" s="36" cm="1">
        <f t="array" ref="V97">INDEX(Global_Yield,A97)*INDEX(Global_YieldDown,A97)</f>
        <v>5.9999999999999995E-4</v>
      </c>
    </row>
    <row r="98" spans="1:22" x14ac:dyDescent="0.2">
      <c r="A98" s="29">
        <v>96</v>
      </c>
      <c r="B98" s="30">
        <v>0.05</v>
      </c>
      <c r="C98" s="31">
        <f t="shared" si="2"/>
        <v>1.4714605314412186</v>
      </c>
      <c r="D98" s="31"/>
      <c r="E98" s="32" cm="1">
        <f t="array" ref="E98">Global_Expense*INDEX(Global_InflationFactor,A98)</f>
        <v>7.3573026572060929</v>
      </c>
      <c r="F98" s="32"/>
      <c r="G98" s="30">
        <v>0.06</v>
      </c>
      <c r="H98" s="31">
        <f t="shared" si="3"/>
        <v>0.9951560277146928</v>
      </c>
      <c r="I98" s="31"/>
      <c r="J98" s="33">
        <v>0.1</v>
      </c>
      <c r="K98" s="31" cm="1">
        <f t="array" ref="K98">1-POWER(1-INDEX(Life_LapseRate,A98),1/12)</f>
        <v>8.7416109546967213E-3</v>
      </c>
      <c r="L98" s="34"/>
      <c r="M98" s="35">
        <v>0.01</v>
      </c>
      <c r="N98" s="35">
        <v>0.01</v>
      </c>
      <c r="P98" s="36" cm="1">
        <f t="array" ref="P98">INDEX(Global_Inflation,A98)+0.02</f>
        <v>7.0000000000000007E-2</v>
      </c>
      <c r="R98" s="36" cm="1">
        <f t="array" ref="R98">INDEX(Life_LapseRate,A98)*0.5</f>
        <v>0.05</v>
      </c>
      <c r="S98" s="36" cm="1">
        <f t="array" ref="S98">INDEX(Life_LapseRate,A98)*1.5</f>
        <v>0.15000000000000002</v>
      </c>
      <c r="U98" s="36" cm="1">
        <f t="array" ref="U98">INDEX(Global_Yield,A98)*INDEX(Global_YieldUp,A98)</f>
        <v>5.9999999999999995E-4</v>
      </c>
      <c r="V98" s="36" cm="1">
        <f t="array" ref="V98">INDEX(Global_Yield,A98)*INDEX(Global_YieldDown,A98)</f>
        <v>5.9999999999999995E-4</v>
      </c>
    </row>
    <row r="99" spans="1:22" x14ac:dyDescent="0.2">
      <c r="A99" s="29">
        <v>97</v>
      </c>
      <c r="B99" s="30">
        <v>0.05</v>
      </c>
      <c r="C99" s="31">
        <f t="shared" si="2"/>
        <v>1.4774554437890626</v>
      </c>
      <c r="D99" s="31"/>
      <c r="E99" s="32" cm="1">
        <f t="array" ref="E99">Global_Expense*INDEX(Global_InflationFactor,A99)</f>
        <v>7.3872772189453126</v>
      </c>
      <c r="F99" s="32"/>
      <c r="G99" s="30">
        <v>0.06</v>
      </c>
      <c r="H99" s="31">
        <f t="shared" si="3"/>
        <v>0.9951560277146928</v>
      </c>
      <c r="I99" s="31"/>
      <c r="J99" s="33">
        <v>0.1</v>
      </c>
      <c r="K99" s="31" cm="1">
        <f t="array" ref="K99">1-POWER(1-INDEX(Life_LapseRate,A99),1/12)</f>
        <v>8.7416109546967213E-3</v>
      </c>
      <c r="L99" s="34"/>
      <c r="M99" s="35">
        <v>0.01</v>
      </c>
      <c r="N99" s="35">
        <v>0.01</v>
      </c>
      <c r="P99" s="36" cm="1">
        <f t="array" ref="P99">INDEX(Global_Inflation,A99)+0.02</f>
        <v>7.0000000000000007E-2</v>
      </c>
      <c r="R99" s="36" cm="1">
        <f t="array" ref="R99">INDEX(Life_LapseRate,A99)*0.5</f>
        <v>0.05</v>
      </c>
      <c r="S99" s="36" cm="1">
        <f t="array" ref="S99">INDEX(Life_LapseRate,A99)*1.5</f>
        <v>0.15000000000000002</v>
      </c>
      <c r="U99" s="36" cm="1">
        <f t="array" ref="U99">INDEX(Global_Yield,A99)*INDEX(Global_YieldUp,A99)</f>
        <v>5.9999999999999995E-4</v>
      </c>
      <c r="V99" s="36" cm="1">
        <f t="array" ref="V99">INDEX(Global_Yield,A99)*INDEX(Global_YieldDown,A99)</f>
        <v>5.9999999999999995E-4</v>
      </c>
    </row>
    <row r="100" spans="1:22" x14ac:dyDescent="0.2">
      <c r="A100" s="29">
        <v>98</v>
      </c>
      <c r="B100" s="30">
        <v>0.05</v>
      </c>
      <c r="C100" s="31">
        <f t="shared" si="2"/>
        <v>1.4834747801518848</v>
      </c>
      <c r="D100" s="31"/>
      <c r="E100" s="32" cm="1">
        <f t="array" ref="E100">Global_Expense*INDEX(Global_InflationFactor,A100)</f>
        <v>7.4173739007594239</v>
      </c>
      <c r="F100" s="32"/>
      <c r="G100" s="30">
        <v>0.06</v>
      </c>
      <c r="H100" s="31">
        <f t="shared" si="3"/>
        <v>0.9951560277146928</v>
      </c>
      <c r="I100" s="31"/>
      <c r="J100" s="33">
        <v>0.1</v>
      </c>
      <c r="K100" s="31" cm="1">
        <f t="array" ref="K100">1-POWER(1-INDEX(Life_LapseRate,A100),1/12)</f>
        <v>8.7416109546967213E-3</v>
      </c>
      <c r="L100" s="34"/>
      <c r="M100" s="35">
        <v>0.01</v>
      </c>
      <c r="N100" s="35">
        <v>0.01</v>
      </c>
      <c r="P100" s="36" cm="1">
        <f t="array" ref="P100">INDEX(Global_Inflation,A100)+0.02</f>
        <v>7.0000000000000007E-2</v>
      </c>
      <c r="R100" s="36" cm="1">
        <f t="array" ref="R100">INDEX(Life_LapseRate,A100)*0.5</f>
        <v>0.05</v>
      </c>
      <c r="S100" s="36" cm="1">
        <f t="array" ref="S100">INDEX(Life_LapseRate,A100)*1.5</f>
        <v>0.15000000000000002</v>
      </c>
      <c r="U100" s="36" cm="1">
        <f t="array" ref="U100">INDEX(Global_Yield,A100)*INDEX(Global_YieldUp,A100)</f>
        <v>5.9999999999999995E-4</v>
      </c>
      <c r="V100" s="36" cm="1">
        <f t="array" ref="V100">INDEX(Global_Yield,A100)*INDEX(Global_YieldDown,A100)</f>
        <v>5.9999999999999995E-4</v>
      </c>
    </row>
    <row r="101" spans="1:22" x14ac:dyDescent="0.2">
      <c r="A101" s="29">
        <v>99</v>
      </c>
      <c r="B101" s="30">
        <v>0.05</v>
      </c>
      <c r="C101" s="31">
        <f t="shared" si="2"/>
        <v>1.489518640036144</v>
      </c>
      <c r="D101" s="31"/>
      <c r="E101" s="32" cm="1">
        <f t="array" ref="E101">Global_Expense*INDEX(Global_InflationFactor,A101)</f>
        <v>7.4475932001807195</v>
      </c>
      <c r="F101" s="32"/>
      <c r="G101" s="30">
        <v>0.06</v>
      </c>
      <c r="H101" s="31">
        <f t="shared" si="3"/>
        <v>0.9951560277146928</v>
      </c>
      <c r="I101" s="31"/>
      <c r="J101" s="33">
        <v>0.1</v>
      </c>
      <c r="K101" s="31" cm="1">
        <f t="array" ref="K101">1-POWER(1-INDEX(Life_LapseRate,A101),1/12)</f>
        <v>8.7416109546967213E-3</v>
      </c>
      <c r="L101" s="34"/>
      <c r="M101" s="35">
        <v>0.01</v>
      </c>
      <c r="N101" s="35">
        <v>0.01</v>
      </c>
      <c r="P101" s="36" cm="1">
        <f t="array" ref="P101">INDEX(Global_Inflation,A101)+0.02</f>
        <v>7.0000000000000007E-2</v>
      </c>
      <c r="R101" s="36" cm="1">
        <f t="array" ref="R101">INDEX(Life_LapseRate,A101)*0.5</f>
        <v>0.05</v>
      </c>
      <c r="S101" s="36" cm="1">
        <f t="array" ref="S101">INDEX(Life_LapseRate,A101)*1.5</f>
        <v>0.15000000000000002</v>
      </c>
      <c r="U101" s="36" cm="1">
        <f t="array" ref="U101">INDEX(Global_Yield,A101)*INDEX(Global_YieldUp,A101)</f>
        <v>5.9999999999999995E-4</v>
      </c>
      <c r="V101" s="36" cm="1">
        <f t="array" ref="V101">INDEX(Global_Yield,A101)*INDEX(Global_YieldDown,A101)</f>
        <v>5.9999999999999995E-4</v>
      </c>
    </row>
    <row r="102" spans="1:22" x14ac:dyDescent="0.2">
      <c r="A102" s="29">
        <v>100</v>
      </c>
      <c r="B102" s="30">
        <v>0.05</v>
      </c>
      <c r="C102" s="31">
        <f t="shared" si="2"/>
        <v>1.4955871233537028</v>
      </c>
      <c r="D102" s="31"/>
      <c r="E102" s="32" cm="1">
        <f t="array" ref="E102">Global_Expense*INDEX(Global_InflationFactor,A102)</f>
        <v>7.477935616768514</v>
      </c>
      <c r="F102" s="32"/>
      <c r="G102" s="30">
        <v>0.06</v>
      </c>
      <c r="H102" s="31">
        <f t="shared" si="3"/>
        <v>0.9951560277146928</v>
      </c>
      <c r="I102" s="31"/>
      <c r="J102" s="33">
        <v>0.1</v>
      </c>
      <c r="K102" s="31" cm="1">
        <f t="array" ref="K102">1-POWER(1-INDEX(Life_LapseRate,A102),1/12)</f>
        <v>8.7416109546967213E-3</v>
      </c>
      <c r="L102" s="34"/>
      <c r="M102" s="35">
        <v>0.01</v>
      </c>
      <c r="N102" s="35">
        <v>0.01</v>
      </c>
      <c r="P102" s="36" cm="1">
        <f t="array" ref="P102">INDEX(Global_Inflation,A102)+0.02</f>
        <v>7.0000000000000007E-2</v>
      </c>
      <c r="R102" s="36" cm="1">
        <f t="array" ref="R102">INDEX(Life_LapseRate,A102)*0.5</f>
        <v>0.05</v>
      </c>
      <c r="S102" s="36" cm="1">
        <f t="array" ref="S102">INDEX(Life_LapseRate,A102)*1.5</f>
        <v>0.15000000000000002</v>
      </c>
      <c r="U102" s="36" cm="1">
        <f t="array" ref="U102">INDEX(Global_Yield,A102)*INDEX(Global_YieldUp,A102)</f>
        <v>5.9999999999999995E-4</v>
      </c>
      <c r="V102" s="36" cm="1">
        <f t="array" ref="V102">INDEX(Global_Yield,A102)*INDEX(Global_YieldDown,A102)</f>
        <v>5.9999999999999995E-4</v>
      </c>
    </row>
    <row r="103" spans="1:22" x14ac:dyDescent="0.2">
      <c r="A103" s="29">
        <v>101</v>
      </c>
      <c r="B103" s="30">
        <v>0.05</v>
      </c>
      <c r="C103" s="31">
        <f t="shared" si="2"/>
        <v>1.5016803304234763</v>
      </c>
      <c r="D103" s="31"/>
      <c r="E103" s="32" cm="1">
        <f t="array" ref="E103">Global_Expense*INDEX(Global_InflationFactor,A103)</f>
        <v>7.5084016521173815</v>
      </c>
      <c r="F103" s="32"/>
      <c r="G103" s="30">
        <v>0.06</v>
      </c>
      <c r="H103" s="31">
        <f t="shared" si="3"/>
        <v>0.9951560277146928</v>
      </c>
      <c r="I103" s="31"/>
      <c r="J103" s="33">
        <v>0.1</v>
      </c>
      <c r="K103" s="31" cm="1">
        <f t="array" ref="K103">1-POWER(1-INDEX(Life_LapseRate,A103),1/12)</f>
        <v>8.7416109546967213E-3</v>
      </c>
      <c r="L103" s="34"/>
      <c r="M103" s="35">
        <v>0.01</v>
      </c>
      <c r="N103" s="35">
        <v>0.01</v>
      </c>
      <c r="P103" s="36" cm="1">
        <f t="array" ref="P103">INDEX(Global_Inflation,A103)+0.02</f>
        <v>7.0000000000000007E-2</v>
      </c>
      <c r="R103" s="36" cm="1">
        <f t="array" ref="R103">INDEX(Life_LapseRate,A103)*0.5</f>
        <v>0.05</v>
      </c>
      <c r="S103" s="36" cm="1">
        <f t="array" ref="S103">INDEX(Life_LapseRate,A103)*1.5</f>
        <v>0.15000000000000002</v>
      </c>
      <c r="U103" s="36" cm="1">
        <f t="array" ref="U103">INDEX(Global_Yield,A103)*INDEX(Global_YieldUp,A103)</f>
        <v>5.9999999999999995E-4</v>
      </c>
      <c r="V103" s="36" cm="1">
        <f t="array" ref="V103">INDEX(Global_Yield,A103)*INDEX(Global_YieldDown,A103)</f>
        <v>5.9999999999999995E-4</v>
      </c>
    </row>
    <row r="104" spans="1:22" x14ac:dyDescent="0.2">
      <c r="A104" s="29">
        <v>102</v>
      </c>
      <c r="B104" s="30">
        <v>0.05</v>
      </c>
      <c r="C104" s="31">
        <f t="shared" si="2"/>
        <v>1.5077983619730913</v>
      </c>
      <c r="D104" s="31"/>
      <c r="E104" s="32" cm="1">
        <f t="array" ref="E104">Global_Expense*INDEX(Global_InflationFactor,A104)</f>
        <v>7.5389918098654558</v>
      </c>
      <c r="F104" s="32"/>
      <c r="G104" s="30">
        <v>0.06</v>
      </c>
      <c r="H104" s="31">
        <f t="shared" si="3"/>
        <v>0.9951560277146928</v>
      </c>
      <c r="I104" s="31"/>
      <c r="J104" s="33">
        <v>0.1</v>
      </c>
      <c r="K104" s="31" cm="1">
        <f t="array" ref="K104">1-POWER(1-INDEX(Life_LapseRate,A104),1/12)</f>
        <v>8.7416109546967213E-3</v>
      </c>
      <c r="L104" s="37"/>
      <c r="M104" s="35">
        <v>0.01</v>
      </c>
      <c r="N104" s="35">
        <v>0.01</v>
      </c>
      <c r="P104" s="36" cm="1">
        <f t="array" ref="P104">INDEX(Global_Inflation,A104)+0.02</f>
        <v>7.0000000000000007E-2</v>
      </c>
      <c r="R104" s="36" cm="1">
        <f t="array" ref="R104">INDEX(Life_LapseRate,A104)*0.5</f>
        <v>0.05</v>
      </c>
      <c r="S104" s="36" cm="1">
        <f t="array" ref="S104">INDEX(Life_LapseRate,A104)*1.5</f>
        <v>0.15000000000000002</v>
      </c>
      <c r="U104" s="36" cm="1">
        <f t="array" ref="U104">INDEX(Global_Yield,A104)*INDEX(Global_YieldUp,A104)</f>
        <v>5.9999999999999995E-4</v>
      </c>
      <c r="V104" s="36" cm="1">
        <f t="array" ref="V104">INDEX(Global_Yield,A104)*INDEX(Global_YieldDown,A104)</f>
        <v>5.9999999999999995E-4</v>
      </c>
    </row>
    <row r="105" spans="1:22" x14ac:dyDescent="0.2">
      <c r="A105" s="29">
        <v>103</v>
      </c>
      <c r="B105" s="30">
        <v>0.05</v>
      </c>
      <c r="C105" s="31">
        <f t="shared" si="2"/>
        <v>1.5139413191405517</v>
      </c>
      <c r="D105" s="31"/>
      <c r="E105" s="32" cm="1">
        <f t="array" ref="E105">Global_Expense*INDEX(Global_InflationFactor,A105)</f>
        <v>7.5697065957027583</v>
      </c>
      <c r="F105" s="32"/>
      <c r="G105" s="30">
        <v>0.06</v>
      </c>
      <c r="H105" s="31">
        <f t="shared" si="3"/>
        <v>0.9951560277146928</v>
      </c>
      <c r="I105" s="31"/>
      <c r="J105" s="33">
        <v>0.1</v>
      </c>
      <c r="K105" s="31" cm="1">
        <f t="array" ref="K105">1-POWER(1-INDEX(Life_LapseRate,A105),1/12)</f>
        <v>8.7416109546967213E-3</v>
      </c>
      <c r="L105" s="37"/>
      <c r="M105" s="35">
        <v>0.01</v>
      </c>
      <c r="N105" s="35">
        <v>0.01</v>
      </c>
      <c r="P105" s="36" cm="1">
        <f t="array" ref="P105">INDEX(Global_Inflation,A105)+0.02</f>
        <v>7.0000000000000007E-2</v>
      </c>
      <c r="R105" s="36" cm="1">
        <f t="array" ref="R105">INDEX(Life_LapseRate,A105)*0.5</f>
        <v>0.05</v>
      </c>
      <c r="S105" s="36" cm="1">
        <f t="array" ref="S105">INDEX(Life_LapseRate,A105)*1.5</f>
        <v>0.15000000000000002</v>
      </c>
      <c r="U105" s="36" cm="1">
        <f t="array" ref="U105">INDEX(Global_Yield,A105)*INDEX(Global_YieldUp,A105)</f>
        <v>5.9999999999999995E-4</v>
      </c>
      <c r="V105" s="36" cm="1">
        <f t="array" ref="V105">INDEX(Global_Yield,A105)*INDEX(Global_YieldDown,A105)</f>
        <v>5.9999999999999995E-4</v>
      </c>
    </row>
    <row r="106" spans="1:22" x14ac:dyDescent="0.2">
      <c r="A106" s="29">
        <v>104</v>
      </c>
      <c r="B106" s="30">
        <v>0.05</v>
      </c>
      <c r="C106" s="31">
        <f t="shared" si="2"/>
        <v>1.5201093034759103</v>
      </c>
      <c r="D106" s="31"/>
      <c r="E106" s="32" cm="1">
        <f t="array" ref="E106">Global_Expense*INDEX(Global_InflationFactor,A106)</f>
        <v>7.6005465173795521</v>
      </c>
      <c r="F106" s="32"/>
      <c r="G106" s="30">
        <v>0.06</v>
      </c>
      <c r="H106" s="31">
        <f t="shared" si="3"/>
        <v>0.9951560277146928</v>
      </c>
      <c r="I106" s="31"/>
      <c r="J106" s="33">
        <v>0.1</v>
      </c>
      <c r="K106" s="31" cm="1">
        <f t="array" ref="K106">1-POWER(1-INDEX(Life_LapseRate,A106),1/12)</f>
        <v>8.7416109546967213E-3</v>
      </c>
      <c r="L106" s="37"/>
      <c r="M106" s="35">
        <v>0.01</v>
      </c>
      <c r="N106" s="35">
        <v>0.01</v>
      </c>
      <c r="P106" s="36" cm="1">
        <f t="array" ref="P106">INDEX(Global_Inflation,A106)+0.02</f>
        <v>7.0000000000000007E-2</v>
      </c>
      <c r="R106" s="36" cm="1">
        <f t="array" ref="R106">INDEX(Life_LapseRate,A106)*0.5</f>
        <v>0.05</v>
      </c>
      <c r="S106" s="36" cm="1">
        <f t="array" ref="S106">INDEX(Life_LapseRate,A106)*1.5</f>
        <v>0.15000000000000002</v>
      </c>
      <c r="U106" s="36" cm="1">
        <f t="array" ref="U106">INDEX(Global_Yield,A106)*INDEX(Global_YieldUp,A106)</f>
        <v>5.9999999999999995E-4</v>
      </c>
      <c r="V106" s="36" cm="1">
        <f t="array" ref="V106">INDEX(Global_Yield,A106)*INDEX(Global_YieldDown,A106)</f>
        <v>5.9999999999999995E-4</v>
      </c>
    </row>
    <row r="107" spans="1:22" x14ac:dyDescent="0.2">
      <c r="A107" s="29">
        <v>105</v>
      </c>
      <c r="B107" s="30">
        <v>0.05</v>
      </c>
      <c r="C107" s="31">
        <f t="shared" si="2"/>
        <v>1.5263024169429464</v>
      </c>
      <c r="D107" s="31"/>
      <c r="E107" s="32" cm="1">
        <f t="array" ref="E107">Global_Expense*INDEX(Global_InflationFactor,A107)</f>
        <v>7.631512084714732</v>
      </c>
      <c r="F107" s="32"/>
      <c r="G107" s="30">
        <v>0.06</v>
      </c>
      <c r="H107" s="31">
        <f t="shared" si="3"/>
        <v>0.9951560277146928</v>
      </c>
      <c r="I107" s="31"/>
      <c r="J107" s="33">
        <v>0.1</v>
      </c>
      <c r="K107" s="31" cm="1">
        <f t="array" ref="K107">1-POWER(1-INDEX(Life_LapseRate,A107),1/12)</f>
        <v>8.7416109546967213E-3</v>
      </c>
      <c r="L107" s="37"/>
      <c r="M107" s="35">
        <v>0.01</v>
      </c>
      <c r="N107" s="35">
        <v>0.01</v>
      </c>
      <c r="P107" s="36" cm="1">
        <f t="array" ref="P107">INDEX(Global_Inflation,A107)+0.02</f>
        <v>7.0000000000000007E-2</v>
      </c>
      <c r="R107" s="36" cm="1">
        <f t="array" ref="R107">INDEX(Life_LapseRate,A107)*0.5</f>
        <v>0.05</v>
      </c>
      <c r="S107" s="36" cm="1">
        <f t="array" ref="S107">INDEX(Life_LapseRate,A107)*1.5</f>
        <v>0.15000000000000002</v>
      </c>
      <c r="U107" s="36" cm="1">
        <f t="array" ref="U107">INDEX(Global_Yield,A107)*INDEX(Global_YieldUp,A107)</f>
        <v>5.9999999999999995E-4</v>
      </c>
      <c r="V107" s="36" cm="1">
        <f t="array" ref="V107">INDEX(Global_Yield,A107)*INDEX(Global_YieldDown,A107)</f>
        <v>5.9999999999999995E-4</v>
      </c>
    </row>
    <row r="108" spans="1:22" x14ac:dyDescent="0.2">
      <c r="A108" s="29">
        <v>106</v>
      </c>
      <c r="B108" s="30">
        <v>0.05</v>
      </c>
      <c r="C108" s="31">
        <f t="shared" si="2"/>
        <v>1.5325207619208536</v>
      </c>
      <c r="D108" s="31"/>
      <c r="E108" s="32" cm="1">
        <f t="array" ref="E108">Global_Expense*INDEX(Global_InflationFactor,A108)</f>
        <v>7.6626038096042679</v>
      </c>
      <c r="F108" s="32"/>
      <c r="G108" s="30">
        <v>0.06</v>
      </c>
      <c r="H108" s="31">
        <f t="shared" si="3"/>
        <v>0.9951560277146928</v>
      </c>
      <c r="I108" s="31"/>
      <c r="J108" s="33">
        <v>0.1</v>
      </c>
      <c r="K108" s="31" cm="1">
        <f t="array" ref="K108">1-POWER(1-INDEX(Life_LapseRate,A108),1/12)</f>
        <v>8.7416109546967213E-3</v>
      </c>
      <c r="L108" s="37"/>
      <c r="M108" s="35">
        <v>0.01</v>
      </c>
      <c r="N108" s="35">
        <v>0.01</v>
      </c>
      <c r="P108" s="36" cm="1">
        <f t="array" ref="P108">INDEX(Global_Inflation,A108)+0.02</f>
        <v>7.0000000000000007E-2</v>
      </c>
      <c r="R108" s="36" cm="1">
        <f t="array" ref="R108">INDEX(Life_LapseRate,A108)*0.5</f>
        <v>0.05</v>
      </c>
      <c r="S108" s="36" cm="1">
        <f t="array" ref="S108">INDEX(Life_LapseRate,A108)*1.5</f>
        <v>0.15000000000000002</v>
      </c>
      <c r="U108" s="36" cm="1">
        <f t="array" ref="U108">INDEX(Global_Yield,A108)*INDEX(Global_YieldUp,A108)</f>
        <v>5.9999999999999995E-4</v>
      </c>
      <c r="V108" s="36" cm="1">
        <f t="array" ref="V108">INDEX(Global_Yield,A108)*INDEX(Global_YieldDown,A108)</f>
        <v>5.9999999999999995E-4</v>
      </c>
    </row>
    <row r="109" spans="1:22" x14ac:dyDescent="0.2">
      <c r="A109" s="29">
        <v>107</v>
      </c>
      <c r="B109" s="30">
        <v>0.05</v>
      </c>
      <c r="C109" s="31">
        <f t="shared" si="2"/>
        <v>1.5387644412059303</v>
      </c>
      <c r="D109" s="31"/>
      <c r="E109" s="32" cm="1">
        <f t="array" ref="E109">Global_Expense*INDEX(Global_InflationFactor,A109)</f>
        <v>7.6938222060296511</v>
      </c>
      <c r="F109" s="32"/>
      <c r="G109" s="30">
        <v>0.06</v>
      </c>
      <c r="H109" s="31">
        <f t="shared" si="3"/>
        <v>0.9951560277146928</v>
      </c>
      <c r="I109" s="31"/>
      <c r="J109" s="33">
        <v>0.1</v>
      </c>
      <c r="K109" s="31" cm="1">
        <f t="array" ref="K109">1-POWER(1-INDEX(Life_LapseRate,A109),1/12)</f>
        <v>8.7416109546967213E-3</v>
      </c>
      <c r="L109" s="37"/>
      <c r="M109" s="35">
        <v>0.01</v>
      </c>
      <c r="N109" s="35">
        <v>0.01</v>
      </c>
      <c r="P109" s="36" cm="1">
        <f t="array" ref="P109">INDEX(Global_Inflation,A109)+0.02</f>
        <v>7.0000000000000007E-2</v>
      </c>
      <c r="R109" s="36" cm="1">
        <f t="array" ref="R109">INDEX(Life_LapseRate,A109)*0.5</f>
        <v>0.05</v>
      </c>
      <c r="S109" s="36" cm="1">
        <f t="array" ref="S109">INDEX(Life_LapseRate,A109)*1.5</f>
        <v>0.15000000000000002</v>
      </c>
      <c r="U109" s="36" cm="1">
        <f t="array" ref="U109">INDEX(Global_Yield,A109)*INDEX(Global_YieldUp,A109)</f>
        <v>5.9999999999999995E-4</v>
      </c>
      <c r="V109" s="36" cm="1">
        <f t="array" ref="V109">INDEX(Global_Yield,A109)*INDEX(Global_YieldDown,A109)</f>
        <v>5.9999999999999995E-4</v>
      </c>
    </row>
    <row r="110" spans="1:22" x14ac:dyDescent="0.2">
      <c r="A110" s="29">
        <v>108</v>
      </c>
      <c r="B110" s="30">
        <v>0.05</v>
      </c>
      <c r="C110" s="31">
        <f t="shared" si="2"/>
        <v>1.5450335580132795</v>
      </c>
      <c r="D110" s="31"/>
      <c r="E110" s="32" cm="1">
        <f t="array" ref="E110">Global_Expense*INDEX(Global_InflationFactor,A110)</f>
        <v>7.7251677900663971</v>
      </c>
      <c r="F110" s="32"/>
      <c r="G110" s="30">
        <v>0.06</v>
      </c>
      <c r="H110" s="31">
        <f t="shared" si="3"/>
        <v>0.9951560277146928</v>
      </c>
      <c r="I110" s="31"/>
      <c r="J110" s="33">
        <v>0.1</v>
      </c>
      <c r="K110" s="31" cm="1">
        <f t="array" ref="K110">1-POWER(1-INDEX(Life_LapseRate,A110),1/12)</f>
        <v>8.7416109546967213E-3</v>
      </c>
      <c r="L110" s="37"/>
      <c r="M110" s="35">
        <v>0.01</v>
      </c>
      <c r="N110" s="35">
        <v>0.01</v>
      </c>
      <c r="P110" s="36" cm="1">
        <f t="array" ref="P110">INDEX(Global_Inflation,A110)+0.02</f>
        <v>7.0000000000000007E-2</v>
      </c>
      <c r="R110" s="36" cm="1">
        <f t="array" ref="R110">INDEX(Life_LapseRate,A110)*0.5</f>
        <v>0.05</v>
      </c>
      <c r="S110" s="36" cm="1">
        <f t="array" ref="S110">INDEX(Life_LapseRate,A110)*1.5</f>
        <v>0.15000000000000002</v>
      </c>
      <c r="U110" s="36" cm="1">
        <f t="array" ref="U110">INDEX(Global_Yield,A110)*INDEX(Global_YieldUp,A110)</f>
        <v>5.9999999999999995E-4</v>
      </c>
      <c r="V110" s="36" cm="1">
        <f t="array" ref="V110">INDEX(Global_Yield,A110)*INDEX(Global_YieldDown,A110)</f>
        <v>5.9999999999999995E-4</v>
      </c>
    </row>
    <row r="111" spans="1:22" x14ac:dyDescent="0.2">
      <c r="A111" s="29">
        <v>109</v>
      </c>
      <c r="B111" s="30">
        <v>0.05</v>
      </c>
      <c r="C111" s="31">
        <f t="shared" si="2"/>
        <v>1.5513282159785158</v>
      </c>
      <c r="D111" s="31"/>
      <c r="E111" s="32" cm="1">
        <f t="array" ref="E111">Global_Expense*INDEX(Global_InflationFactor,A111)</f>
        <v>7.7566410798925789</v>
      </c>
      <c r="F111" s="32"/>
      <c r="G111" s="30">
        <v>0.06</v>
      </c>
      <c r="H111" s="31">
        <f t="shared" si="3"/>
        <v>0.9951560277146928</v>
      </c>
      <c r="I111" s="31"/>
      <c r="J111" s="33">
        <v>0.1</v>
      </c>
      <c r="K111" s="31" cm="1">
        <f t="array" ref="K111">1-POWER(1-INDEX(Life_LapseRate,A111),1/12)</f>
        <v>8.7416109546967213E-3</v>
      </c>
      <c r="L111" s="37"/>
      <c r="M111" s="35">
        <v>0.01</v>
      </c>
      <c r="N111" s="35">
        <v>0.01</v>
      </c>
      <c r="P111" s="36" cm="1">
        <f t="array" ref="P111">INDEX(Global_Inflation,A111)+0.02</f>
        <v>7.0000000000000007E-2</v>
      </c>
      <c r="R111" s="36" cm="1">
        <f t="array" ref="R111">INDEX(Life_LapseRate,A111)*0.5</f>
        <v>0.05</v>
      </c>
      <c r="S111" s="36" cm="1">
        <f t="array" ref="S111">INDEX(Life_LapseRate,A111)*1.5</f>
        <v>0.15000000000000002</v>
      </c>
      <c r="U111" s="36" cm="1">
        <f t="array" ref="U111">INDEX(Global_Yield,A111)*INDEX(Global_YieldUp,A111)</f>
        <v>5.9999999999999995E-4</v>
      </c>
      <c r="V111" s="36" cm="1">
        <f t="array" ref="V111">INDEX(Global_Yield,A111)*INDEX(Global_YieldDown,A111)</f>
        <v>5.9999999999999995E-4</v>
      </c>
    </row>
    <row r="112" spans="1:22" x14ac:dyDescent="0.2">
      <c r="A112" s="29">
        <v>110</v>
      </c>
      <c r="B112" s="30">
        <v>0.05</v>
      </c>
      <c r="C112" s="31">
        <f t="shared" si="2"/>
        <v>1.5576485191594791</v>
      </c>
      <c r="D112" s="31"/>
      <c r="E112" s="32" cm="1">
        <f t="array" ref="E112">Global_Expense*INDEX(Global_InflationFactor,A112)</f>
        <v>7.7882425957973958</v>
      </c>
      <c r="F112" s="32"/>
      <c r="G112" s="30">
        <v>0.06</v>
      </c>
      <c r="H112" s="31">
        <f t="shared" si="3"/>
        <v>0.9951560277146928</v>
      </c>
      <c r="I112" s="31"/>
      <c r="J112" s="33">
        <v>0.1</v>
      </c>
      <c r="K112" s="31" cm="1">
        <f t="array" ref="K112">1-POWER(1-INDEX(Life_LapseRate,A112),1/12)</f>
        <v>8.7416109546967213E-3</v>
      </c>
      <c r="L112" s="37"/>
      <c r="M112" s="35">
        <v>0.01</v>
      </c>
      <c r="N112" s="35">
        <v>0.01</v>
      </c>
      <c r="P112" s="36" cm="1">
        <f t="array" ref="P112">INDEX(Global_Inflation,A112)+0.02</f>
        <v>7.0000000000000007E-2</v>
      </c>
      <c r="R112" s="36" cm="1">
        <f t="array" ref="R112">INDEX(Life_LapseRate,A112)*0.5</f>
        <v>0.05</v>
      </c>
      <c r="S112" s="36" cm="1">
        <f t="array" ref="S112">INDEX(Life_LapseRate,A112)*1.5</f>
        <v>0.15000000000000002</v>
      </c>
      <c r="U112" s="36" cm="1">
        <f t="array" ref="U112">INDEX(Global_Yield,A112)*INDEX(Global_YieldUp,A112)</f>
        <v>5.9999999999999995E-4</v>
      </c>
      <c r="V112" s="36" cm="1">
        <f t="array" ref="V112">INDEX(Global_Yield,A112)*INDEX(Global_YieldDown,A112)</f>
        <v>5.9999999999999995E-4</v>
      </c>
    </row>
    <row r="113" spans="1:22" x14ac:dyDescent="0.2">
      <c r="A113" s="29">
        <v>111</v>
      </c>
      <c r="B113" s="30">
        <v>0.05</v>
      </c>
      <c r="C113" s="31">
        <f t="shared" si="2"/>
        <v>1.5639945720379511</v>
      </c>
      <c r="D113" s="31"/>
      <c r="E113" s="32" cm="1">
        <f t="array" ref="E113">Global_Expense*INDEX(Global_InflationFactor,A113)</f>
        <v>7.8199728601897558</v>
      </c>
      <c r="F113" s="32"/>
      <c r="G113" s="30">
        <v>0.06</v>
      </c>
      <c r="H113" s="31">
        <f t="shared" si="3"/>
        <v>0.9951560277146928</v>
      </c>
      <c r="I113" s="31"/>
      <c r="J113" s="33">
        <v>0.1</v>
      </c>
      <c r="K113" s="31" cm="1">
        <f t="array" ref="K113">1-POWER(1-INDEX(Life_LapseRate,A113),1/12)</f>
        <v>8.7416109546967213E-3</v>
      </c>
      <c r="L113" s="37"/>
      <c r="M113" s="35">
        <v>0.01</v>
      </c>
      <c r="N113" s="35">
        <v>0.01</v>
      </c>
      <c r="P113" s="36" cm="1">
        <f t="array" ref="P113">INDEX(Global_Inflation,A113)+0.02</f>
        <v>7.0000000000000007E-2</v>
      </c>
      <c r="R113" s="36" cm="1">
        <f t="array" ref="R113">INDEX(Life_LapseRate,A113)*0.5</f>
        <v>0.05</v>
      </c>
      <c r="S113" s="36" cm="1">
        <f t="array" ref="S113">INDEX(Life_LapseRate,A113)*1.5</f>
        <v>0.15000000000000002</v>
      </c>
      <c r="U113" s="36" cm="1">
        <f t="array" ref="U113">INDEX(Global_Yield,A113)*INDEX(Global_YieldUp,A113)</f>
        <v>5.9999999999999995E-4</v>
      </c>
      <c r="V113" s="36" cm="1">
        <f t="array" ref="V113">INDEX(Global_Yield,A113)*INDEX(Global_YieldDown,A113)</f>
        <v>5.9999999999999995E-4</v>
      </c>
    </row>
    <row r="114" spans="1:22" x14ac:dyDescent="0.2">
      <c r="A114" s="29">
        <v>112</v>
      </c>
      <c r="B114" s="30">
        <v>0.05</v>
      </c>
      <c r="C114" s="31">
        <f t="shared" si="2"/>
        <v>1.5703664795213879</v>
      </c>
      <c r="D114" s="31"/>
      <c r="E114" s="32" cm="1">
        <f t="array" ref="E114">Global_Expense*INDEX(Global_InflationFactor,A114)</f>
        <v>7.8518323976069393</v>
      </c>
      <c r="F114" s="32"/>
      <c r="G114" s="30">
        <v>0.06</v>
      </c>
      <c r="H114" s="31">
        <f t="shared" si="3"/>
        <v>0.9951560277146928</v>
      </c>
      <c r="I114" s="31"/>
      <c r="J114" s="33">
        <v>0.1</v>
      </c>
      <c r="K114" s="31" cm="1">
        <f t="array" ref="K114">1-POWER(1-INDEX(Life_LapseRate,A114),1/12)</f>
        <v>8.7416109546967213E-3</v>
      </c>
      <c r="L114" s="37"/>
      <c r="M114" s="35">
        <v>0.01</v>
      </c>
      <c r="N114" s="35">
        <v>0.01</v>
      </c>
      <c r="P114" s="36" cm="1">
        <f t="array" ref="P114">INDEX(Global_Inflation,A114)+0.02</f>
        <v>7.0000000000000007E-2</v>
      </c>
      <c r="R114" s="36" cm="1">
        <f t="array" ref="R114">INDEX(Life_LapseRate,A114)*0.5</f>
        <v>0.05</v>
      </c>
      <c r="S114" s="36" cm="1">
        <f t="array" ref="S114">INDEX(Life_LapseRate,A114)*1.5</f>
        <v>0.15000000000000002</v>
      </c>
      <c r="U114" s="36" cm="1">
        <f t="array" ref="U114">INDEX(Global_Yield,A114)*INDEX(Global_YieldUp,A114)</f>
        <v>5.9999999999999995E-4</v>
      </c>
      <c r="V114" s="36" cm="1">
        <f t="array" ref="V114">INDEX(Global_Yield,A114)*INDEX(Global_YieldDown,A114)</f>
        <v>5.9999999999999995E-4</v>
      </c>
    </row>
    <row r="115" spans="1:22" x14ac:dyDescent="0.2">
      <c r="A115" s="29">
        <v>113</v>
      </c>
      <c r="B115" s="30">
        <v>0.05</v>
      </c>
      <c r="C115" s="31">
        <f t="shared" si="2"/>
        <v>1.5767643469446502</v>
      </c>
      <c r="D115" s="31"/>
      <c r="E115" s="32" cm="1">
        <f t="array" ref="E115">Global_Expense*INDEX(Global_InflationFactor,A115)</f>
        <v>7.8838217347232504</v>
      </c>
      <c r="F115" s="32"/>
      <c r="G115" s="30">
        <v>0.06</v>
      </c>
      <c r="H115" s="31">
        <f t="shared" si="3"/>
        <v>0.9951560277146928</v>
      </c>
      <c r="I115" s="31"/>
      <c r="J115" s="33">
        <v>0.1</v>
      </c>
      <c r="K115" s="31" cm="1">
        <f t="array" ref="K115">1-POWER(1-INDEX(Life_LapseRate,A115),1/12)</f>
        <v>8.7416109546967213E-3</v>
      </c>
      <c r="L115" s="37"/>
      <c r="M115" s="35">
        <v>0.01</v>
      </c>
      <c r="N115" s="35">
        <v>0.01</v>
      </c>
      <c r="P115" s="36" cm="1">
        <f t="array" ref="P115">INDEX(Global_Inflation,A115)+0.02</f>
        <v>7.0000000000000007E-2</v>
      </c>
      <c r="R115" s="36" cm="1">
        <f t="array" ref="R115">INDEX(Life_LapseRate,A115)*0.5</f>
        <v>0.05</v>
      </c>
      <c r="S115" s="36" cm="1">
        <f t="array" ref="S115">INDEX(Life_LapseRate,A115)*1.5</f>
        <v>0.15000000000000002</v>
      </c>
      <c r="U115" s="36" cm="1">
        <f t="array" ref="U115">INDEX(Global_Yield,A115)*INDEX(Global_YieldUp,A115)</f>
        <v>5.9999999999999995E-4</v>
      </c>
      <c r="V115" s="36" cm="1">
        <f t="array" ref="V115">INDEX(Global_Yield,A115)*INDEX(Global_YieldDown,A115)</f>
        <v>5.9999999999999995E-4</v>
      </c>
    </row>
    <row r="116" spans="1:22" x14ac:dyDescent="0.2">
      <c r="A116" s="29">
        <v>114</v>
      </c>
      <c r="B116" s="30">
        <v>0.05</v>
      </c>
      <c r="C116" s="31">
        <f t="shared" si="2"/>
        <v>1.5831882800717458</v>
      </c>
      <c r="D116" s="31"/>
      <c r="E116" s="32" cm="1">
        <f t="array" ref="E116">Global_Expense*INDEX(Global_InflationFactor,A116)</f>
        <v>7.9159414003587294</v>
      </c>
      <c r="F116" s="32"/>
      <c r="G116" s="30">
        <v>0.06</v>
      </c>
      <c r="H116" s="31">
        <f t="shared" si="3"/>
        <v>0.9951560277146928</v>
      </c>
      <c r="I116" s="31"/>
      <c r="J116" s="33">
        <v>0.1</v>
      </c>
      <c r="K116" s="31" cm="1">
        <f t="array" ref="K116">1-POWER(1-INDEX(Life_LapseRate,A116),1/12)</f>
        <v>8.7416109546967213E-3</v>
      </c>
      <c r="L116" s="37"/>
      <c r="M116" s="35">
        <v>0.01</v>
      </c>
      <c r="N116" s="35">
        <v>0.01</v>
      </c>
      <c r="P116" s="36" cm="1">
        <f t="array" ref="P116">INDEX(Global_Inflation,A116)+0.02</f>
        <v>7.0000000000000007E-2</v>
      </c>
      <c r="R116" s="36" cm="1">
        <f t="array" ref="R116">INDEX(Life_LapseRate,A116)*0.5</f>
        <v>0.05</v>
      </c>
      <c r="S116" s="36" cm="1">
        <f t="array" ref="S116">INDEX(Life_LapseRate,A116)*1.5</f>
        <v>0.15000000000000002</v>
      </c>
      <c r="U116" s="36" cm="1">
        <f t="array" ref="U116">INDEX(Global_Yield,A116)*INDEX(Global_YieldUp,A116)</f>
        <v>5.9999999999999995E-4</v>
      </c>
      <c r="V116" s="36" cm="1">
        <f t="array" ref="V116">INDEX(Global_Yield,A116)*INDEX(Global_YieldDown,A116)</f>
        <v>5.9999999999999995E-4</v>
      </c>
    </row>
    <row r="117" spans="1:22" x14ac:dyDescent="0.2">
      <c r="A117" s="29">
        <v>115</v>
      </c>
      <c r="B117" s="30">
        <v>0.05</v>
      </c>
      <c r="C117" s="31">
        <f t="shared" si="2"/>
        <v>1.5896383850975795</v>
      </c>
      <c r="D117" s="31"/>
      <c r="E117" s="32" cm="1">
        <f t="array" ref="E117">Global_Expense*INDEX(Global_InflationFactor,A117)</f>
        <v>7.9481919254878974</v>
      </c>
      <c r="F117" s="32"/>
      <c r="G117" s="30">
        <v>0.06</v>
      </c>
      <c r="H117" s="31">
        <f t="shared" si="3"/>
        <v>0.9951560277146928</v>
      </c>
      <c r="I117" s="31"/>
      <c r="J117" s="33">
        <v>0.1</v>
      </c>
      <c r="K117" s="31" cm="1">
        <f t="array" ref="K117">1-POWER(1-INDEX(Life_LapseRate,A117),1/12)</f>
        <v>8.7416109546967213E-3</v>
      </c>
      <c r="L117" s="37"/>
      <c r="M117" s="35">
        <v>0.01</v>
      </c>
      <c r="N117" s="35">
        <v>0.01</v>
      </c>
      <c r="P117" s="36" cm="1">
        <f t="array" ref="P117">INDEX(Global_Inflation,A117)+0.02</f>
        <v>7.0000000000000007E-2</v>
      </c>
      <c r="R117" s="36" cm="1">
        <f t="array" ref="R117">INDEX(Life_LapseRate,A117)*0.5</f>
        <v>0.05</v>
      </c>
      <c r="S117" s="36" cm="1">
        <f t="array" ref="S117">INDEX(Life_LapseRate,A117)*1.5</f>
        <v>0.15000000000000002</v>
      </c>
      <c r="U117" s="36" cm="1">
        <f t="array" ref="U117">INDEX(Global_Yield,A117)*INDEX(Global_YieldUp,A117)</f>
        <v>5.9999999999999995E-4</v>
      </c>
      <c r="V117" s="36" cm="1">
        <f t="array" ref="V117">INDEX(Global_Yield,A117)*INDEX(Global_YieldDown,A117)</f>
        <v>5.9999999999999995E-4</v>
      </c>
    </row>
    <row r="118" spans="1:22" x14ac:dyDescent="0.2">
      <c r="A118" s="29">
        <v>116</v>
      </c>
      <c r="B118" s="30">
        <v>0.05</v>
      </c>
      <c r="C118" s="31">
        <f t="shared" si="2"/>
        <v>1.5961147686497059</v>
      </c>
      <c r="D118" s="31"/>
      <c r="E118" s="32" cm="1">
        <f t="array" ref="E118">Global_Expense*INDEX(Global_InflationFactor,A118)</f>
        <v>7.9805738432485294</v>
      </c>
      <c r="F118" s="32"/>
      <c r="G118" s="30">
        <v>0.06</v>
      </c>
      <c r="H118" s="31">
        <f t="shared" si="3"/>
        <v>0.9951560277146928</v>
      </c>
      <c r="I118" s="31"/>
      <c r="J118" s="33">
        <v>0.1</v>
      </c>
      <c r="K118" s="31" cm="1">
        <f t="array" ref="K118">1-POWER(1-INDEX(Life_LapseRate,A118),1/12)</f>
        <v>8.7416109546967213E-3</v>
      </c>
      <c r="L118" s="37"/>
      <c r="M118" s="35">
        <v>0.01</v>
      </c>
      <c r="N118" s="35">
        <v>0.01</v>
      </c>
      <c r="P118" s="36" cm="1">
        <f t="array" ref="P118">INDEX(Global_Inflation,A118)+0.02</f>
        <v>7.0000000000000007E-2</v>
      </c>
      <c r="R118" s="36" cm="1">
        <f t="array" ref="R118">INDEX(Life_LapseRate,A118)*0.5</f>
        <v>0.05</v>
      </c>
      <c r="S118" s="36" cm="1">
        <f t="array" ref="S118">INDEX(Life_LapseRate,A118)*1.5</f>
        <v>0.15000000000000002</v>
      </c>
      <c r="U118" s="36" cm="1">
        <f t="array" ref="U118">INDEX(Global_Yield,A118)*INDEX(Global_YieldUp,A118)</f>
        <v>5.9999999999999995E-4</v>
      </c>
      <c r="V118" s="36" cm="1">
        <f t="array" ref="V118">INDEX(Global_Yield,A118)*INDEX(Global_YieldDown,A118)</f>
        <v>5.9999999999999995E-4</v>
      </c>
    </row>
    <row r="119" spans="1:22" x14ac:dyDescent="0.2">
      <c r="A119" s="29">
        <v>117</v>
      </c>
      <c r="B119" s="30">
        <v>0.05</v>
      </c>
      <c r="C119" s="31">
        <f t="shared" si="2"/>
        <v>1.602617537790094</v>
      </c>
      <c r="D119" s="31"/>
      <c r="E119" s="32" cm="1">
        <f t="array" ref="E119">Global_Expense*INDEX(Global_InflationFactor,A119)</f>
        <v>8.0130876889504705</v>
      </c>
      <c r="F119" s="32"/>
      <c r="G119" s="30">
        <v>0.06</v>
      </c>
      <c r="H119" s="31">
        <f t="shared" si="3"/>
        <v>0.9951560277146928</v>
      </c>
      <c r="I119" s="31"/>
      <c r="J119" s="33">
        <v>0.1</v>
      </c>
      <c r="K119" s="31" cm="1">
        <f t="array" ref="K119">1-POWER(1-INDEX(Life_LapseRate,A119),1/12)</f>
        <v>8.7416109546967213E-3</v>
      </c>
      <c r="L119" s="37"/>
      <c r="M119" s="35">
        <v>0.01</v>
      </c>
      <c r="N119" s="35">
        <v>0.01</v>
      </c>
      <c r="P119" s="36" cm="1">
        <f t="array" ref="P119">INDEX(Global_Inflation,A119)+0.02</f>
        <v>7.0000000000000007E-2</v>
      </c>
      <c r="R119" s="36" cm="1">
        <f t="array" ref="R119">INDEX(Life_LapseRate,A119)*0.5</f>
        <v>0.05</v>
      </c>
      <c r="S119" s="36" cm="1">
        <f t="array" ref="S119">INDEX(Life_LapseRate,A119)*1.5</f>
        <v>0.15000000000000002</v>
      </c>
      <c r="U119" s="36" cm="1">
        <f t="array" ref="U119">INDEX(Global_Yield,A119)*INDEX(Global_YieldUp,A119)</f>
        <v>5.9999999999999995E-4</v>
      </c>
      <c r="V119" s="36" cm="1">
        <f t="array" ref="V119">INDEX(Global_Yield,A119)*INDEX(Global_YieldDown,A119)</f>
        <v>5.9999999999999995E-4</v>
      </c>
    </row>
    <row r="120" spans="1:22" x14ac:dyDescent="0.2">
      <c r="A120" s="29">
        <v>118</v>
      </c>
      <c r="B120" s="30">
        <v>0.05</v>
      </c>
      <c r="C120" s="31">
        <f t="shared" si="2"/>
        <v>1.6091468000168963</v>
      </c>
      <c r="D120" s="31"/>
      <c r="E120" s="32" cm="1">
        <f t="array" ref="E120">Global_Expense*INDEX(Global_InflationFactor,A120)</f>
        <v>8.0457340000844813</v>
      </c>
      <c r="F120" s="32"/>
      <c r="G120" s="30">
        <v>0.06</v>
      </c>
      <c r="H120" s="31">
        <f t="shared" si="3"/>
        <v>0.9951560277146928</v>
      </c>
      <c r="I120" s="31"/>
      <c r="J120" s="33">
        <v>0.1</v>
      </c>
      <c r="K120" s="31" cm="1">
        <f t="array" ref="K120">1-POWER(1-INDEX(Life_LapseRate,A120),1/12)</f>
        <v>8.7416109546967213E-3</v>
      </c>
      <c r="L120" s="37"/>
      <c r="M120" s="35">
        <v>0.01</v>
      </c>
      <c r="N120" s="35">
        <v>0.01</v>
      </c>
      <c r="P120" s="36" cm="1">
        <f t="array" ref="P120">INDEX(Global_Inflation,A120)+0.02</f>
        <v>7.0000000000000007E-2</v>
      </c>
      <c r="R120" s="36" cm="1">
        <f t="array" ref="R120">INDEX(Life_LapseRate,A120)*0.5</f>
        <v>0.05</v>
      </c>
      <c r="S120" s="36" cm="1">
        <f t="array" ref="S120">INDEX(Life_LapseRate,A120)*1.5</f>
        <v>0.15000000000000002</v>
      </c>
      <c r="U120" s="36" cm="1">
        <f t="array" ref="U120">INDEX(Global_Yield,A120)*INDEX(Global_YieldUp,A120)</f>
        <v>5.9999999999999995E-4</v>
      </c>
      <c r="V120" s="36" cm="1">
        <f t="array" ref="V120">INDEX(Global_Yield,A120)*INDEX(Global_YieldDown,A120)</f>
        <v>5.9999999999999995E-4</v>
      </c>
    </row>
    <row r="121" spans="1:22" x14ac:dyDescent="0.2">
      <c r="A121" s="29">
        <v>119</v>
      </c>
      <c r="B121" s="30">
        <v>0.05</v>
      </c>
      <c r="C121" s="31">
        <f t="shared" si="2"/>
        <v>1.6157026632662268</v>
      </c>
      <c r="D121" s="31"/>
      <c r="E121" s="32" cm="1">
        <f t="array" ref="E121">Global_Expense*INDEX(Global_InflationFactor,A121)</f>
        <v>8.0785133163311347</v>
      </c>
      <c r="F121" s="32"/>
      <c r="G121" s="30">
        <v>0.06</v>
      </c>
      <c r="H121" s="31">
        <f t="shared" si="3"/>
        <v>0.9951560277146928</v>
      </c>
      <c r="I121" s="31"/>
      <c r="J121" s="33">
        <v>0.1</v>
      </c>
      <c r="K121" s="31" cm="1">
        <f t="array" ref="K121">1-POWER(1-INDEX(Life_LapseRate,A121),1/12)</f>
        <v>8.7416109546967213E-3</v>
      </c>
      <c r="L121" s="37"/>
      <c r="M121" s="35">
        <v>0.01</v>
      </c>
      <c r="N121" s="35">
        <v>0.01</v>
      </c>
      <c r="P121" s="36" cm="1">
        <f t="array" ref="P121">INDEX(Global_Inflation,A121)+0.02</f>
        <v>7.0000000000000007E-2</v>
      </c>
      <c r="R121" s="36" cm="1">
        <f t="array" ref="R121">INDEX(Life_LapseRate,A121)*0.5</f>
        <v>0.05</v>
      </c>
      <c r="S121" s="36" cm="1">
        <f t="array" ref="S121">INDEX(Life_LapseRate,A121)*1.5</f>
        <v>0.15000000000000002</v>
      </c>
      <c r="U121" s="36" cm="1">
        <f t="array" ref="U121">INDEX(Global_Yield,A121)*INDEX(Global_YieldUp,A121)</f>
        <v>5.9999999999999995E-4</v>
      </c>
      <c r="V121" s="36" cm="1">
        <f t="array" ref="V121">INDEX(Global_Yield,A121)*INDEX(Global_YieldDown,A121)</f>
        <v>5.9999999999999995E-4</v>
      </c>
    </row>
    <row r="122" spans="1:22" x14ac:dyDescent="0.2">
      <c r="A122" s="29">
        <v>120</v>
      </c>
      <c r="B122" s="30">
        <v>0.05</v>
      </c>
      <c r="C122" s="31">
        <f t="shared" si="2"/>
        <v>1.6222852359139435</v>
      </c>
      <c r="D122" s="31"/>
      <c r="E122" s="32" cm="1">
        <f t="array" ref="E122">Global_Expense*INDEX(Global_InflationFactor,A122)</f>
        <v>8.1114261795697171</v>
      </c>
      <c r="F122" s="32"/>
      <c r="G122" s="30">
        <v>0.06</v>
      </c>
      <c r="H122" s="31">
        <f t="shared" si="3"/>
        <v>0.9951560277146928</v>
      </c>
      <c r="I122" s="31"/>
      <c r="J122" s="33">
        <v>0.1</v>
      </c>
      <c r="K122" s="31" cm="1">
        <f t="array" ref="K122">1-POWER(1-INDEX(Life_LapseRate,A122),1/12)</f>
        <v>8.7416109546967213E-3</v>
      </c>
      <c r="L122" s="37"/>
      <c r="M122" s="35">
        <v>0.01</v>
      </c>
      <c r="N122" s="35">
        <v>0.01</v>
      </c>
      <c r="P122" s="36" cm="1">
        <f t="array" ref="P122">INDEX(Global_Inflation,A122)+0.02</f>
        <v>7.0000000000000007E-2</v>
      </c>
      <c r="R122" s="36" cm="1">
        <f t="array" ref="R122">INDEX(Life_LapseRate,A122)*0.5</f>
        <v>0.05</v>
      </c>
      <c r="S122" s="36" cm="1">
        <f t="array" ref="S122">INDEX(Life_LapseRate,A122)*1.5</f>
        <v>0.15000000000000002</v>
      </c>
      <c r="U122" s="36" cm="1">
        <f t="array" ref="U122">INDEX(Global_Yield,A122)*INDEX(Global_YieldUp,A122)</f>
        <v>5.9999999999999995E-4</v>
      </c>
      <c r="V122" s="36" cm="1">
        <f t="array" ref="V122">INDEX(Global_Yield,A122)*INDEX(Global_YieldDown,A122)</f>
        <v>5.9999999999999995E-4</v>
      </c>
    </row>
    <row r="123" spans="1:22" x14ac:dyDescent="0.2">
      <c r="A123" s="29">
        <v>121</v>
      </c>
      <c r="B123" s="30">
        <v>0.05</v>
      </c>
      <c r="C123" s="31">
        <f t="shared" si="2"/>
        <v>1.6288946267774416</v>
      </c>
      <c r="D123" s="31"/>
      <c r="E123" s="32" cm="1">
        <f t="array" ref="E123">Global_Expense*INDEX(Global_InflationFactor,A123)</f>
        <v>8.1444731338872085</v>
      </c>
      <c r="F123" s="32"/>
      <c r="G123" s="30">
        <v>0.06</v>
      </c>
      <c r="H123" s="31">
        <f t="shared" si="3"/>
        <v>0.9951560277146928</v>
      </c>
      <c r="I123" s="31"/>
      <c r="J123" s="33">
        <v>0.1</v>
      </c>
      <c r="K123" s="31" cm="1">
        <f t="array" ref="K123">1-POWER(1-INDEX(Life_LapseRate,A123),1/12)</f>
        <v>8.7416109546967213E-3</v>
      </c>
      <c r="L123" s="37"/>
      <c r="M123" s="35">
        <v>0.01</v>
      </c>
      <c r="N123" s="35">
        <v>0.01</v>
      </c>
      <c r="P123" s="36" cm="1">
        <f t="array" ref="P123">INDEX(Global_Inflation,A123)+0.02</f>
        <v>7.0000000000000007E-2</v>
      </c>
      <c r="R123" s="36" cm="1">
        <f t="array" ref="R123">INDEX(Life_LapseRate,A123)*0.5</f>
        <v>0.05</v>
      </c>
      <c r="S123" s="36" cm="1">
        <f t="array" ref="S123">INDEX(Life_LapseRate,A123)*1.5</f>
        <v>0.15000000000000002</v>
      </c>
      <c r="U123" s="36" cm="1">
        <f t="array" ref="U123">INDEX(Global_Yield,A123)*INDEX(Global_YieldUp,A123)</f>
        <v>5.9999999999999995E-4</v>
      </c>
      <c r="V123" s="36" cm="1">
        <f t="array" ref="V123">INDEX(Global_Yield,A123)*INDEX(Global_YieldDown,A123)</f>
        <v>5.9999999999999995E-4</v>
      </c>
    </row>
    <row r="124" spans="1:22" x14ac:dyDescent="0.2">
      <c r="A124" s="29">
        <v>122</v>
      </c>
      <c r="B124" s="30">
        <v>0.05</v>
      </c>
      <c r="C124" s="31">
        <f t="shared" si="2"/>
        <v>1.6355309451174531</v>
      </c>
      <c r="D124" s="31"/>
      <c r="E124" s="32" cm="1">
        <f t="array" ref="E124">Global_Expense*INDEX(Global_InflationFactor,A124)</f>
        <v>8.1776547255872654</v>
      </c>
      <c r="F124" s="32"/>
      <c r="G124" s="30">
        <v>0.06</v>
      </c>
      <c r="H124" s="31">
        <f t="shared" si="3"/>
        <v>0.9951560277146928</v>
      </c>
      <c r="I124" s="31"/>
      <c r="J124" s="33">
        <v>0.1</v>
      </c>
      <c r="K124" s="31" cm="1">
        <f t="array" ref="K124">1-POWER(1-INDEX(Life_LapseRate,A124),1/12)</f>
        <v>8.7416109546967213E-3</v>
      </c>
      <c r="L124" s="37"/>
      <c r="M124" s="35">
        <v>0.01</v>
      </c>
      <c r="N124" s="35">
        <v>0.01</v>
      </c>
      <c r="P124" s="36" cm="1">
        <f t="array" ref="P124">INDEX(Global_Inflation,A124)+0.02</f>
        <v>7.0000000000000007E-2</v>
      </c>
      <c r="R124" s="36" cm="1">
        <f t="array" ref="R124">INDEX(Life_LapseRate,A124)*0.5</f>
        <v>0.05</v>
      </c>
      <c r="S124" s="36" cm="1">
        <f t="array" ref="S124">INDEX(Life_LapseRate,A124)*1.5</f>
        <v>0.15000000000000002</v>
      </c>
      <c r="U124" s="36" cm="1">
        <f t="array" ref="U124">INDEX(Global_Yield,A124)*INDEX(Global_YieldUp,A124)</f>
        <v>5.9999999999999995E-4</v>
      </c>
      <c r="V124" s="36" cm="1">
        <f t="array" ref="V124">INDEX(Global_Yield,A124)*INDEX(Global_YieldDown,A124)</f>
        <v>5.9999999999999995E-4</v>
      </c>
    </row>
    <row r="125" spans="1:22" x14ac:dyDescent="0.2">
      <c r="A125" s="29">
        <v>123</v>
      </c>
      <c r="B125" s="30">
        <v>0.05</v>
      </c>
      <c r="C125" s="31">
        <f t="shared" si="2"/>
        <v>1.6421943006398487</v>
      </c>
      <c r="D125" s="31"/>
      <c r="E125" s="32" cm="1">
        <f t="array" ref="E125">Global_Expense*INDEX(Global_InflationFactor,A125)</f>
        <v>8.210971503199243</v>
      </c>
      <c r="F125" s="32"/>
      <c r="G125" s="30">
        <v>0.06</v>
      </c>
      <c r="H125" s="31">
        <f t="shared" si="3"/>
        <v>0.9951560277146928</v>
      </c>
      <c r="I125" s="31"/>
      <c r="J125" s="33">
        <v>0.1</v>
      </c>
      <c r="K125" s="31" cm="1">
        <f t="array" ref="K125">1-POWER(1-INDEX(Life_LapseRate,A125),1/12)</f>
        <v>8.7416109546967213E-3</v>
      </c>
      <c r="L125" s="37"/>
      <c r="M125" s="35">
        <v>0.01</v>
      </c>
      <c r="N125" s="35">
        <v>0.01</v>
      </c>
      <c r="P125" s="36" cm="1">
        <f t="array" ref="P125">INDEX(Global_Inflation,A125)+0.02</f>
        <v>7.0000000000000007E-2</v>
      </c>
      <c r="R125" s="36" cm="1">
        <f t="array" ref="R125">INDEX(Life_LapseRate,A125)*0.5</f>
        <v>0.05</v>
      </c>
      <c r="S125" s="36" cm="1">
        <f t="array" ref="S125">INDEX(Life_LapseRate,A125)*1.5</f>
        <v>0.15000000000000002</v>
      </c>
      <c r="U125" s="36" cm="1">
        <f t="array" ref="U125">INDEX(Global_Yield,A125)*INDEX(Global_YieldUp,A125)</f>
        <v>5.9999999999999995E-4</v>
      </c>
      <c r="V125" s="36" cm="1">
        <f t="array" ref="V125">INDEX(Global_Yield,A125)*INDEX(Global_YieldDown,A125)</f>
        <v>5.9999999999999995E-4</v>
      </c>
    </row>
    <row r="126" spans="1:22" x14ac:dyDescent="0.2">
      <c r="A126" s="29">
        <v>124</v>
      </c>
      <c r="B126" s="30">
        <v>0.05</v>
      </c>
      <c r="C126" s="31">
        <f t="shared" si="2"/>
        <v>1.6488848034974575</v>
      </c>
      <c r="D126" s="31"/>
      <c r="E126" s="32" cm="1">
        <f t="array" ref="E126">Global_Expense*INDEX(Global_InflationFactor,A126)</f>
        <v>8.2444240174872867</v>
      </c>
      <c r="F126" s="32"/>
      <c r="G126" s="30">
        <v>0.06</v>
      </c>
      <c r="H126" s="31">
        <f t="shared" si="3"/>
        <v>0.9951560277146928</v>
      </c>
      <c r="I126" s="31"/>
      <c r="J126" s="33">
        <v>0.1</v>
      </c>
      <c r="K126" s="31" cm="1">
        <f t="array" ref="K126">1-POWER(1-INDEX(Life_LapseRate,A126),1/12)</f>
        <v>8.7416109546967213E-3</v>
      </c>
      <c r="L126" s="37"/>
      <c r="M126" s="35">
        <v>0.01</v>
      </c>
      <c r="N126" s="35">
        <v>0.01</v>
      </c>
      <c r="P126" s="36" cm="1">
        <f t="array" ref="P126">INDEX(Global_Inflation,A126)+0.02</f>
        <v>7.0000000000000007E-2</v>
      </c>
      <c r="R126" s="36" cm="1">
        <f t="array" ref="R126">INDEX(Life_LapseRate,A126)*0.5</f>
        <v>0.05</v>
      </c>
      <c r="S126" s="36" cm="1">
        <f t="array" ref="S126">INDEX(Life_LapseRate,A126)*1.5</f>
        <v>0.15000000000000002</v>
      </c>
      <c r="U126" s="36" cm="1">
        <f t="array" ref="U126">INDEX(Global_Yield,A126)*INDEX(Global_YieldUp,A126)</f>
        <v>5.9999999999999995E-4</v>
      </c>
      <c r="V126" s="36" cm="1">
        <f t="array" ref="V126">INDEX(Global_Yield,A126)*INDEX(Global_YieldDown,A126)</f>
        <v>5.9999999999999995E-4</v>
      </c>
    </row>
    <row r="127" spans="1:22" x14ac:dyDescent="0.2">
      <c r="A127" s="29">
        <v>125</v>
      </c>
      <c r="B127" s="30">
        <v>0.05</v>
      </c>
      <c r="C127" s="31">
        <f t="shared" si="2"/>
        <v>1.6556025642918828</v>
      </c>
      <c r="D127" s="31"/>
      <c r="E127" s="32" cm="1">
        <f t="array" ref="E127">Global_Expense*INDEX(Global_InflationFactor,A127)</f>
        <v>8.2780128214594146</v>
      </c>
      <c r="F127" s="32"/>
      <c r="G127" s="30">
        <v>0.06</v>
      </c>
      <c r="H127" s="31">
        <f t="shared" si="3"/>
        <v>0.9951560277146928</v>
      </c>
      <c r="I127" s="31"/>
      <c r="J127" s="33">
        <v>0.1</v>
      </c>
      <c r="K127" s="31" cm="1">
        <f t="array" ref="K127">1-POWER(1-INDEX(Life_LapseRate,A127),1/12)</f>
        <v>8.7416109546967213E-3</v>
      </c>
      <c r="L127" s="37"/>
      <c r="M127" s="35">
        <v>0.01</v>
      </c>
      <c r="N127" s="35">
        <v>0.01</v>
      </c>
      <c r="P127" s="36" cm="1">
        <f t="array" ref="P127">INDEX(Global_Inflation,A127)+0.02</f>
        <v>7.0000000000000007E-2</v>
      </c>
      <c r="R127" s="36" cm="1">
        <f t="array" ref="R127">INDEX(Life_LapseRate,A127)*0.5</f>
        <v>0.05</v>
      </c>
      <c r="S127" s="36" cm="1">
        <f t="array" ref="S127">INDEX(Life_LapseRate,A127)*1.5</f>
        <v>0.15000000000000002</v>
      </c>
      <c r="U127" s="36" cm="1">
        <f t="array" ref="U127">INDEX(Global_Yield,A127)*INDEX(Global_YieldUp,A127)</f>
        <v>5.9999999999999995E-4</v>
      </c>
      <c r="V127" s="36" cm="1">
        <f t="array" ref="V127">INDEX(Global_Yield,A127)*INDEX(Global_YieldDown,A127)</f>
        <v>5.9999999999999995E-4</v>
      </c>
    </row>
    <row r="128" spans="1:22" x14ac:dyDescent="0.2">
      <c r="A128" s="29">
        <v>126</v>
      </c>
      <c r="B128" s="30">
        <v>0.05</v>
      </c>
      <c r="C128" s="31">
        <f t="shared" si="2"/>
        <v>1.6623476940753332</v>
      </c>
      <c r="D128" s="31"/>
      <c r="E128" s="32" cm="1">
        <f t="array" ref="E128">Global_Expense*INDEX(Global_InflationFactor,A128)</f>
        <v>8.3117384703766657</v>
      </c>
      <c r="F128" s="32"/>
      <c r="G128" s="30">
        <v>0.06</v>
      </c>
      <c r="H128" s="31">
        <f t="shared" si="3"/>
        <v>0.9951560277146928</v>
      </c>
      <c r="I128" s="31"/>
      <c r="J128" s="33">
        <v>0.1</v>
      </c>
      <c r="K128" s="31" cm="1">
        <f t="array" ref="K128">1-POWER(1-INDEX(Life_LapseRate,A128),1/12)</f>
        <v>8.7416109546967213E-3</v>
      </c>
      <c r="L128" s="37"/>
      <c r="M128" s="35">
        <v>0.01</v>
      </c>
      <c r="N128" s="35">
        <v>0.01</v>
      </c>
      <c r="P128" s="36" cm="1">
        <f t="array" ref="P128">INDEX(Global_Inflation,A128)+0.02</f>
        <v>7.0000000000000007E-2</v>
      </c>
      <c r="R128" s="36" cm="1">
        <f t="array" ref="R128">INDEX(Life_LapseRate,A128)*0.5</f>
        <v>0.05</v>
      </c>
      <c r="S128" s="36" cm="1">
        <f t="array" ref="S128">INDEX(Life_LapseRate,A128)*1.5</f>
        <v>0.15000000000000002</v>
      </c>
      <c r="U128" s="36" cm="1">
        <f t="array" ref="U128">INDEX(Global_Yield,A128)*INDEX(Global_YieldUp,A128)</f>
        <v>5.9999999999999995E-4</v>
      </c>
      <c r="V128" s="36" cm="1">
        <f t="array" ref="V128">INDEX(Global_Yield,A128)*INDEX(Global_YieldDown,A128)</f>
        <v>5.9999999999999995E-4</v>
      </c>
    </row>
    <row r="129" spans="1:22" x14ac:dyDescent="0.2">
      <c r="A129" s="29">
        <v>127</v>
      </c>
      <c r="B129" s="30">
        <v>0.05</v>
      </c>
      <c r="C129" s="31">
        <f t="shared" si="2"/>
        <v>1.6691203043524587</v>
      </c>
      <c r="D129" s="31"/>
      <c r="E129" s="32" cm="1">
        <f t="array" ref="E129">Global_Expense*INDEX(Global_InflationFactor,A129)</f>
        <v>8.3456015217622941</v>
      </c>
      <c r="F129" s="32"/>
      <c r="G129" s="30">
        <v>0.06</v>
      </c>
      <c r="H129" s="31">
        <f t="shared" si="3"/>
        <v>0.9951560277146928</v>
      </c>
      <c r="I129" s="31"/>
      <c r="J129" s="33">
        <v>0.1</v>
      </c>
      <c r="K129" s="31" cm="1">
        <f t="array" ref="K129">1-POWER(1-INDEX(Life_LapseRate,A129),1/12)</f>
        <v>8.7416109546967213E-3</v>
      </c>
      <c r="L129" s="37"/>
      <c r="M129" s="35">
        <v>0.01</v>
      </c>
      <c r="N129" s="35">
        <v>0.01</v>
      </c>
      <c r="P129" s="36" cm="1">
        <f t="array" ref="P129">INDEX(Global_Inflation,A129)+0.02</f>
        <v>7.0000000000000007E-2</v>
      </c>
      <c r="R129" s="36" cm="1">
        <f t="array" ref="R129">INDEX(Life_LapseRate,A129)*0.5</f>
        <v>0.05</v>
      </c>
      <c r="S129" s="36" cm="1">
        <f t="array" ref="S129">INDEX(Life_LapseRate,A129)*1.5</f>
        <v>0.15000000000000002</v>
      </c>
      <c r="U129" s="36" cm="1">
        <f t="array" ref="U129">INDEX(Global_Yield,A129)*INDEX(Global_YieldUp,A129)</f>
        <v>5.9999999999999995E-4</v>
      </c>
      <c r="V129" s="36" cm="1">
        <f t="array" ref="V129">INDEX(Global_Yield,A129)*INDEX(Global_YieldDown,A129)</f>
        <v>5.9999999999999995E-4</v>
      </c>
    </row>
    <row r="130" spans="1:22" x14ac:dyDescent="0.2">
      <c r="A130" s="29">
        <v>128</v>
      </c>
      <c r="B130" s="30">
        <v>0.05</v>
      </c>
      <c r="C130" s="31">
        <f t="shared" si="2"/>
        <v>1.6759205070821912</v>
      </c>
      <c r="D130" s="31"/>
      <c r="E130" s="32" cm="1">
        <f t="array" ref="E130">Global_Expense*INDEX(Global_InflationFactor,A130)</f>
        <v>8.3796025354109567</v>
      </c>
      <c r="F130" s="32"/>
      <c r="G130" s="30">
        <v>0.06</v>
      </c>
      <c r="H130" s="31">
        <f t="shared" si="3"/>
        <v>0.9951560277146928</v>
      </c>
      <c r="I130" s="31"/>
      <c r="J130" s="33">
        <v>0.1</v>
      </c>
      <c r="K130" s="31" cm="1">
        <f t="array" ref="K130">1-POWER(1-INDEX(Life_LapseRate,A130),1/12)</f>
        <v>8.7416109546967213E-3</v>
      </c>
      <c r="L130" s="37"/>
      <c r="M130" s="35">
        <v>0.01</v>
      </c>
      <c r="N130" s="35">
        <v>0.01</v>
      </c>
      <c r="P130" s="36" cm="1">
        <f t="array" ref="P130">INDEX(Global_Inflation,A130)+0.02</f>
        <v>7.0000000000000007E-2</v>
      </c>
      <c r="R130" s="36" cm="1">
        <f t="array" ref="R130">INDEX(Life_LapseRate,A130)*0.5</f>
        <v>0.05</v>
      </c>
      <c r="S130" s="36" cm="1">
        <f t="array" ref="S130">INDEX(Life_LapseRate,A130)*1.5</f>
        <v>0.15000000000000002</v>
      </c>
      <c r="U130" s="36" cm="1">
        <f t="array" ref="U130">INDEX(Global_Yield,A130)*INDEX(Global_YieldUp,A130)</f>
        <v>5.9999999999999995E-4</v>
      </c>
      <c r="V130" s="36" cm="1">
        <f t="array" ref="V130">INDEX(Global_Yield,A130)*INDEX(Global_YieldDown,A130)</f>
        <v>5.9999999999999995E-4</v>
      </c>
    </row>
    <row r="131" spans="1:22" x14ac:dyDescent="0.2">
      <c r="A131" s="29">
        <v>129</v>
      </c>
      <c r="B131" s="30">
        <v>0.05</v>
      </c>
      <c r="C131" s="31">
        <f t="shared" ref="C131:C194" si="4">IF(A131=1,1,POWER(1+INDEX(Global_Inflation,A131-1),(A131-1)/12))</f>
        <v>1.6827484146795986</v>
      </c>
      <c r="D131" s="31"/>
      <c r="E131" s="32" cm="1">
        <f t="array" ref="E131">Global_Expense*INDEX(Global_InflationFactor,A131)</f>
        <v>8.4137420733979926</v>
      </c>
      <c r="F131" s="32"/>
      <c r="G131" s="30">
        <v>0.06</v>
      </c>
      <c r="H131" s="31">
        <f t="shared" ref="H131:H194" si="5">1/POWER(1+INDEX(Global_Yield,A131),1/12)</f>
        <v>0.9951560277146928</v>
      </c>
      <c r="I131" s="31"/>
      <c r="J131" s="33">
        <v>0.1</v>
      </c>
      <c r="K131" s="31" cm="1">
        <f t="array" ref="K131">1-POWER(1-INDEX(Life_LapseRate,A131),1/12)</f>
        <v>8.7416109546967213E-3</v>
      </c>
      <c r="L131" s="37"/>
      <c r="M131" s="35">
        <v>0.01</v>
      </c>
      <c r="N131" s="35">
        <v>0.01</v>
      </c>
      <c r="P131" s="36" cm="1">
        <f t="array" ref="P131">INDEX(Global_Inflation,A131)+0.02</f>
        <v>7.0000000000000007E-2</v>
      </c>
      <c r="R131" s="36" cm="1">
        <f t="array" ref="R131">INDEX(Life_LapseRate,A131)*0.5</f>
        <v>0.05</v>
      </c>
      <c r="S131" s="36" cm="1">
        <f t="array" ref="S131">INDEX(Life_LapseRate,A131)*1.5</f>
        <v>0.15000000000000002</v>
      </c>
      <c r="U131" s="36" cm="1">
        <f t="array" ref="U131">INDEX(Global_Yield,A131)*INDEX(Global_YieldUp,A131)</f>
        <v>5.9999999999999995E-4</v>
      </c>
      <c r="V131" s="36" cm="1">
        <f t="array" ref="V131">INDEX(Global_Yield,A131)*INDEX(Global_YieldDown,A131)</f>
        <v>5.9999999999999995E-4</v>
      </c>
    </row>
    <row r="132" spans="1:22" x14ac:dyDescent="0.2">
      <c r="A132" s="29">
        <v>130</v>
      </c>
      <c r="B132" s="30">
        <v>0.05</v>
      </c>
      <c r="C132" s="31">
        <f t="shared" si="4"/>
        <v>1.6896041400177413</v>
      </c>
      <c r="D132" s="31"/>
      <c r="E132" s="32" cm="1">
        <f t="array" ref="E132">Global_Expense*INDEX(Global_InflationFactor,A132)</f>
        <v>8.4480207000887066</v>
      </c>
      <c r="F132" s="32"/>
      <c r="G132" s="30">
        <v>0.06</v>
      </c>
      <c r="H132" s="31">
        <f t="shared" si="5"/>
        <v>0.9951560277146928</v>
      </c>
      <c r="I132" s="31"/>
      <c r="J132" s="33">
        <v>0.1</v>
      </c>
      <c r="K132" s="31" cm="1">
        <f t="array" ref="K132">1-POWER(1-INDEX(Life_LapseRate,A132),1/12)</f>
        <v>8.7416109546967213E-3</v>
      </c>
      <c r="L132" s="37"/>
      <c r="M132" s="35">
        <v>0.01</v>
      </c>
      <c r="N132" s="35">
        <v>0.01</v>
      </c>
      <c r="P132" s="36" cm="1">
        <f t="array" ref="P132">INDEX(Global_Inflation,A132)+0.02</f>
        <v>7.0000000000000007E-2</v>
      </c>
      <c r="R132" s="36" cm="1">
        <f t="array" ref="R132">INDEX(Life_LapseRate,A132)*0.5</f>
        <v>0.05</v>
      </c>
      <c r="S132" s="36" cm="1">
        <f t="array" ref="S132">INDEX(Life_LapseRate,A132)*1.5</f>
        <v>0.15000000000000002</v>
      </c>
      <c r="U132" s="36" cm="1">
        <f t="array" ref="U132">INDEX(Global_Yield,A132)*INDEX(Global_YieldUp,A132)</f>
        <v>5.9999999999999995E-4</v>
      </c>
      <c r="V132" s="36" cm="1">
        <f t="array" ref="V132">INDEX(Global_Yield,A132)*INDEX(Global_YieldDown,A132)</f>
        <v>5.9999999999999995E-4</v>
      </c>
    </row>
    <row r="133" spans="1:22" x14ac:dyDescent="0.2">
      <c r="A133" s="29">
        <v>131</v>
      </c>
      <c r="B133" s="30">
        <v>0.05</v>
      </c>
      <c r="C133" s="31">
        <f t="shared" si="4"/>
        <v>1.6964877964295382</v>
      </c>
      <c r="D133" s="31"/>
      <c r="E133" s="32" cm="1">
        <f t="array" ref="E133">Global_Expense*INDEX(Global_InflationFactor,A133)</f>
        <v>8.4824389821476913</v>
      </c>
      <c r="F133" s="32"/>
      <c r="G133" s="30">
        <v>0.06</v>
      </c>
      <c r="H133" s="31">
        <f t="shared" si="5"/>
        <v>0.9951560277146928</v>
      </c>
      <c r="I133" s="31"/>
      <c r="J133" s="33">
        <v>0.1</v>
      </c>
      <c r="K133" s="31" cm="1">
        <f t="array" ref="K133">1-POWER(1-INDEX(Life_LapseRate,A133),1/12)</f>
        <v>8.7416109546967213E-3</v>
      </c>
      <c r="L133" s="37"/>
      <c r="M133" s="35">
        <v>0.01</v>
      </c>
      <c r="N133" s="35">
        <v>0.01</v>
      </c>
      <c r="P133" s="36" cm="1">
        <f t="array" ref="P133">INDEX(Global_Inflation,A133)+0.02</f>
        <v>7.0000000000000007E-2</v>
      </c>
      <c r="R133" s="36" cm="1">
        <f t="array" ref="R133">INDEX(Life_LapseRate,A133)*0.5</f>
        <v>0.05</v>
      </c>
      <c r="S133" s="36" cm="1">
        <f t="array" ref="S133">INDEX(Life_LapseRate,A133)*1.5</f>
        <v>0.15000000000000002</v>
      </c>
      <c r="U133" s="36" cm="1">
        <f t="array" ref="U133">INDEX(Global_Yield,A133)*INDEX(Global_YieldUp,A133)</f>
        <v>5.9999999999999995E-4</v>
      </c>
      <c r="V133" s="36" cm="1">
        <f t="array" ref="V133">INDEX(Global_Yield,A133)*INDEX(Global_YieldDown,A133)</f>
        <v>5.9999999999999995E-4</v>
      </c>
    </row>
    <row r="134" spans="1:22" x14ac:dyDescent="0.2">
      <c r="A134" s="29">
        <v>132</v>
      </c>
      <c r="B134" s="30">
        <v>0.05</v>
      </c>
      <c r="C134" s="31">
        <f t="shared" si="4"/>
        <v>1.7033994977096409</v>
      </c>
      <c r="D134" s="31"/>
      <c r="E134" s="32" cm="1">
        <f t="array" ref="E134">Global_Expense*INDEX(Global_InflationFactor,A134)</f>
        <v>8.5169974885482045</v>
      </c>
      <c r="F134" s="32"/>
      <c r="G134" s="30">
        <v>0.06</v>
      </c>
      <c r="H134" s="31">
        <f t="shared" si="5"/>
        <v>0.9951560277146928</v>
      </c>
      <c r="I134" s="31"/>
      <c r="J134" s="33">
        <v>0.1</v>
      </c>
      <c r="K134" s="31" cm="1">
        <f t="array" ref="K134">1-POWER(1-INDEX(Life_LapseRate,A134),1/12)</f>
        <v>8.7416109546967213E-3</v>
      </c>
      <c r="L134" s="37"/>
      <c r="M134" s="35">
        <v>0.01</v>
      </c>
      <c r="N134" s="35">
        <v>0.01</v>
      </c>
      <c r="P134" s="36" cm="1">
        <f t="array" ref="P134">INDEX(Global_Inflation,A134)+0.02</f>
        <v>7.0000000000000007E-2</v>
      </c>
      <c r="R134" s="36" cm="1">
        <f t="array" ref="R134">INDEX(Life_LapseRate,A134)*0.5</f>
        <v>0.05</v>
      </c>
      <c r="S134" s="36" cm="1">
        <f t="array" ref="S134">INDEX(Life_LapseRate,A134)*1.5</f>
        <v>0.15000000000000002</v>
      </c>
      <c r="U134" s="36" cm="1">
        <f t="array" ref="U134">INDEX(Global_Yield,A134)*INDEX(Global_YieldUp,A134)</f>
        <v>5.9999999999999995E-4</v>
      </c>
      <c r="V134" s="36" cm="1">
        <f t="array" ref="V134">INDEX(Global_Yield,A134)*INDEX(Global_YieldDown,A134)</f>
        <v>5.9999999999999995E-4</v>
      </c>
    </row>
    <row r="135" spans="1:22" x14ac:dyDescent="0.2">
      <c r="A135" s="29">
        <v>133</v>
      </c>
      <c r="B135" s="30">
        <v>0.05</v>
      </c>
      <c r="C135" s="31">
        <f t="shared" si="4"/>
        <v>1.7103393581163138</v>
      </c>
      <c r="D135" s="31"/>
      <c r="E135" s="32" cm="1">
        <f t="array" ref="E135">Global_Expense*INDEX(Global_InflationFactor,A135)</f>
        <v>8.5516967905815697</v>
      </c>
      <c r="F135" s="32"/>
      <c r="G135" s="30">
        <v>0.06</v>
      </c>
      <c r="H135" s="31">
        <f t="shared" si="5"/>
        <v>0.9951560277146928</v>
      </c>
      <c r="I135" s="31"/>
      <c r="J135" s="33">
        <v>0.1</v>
      </c>
      <c r="K135" s="31" cm="1">
        <f t="array" ref="K135">1-POWER(1-INDEX(Life_LapseRate,A135),1/12)</f>
        <v>8.7416109546967213E-3</v>
      </c>
      <c r="L135" s="37"/>
      <c r="M135" s="35">
        <v>0.01</v>
      </c>
      <c r="N135" s="35">
        <v>0.01</v>
      </c>
      <c r="P135" s="36" cm="1">
        <f t="array" ref="P135">INDEX(Global_Inflation,A135)+0.02</f>
        <v>7.0000000000000007E-2</v>
      </c>
      <c r="R135" s="36" cm="1">
        <f t="array" ref="R135">INDEX(Life_LapseRate,A135)*0.5</f>
        <v>0.05</v>
      </c>
      <c r="S135" s="36" cm="1">
        <f t="array" ref="S135">INDEX(Life_LapseRate,A135)*1.5</f>
        <v>0.15000000000000002</v>
      </c>
      <c r="U135" s="36" cm="1">
        <f t="array" ref="U135">INDEX(Global_Yield,A135)*INDEX(Global_YieldUp,A135)</f>
        <v>5.9999999999999995E-4</v>
      </c>
      <c r="V135" s="36" cm="1">
        <f t="array" ref="V135">INDEX(Global_Yield,A135)*INDEX(Global_YieldDown,A135)</f>
        <v>5.9999999999999995E-4</v>
      </c>
    </row>
    <row r="136" spans="1:22" x14ac:dyDescent="0.2">
      <c r="A136" s="29">
        <v>134</v>
      </c>
      <c r="B136" s="30">
        <v>0.05</v>
      </c>
      <c r="C136" s="31">
        <f t="shared" si="4"/>
        <v>1.7173074923733258</v>
      </c>
      <c r="D136" s="31"/>
      <c r="E136" s="32" cm="1">
        <f t="array" ref="E136">Global_Expense*INDEX(Global_InflationFactor,A136)</f>
        <v>8.5865374618666284</v>
      </c>
      <c r="F136" s="32"/>
      <c r="G136" s="30">
        <v>0.06</v>
      </c>
      <c r="H136" s="31">
        <f t="shared" si="5"/>
        <v>0.9951560277146928</v>
      </c>
      <c r="I136" s="31"/>
      <c r="J136" s="33">
        <v>0.1</v>
      </c>
      <c r="K136" s="31" cm="1">
        <f t="array" ref="K136">1-POWER(1-INDEX(Life_LapseRate,A136),1/12)</f>
        <v>8.7416109546967213E-3</v>
      </c>
      <c r="L136" s="37"/>
      <c r="M136" s="35">
        <v>0.01</v>
      </c>
      <c r="N136" s="35">
        <v>0.01</v>
      </c>
      <c r="P136" s="36" cm="1">
        <f t="array" ref="P136">INDEX(Global_Inflation,A136)+0.02</f>
        <v>7.0000000000000007E-2</v>
      </c>
      <c r="R136" s="36" cm="1">
        <f t="array" ref="R136">INDEX(Life_LapseRate,A136)*0.5</f>
        <v>0.05</v>
      </c>
      <c r="S136" s="36" cm="1">
        <f t="array" ref="S136">INDEX(Life_LapseRate,A136)*1.5</f>
        <v>0.15000000000000002</v>
      </c>
      <c r="U136" s="36" cm="1">
        <f t="array" ref="U136">INDEX(Global_Yield,A136)*INDEX(Global_YieldUp,A136)</f>
        <v>5.9999999999999995E-4</v>
      </c>
      <c r="V136" s="36" cm="1">
        <f t="array" ref="V136">INDEX(Global_Yield,A136)*INDEX(Global_YieldDown,A136)</f>
        <v>5.9999999999999995E-4</v>
      </c>
    </row>
    <row r="137" spans="1:22" x14ac:dyDescent="0.2">
      <c r="A137" s="29">
        <v>135</v>
      </c>
      <c r="B137" s="30">
        <v>0.05</v>
      </c>
      <c r="C137" s="31">
        <f t="shared" si="4"/>
        <v>1.7243040156718414</v>
      </c>
      <c r="D137" s="31"/>
      <c r="E137" s="32" cm="1">
        <f t="array" ref="E137">Global_Expense*INDEX(Global_InflationFactor,A137)</f>
        <v>8.6215200783592074</v>
      </c>
      <c r="F137" s="32"/>
      <c r="G137" s="30">
        <v>0.06</v>
      </c>
      <c r="H137" s="31">
        <f t="shared" si="5"/>
        <v>0.9951560277146928</v>
      </c>
      <c r="I137" s="31"/>
      <c r="J137" s="33">
        <v>0.1</v>
      </c>
      <c r="K137" s="31" cm="1">
        <f t="array" ref="K137">1-POWER(1-INDEX(Life_LapseRate,A137),1/12)</f>
        <v>8.7416109546967213E-3</v>
      </c>
      <c r="L137" s="37"/>
      <c r="M137" s="35">
        <v>0.01</v>
      </c>
      <c r="N137" s="35">
        <v>0.01</v>
      </c>
      <c r="P137" s="36" cm="1">
        <f t="array" ref="P137">INDEX(Global_Inflation,A137)+0.02</f>
        <v>7.0000000000000007E-2</v>
      </c>
      <c r="R137" s="36" cm="1">
        <f t="array" ref="R137">INDEX(Life_LapseRate,A137)*0.5</f>
        <v>0.05</v>
      </c>
      <c r="S137" s="36" cm="1">
        <f t="array" ref="S137">INDEX(Life_LapseRate,A137)*1.5</f>
        <v>0.15000000000000002</v>
      </c>
      <c r="U137" s="36" cm="1">
        <f t="array" ref="U137">INDEX(Global_Yield,A137)*INDEX(Global_YieldUp,A137)</f>
        <v>5.9999999999999995E-4</v>
      </c>
      <c r="V137" s="36" cm="1">
        <f t="array" ref="V137">INDEX(Global_Yield,A137)*INDEX(Global_YieldDown,A137)</f>
        <v>5.9999999999999995E-4</v>
      </c>
    </row>
    <row r="138" spans="1:22" x14ac:dyDescent="0.2">
      <c r="A138" s="29">
        <v>136</v>
      </c>
      <c r="B138" s="30">
        <v>0.05</v>
      </c>
      <c r="C138" s="31">
        <f t="shared" si="4"/>
        <v>1.7313290436723303</v>
      </c>
      <c r="D138" s="31"/>
      <c r="E138" s="32" cm="1">
        <f t="array" ref="E138">Global_Expense*INDEX(Global_InflationFactor,A138)</f>
        <v>8.6566452183616516</v>
      </c>
      <c r="F138" s="32"/>
      <c r="G138" s="30">
        <v>0.06</v>
      </c>
      <c r="H138" s="31">
        <f t="shared" si="5"/>
        <v>0.9951560277146928</v>
      </c>
      <c r="I138" s="31"/>
      <c r="J138" s="33">
        <v>0.1</v>
      </c>
      <c r="K138" s="31" cm="1">
        <f t="array" ref="K138">1-POWER(1-INDEX(Life_LapseRate,A138),1/12)</f>
        <v>8.7416109546967213E-3</v>
      </c>
      <c r="L138" s="37"/>
      <c r="M138" s="35">
        <v>0.01</v>
      </c>
      <c r="N138" s="35">
        <v>0.01</v>
      </c>
      <c r="P138" s="36" cm="1">
        <f t="array" ref="P138">INDEX(Global_Inflation,A138)+0.02</f>
        <v>7.0000000000000007E-2</v>
      </c>
      <c r="R138" s="36" cm="1">
        <f t="array" ref="R138">INDEX(Life_LapseRate,A138)*0.5</f>
        <v>0.05</v>
      </c>
      <c r="S138" s="36" cm="1">
        <f t="array" ref="S138">INDEX(Life_LapseRate,A138)*1.5</f>
        <v>0.15000000000000002</v>
      </c>
      <c r="U138" s="36" cm="1">
        <f t="array" ref="U138">INDEX(Global_Yield,A138)*INDEX(Global_YieldUp,A138)</f>
        <v>5.9999999999999995E-4</v>
      </c>
      <c r="V138" s="36" cm="1">
        <f t="array" ref="V138">INDEX(Global_Yield,A138)*INDEX(Global_YieldDown,A138)</f>
        <v>5.9999999999999995E-4</v>
      </c>
    </row>
    <row r="139" spans="1:22" x14ac:dyDescent="0.2">
      <c r="A139" s="29">
        <v>137</v>
      </c>
      <c r="B139" s="30">
        <v>0.05</v>
      </c>
      <c r="C139" s="31">
        <f t="shared" si="4"/>
        <v>1.7383826925064769</v>
      </c>
      <c r="D139" s="31"/>
      <c r="E139" s="32" cm="1">
        <f t="array" ref="E139">Global_Expense*INDEX(Global_InflationFactor,A139)</f>
        <v>8.6919134625323853</v>
      </c>
      <c r="F139" s="32"/>
      <c r="G139" s="30">
        <v>0.06</v>
      </c>
      <c r="H139" s="31">
        <f t="shared" si="5"/>
        <v>0.9951560277146928</v>
      </c>
      <c r="I139" s="31"/>
      <c r="J139" s="33">
        <v>0.1</v>
      </c>
      <c r="K139" s="31" cm="1">
        <f t="array" ref="K139">1-POWER(1-INDEX(Life_LapseRate,A139),1/12)</f>
        <v>8.7416109546967213E-3</v>
      </c>
      <c r="L139" s="37"/>
      <c r="M139" s="35">
        <v>0.01</v>
      </c>
      <c r="N139" s="35">
        <v>0.01</v>
      </c>
      <c r="P139" s="36" cm="1">
        <f t="array" ref="P139">INDEX(Global_Inflation,A139)+0.02</f>
        <v>7.0000000000000007E-2</v>
      </c>
      <c r="R139" s="36" cm="1">
        <f t="array" ref="R139">INDEX(Life_LapseRate,A139)*0.5</f>
        <v>0.05</v>
      </c>
      <c r="S139" s="36" cm="1">
        <f t="array" ref="S139">INDEX(Life_LapseRate,A139)*1.5</f>
        <v>0.15000000000000002</v>
      </c>
      <c r="U139" s="36" cm="1">
        <f t="array" ref="U139">INDEX(Global_Yield,A139)*INDEX(Global_YieldUp,A139)</f>
        <v>5.9999999999999995E-4</v>
      </c>
      <c r="V139" s="36" cm="1">
        <f t="array" ref="V139">INDEX(Global_Yield,A139)*INDEX(Global_YieldDown,A139)</f>
        <v>5.9999999999999995E-4</v>
      </c>
    </row>
    <row r="140" spans="1:22" x14ac:dyDescent="0.2">
      <c r="A140" s="29">
        <v>138</v>
      </c>
      <c r="B140" s="30">
        <v>0.05</v>
      </c>
      <c r="C140" s="31">
        <f t="shared" si="4"/>
        <v>1.7454650787791</v>
      </c>
      <c r="D140" s="31"/>
      <c r="E140" s="32" cm="1">
        <f t="array" ref="E140">Global_Expense*INDEX(Global_InflationFactor,A140)</f>
        <v>8.7273253938954998</v>
      </c>
      <c r="F140" s="32"/>
      <c r="G140" s="30">
        <v>0.06</v>
      </c>
      <c r="H140" s="31">
        <f t="shared" si="5"/>
        <v>0.9951560277146928</v>
      </c>
      <c r="I140" s="31"/>
      <c r="J140" s="33">
        <v>0.1</v>
      </c>
      <c r="K140" s="31" cm="1">
        <f t="array" ref="K140">1-POWER(1-INDEX(Life_LapseRate,A140),1/12)</f>
        <v>8.7416109546967213E-3</v>
      </c>
      <c r="L140" s="37"/>
      <c r="M140" s="35">
        <v>0.01</v>
      </c>
      <c r="N140" s="35">
        <v>0.01</v>
      </c>
      <c r="P140" s="36" cm="1">
        <f t="array" ref="P140">INDEX(Global_Inflation,A140)+0.02</f>
        <v>7.0000000000000007E-2</v>
      </c>
      <c r="R140" s="36" cm="1">
        <f t="array" ref="R140">INDEX(Life_LapseRate,A140)*0.5</f>
        <v>0.05</v>
      </c>
      <c r="S140" s="36" cm="1">
        <f t="array" ref="S140">INDEX(Life_LapseRate,A140)*1.5</f>
        <v>0.15000000000000002</v>
      </c>
      <c r="U140" s="36" cm="1">
        <f t="array" ref="U140">INDEX(Global_Yield,A140)*INDEX(Global_YieldUp,A140)</f>
        <v>5.9999999999999995E-4</v>
      </c>
      <c r="V140" s="36" cm="1">
        <f t="array" ref="V140">INDEX(Global_Yield,A140)*INDEX(Global_YieldDown,A140)</f>
        <v>5.9999999999999995E-4</v>
      </c>
    </row>
    <row r="141" spans="1:22" x14ac:dyDescent="0.2">
      <c r="A141" s="29">
        <v>139</v>
      </c>
      <c r="B141" s="30">
        <v>0.05</v>
      </c>
      <c r="C141" s="31">
        <f t="shared" si="4"/>
        <v>1.7525763195700814</v>
      </c>
      <c r="D141" s="31"/>
      <c r="E141" s="32" cm="1">
        <f t="array" ref="E141">Global_Expense*INDEX(Global_InflationFactor,A141)</f>
        <v>8.7628815978504075</v>
      </c>
      <c r="F141" s="32"/>
      <c r="G141" s="30">
        <v>0.06</v>
      </c>
      <c r="H141" s="31">
        <f t="shared" si="5"/>
        <v>0.9951560277146928</v>
      </c>
      <c r="I141" s="31"/>
      <c r="J141" s="33">
        <v>0.1</v>
      </c>
      <c r="K141" s="31" cm="1">
        <f t="array" ref="K141">1-POWER(1-INDEX(Life_LapseRate,A141),1/12)</f>
        <v>8.7416109546967213E-3</v>
      </c>
      <c r="L141" s="37"/>
      <c r="M141" s="35">
        <v>0.01</v>
      </c>
      <c r="N141" s="35">
        <v>0.01</v>
      </c>
      <c r="P141" s="36" cm="1">
        <f t="array" ref="P141">INDEX(Global_Inflation,A141)+0.02</f>
        <v>7.0000000000000007E-2</v>
      </c>
      <c r="R141" s="36" cm="1">
        <f t="array" ref="R141">INDEX(Life_LapseRate,A141)*0.5</f>
        <v>0.05</v>
      </c>
      <c r="S141" s="36" cm="1">
        <f t="array" ref="S141">INDEX(Life_LapseRate,A141)*1.5</f>
        <v>0.15000000000000002</v>
      </c>
      <c r="U141" s="36" cm="1">
        <f t="array" ref="U141">INDEX(Global_Yield,A141)*INDEX(Global_YieldUp,A141)</f>
        <v>5.9999999999999995E-4</v>
      </c>
      <c r="V141" s="36" cm="1">
        <f t="array" ref="V141">INDEX(Global_Yield,A141)*INDEX(Global_YieldDown,A141)</f>
        <v>5.9999999999999995E-4</v>
      </c>
    </row>
    <row r="142" spans="1:22" x14ac:dyDescent="0.2">
      <c r="A142" s="29">
        <v>140</v>
      </c>
      <c r="B142" s="30">
        <v>0.05</v>
      </c>
      <c r="C142" s="31">
        <f t="shared" si="4"/>
        <v>1.7597165324363009</v>
      </c>
      <c r="D142" s="31"/>
      <c r="E142" s="32" cm="1">
        <f t="array" ref="E142">Global_Expense*INDEX(Global_InflationFactor,A142)</f>
        <v>8.798582662181504</v>
      </c>
      <c r="F142" s="32"/>
      <c r="G142" s="30">
        <v>0.06</v>
      </c>
      <c r="H142" s="31">
        <f t="shared" si="5"/>
        <v>0.9951560277146928</v>
      </c>
      <c r="I142" s="31"/>
      <c r="J142" s="33">
        <v>0.1</v>
      </c>
      <c r="K142" s="31" cm="1">
        <f t="array" ref="K142">1-POWER(1-INDEX(Life_LapseRate,A142),1/12)</f>
        <v>8.7416109546967213E-3</v>
      </c>
      <c r="L142" s="37"/>
      <c r="M142" s="35">
        <v>0.01</v>
      </c>
      <c r="N142" s="35">
        <v>0.01</v>
      </c>
      <c r="P142" s="36" cm="1">
        <f t="array" ref="P142">INDEX(Global_Inflation,A142)+0.02</f>
        <v>7.0000000000000007E-2</v>
      </c>
      <c r="R142" s="36" cm="1">
        <f t="array" ref="R142">INDEX(Life_LapseRate,A142)*0.5</f>
        <v>0.05</v>
      </c>
      <c r="S142" s="36" cm="1">
        <f t="array" ref="S142">INDEX(Life_LapseRate,A142)*1.5</f>
        <v>0.15000000000000002</v>
      </c>
      <c r="U142" s="36" cm="1">
        <f t="array" ref="U142">INDEX(Global_Yield,A142)*INDEX(Global_YieldUp,A142)</f>
        <v>5.9999999999999995E-4</v>
      </c>
      <c r="V142" s="36" cm="1">
        <f t="array" ref="V142">INDEX(Global_Yield,A142)*INDEX(Global_YieldDown,A142)</f>
        <v>5.9999999999999995E-4</v>
      </c>
    </row>
    <row r="143" spans="1:22" x14ac:dyDescent="0.2">
      <c r="A143" s="29">
        <v>141</v>
      </c>
      <c r="B143" s="30">
        <v>0.05</v>
      </c>
      <c r="C143" s="31">
        <f t="shared" si="4"/>
        <v>1.7668858354135786</v>
      </c>
      <c r="D143" s="31"/>
      <c r="E143" s="32" cm="1">
        <f t="array" ref="E143">Global_Expense*INDEX(Global_InflationFactor,A143)</f>
        <v>8.8344291770678929</v>
      </c>
      <c r="F143" s="32"/>
      <c r="G143" s="30">
        <v>0.06</v>
      </c>
      <c r="H143" s="31">
        <f t="shared" si="5"/>
        <v>0.9951560277146928</v>
      </c>
      <c r="I143" s="31"/>
      <c r="J143" s="33">
        <v>0.1</v>
      </c>
      <c r="K143" s="31" cm="1">
        <f t="array" ref="K143">1-POWER(1-INDEX(Life_LapseRate,A143),1/12)</f>
        <v>8.7416109546967213E-3</v>
      </c>
      <c r="L143" s="37"/>
      <c r="M143" s="35">
        <v>0.01</v>
      </c>
      <c r="N143" s="35">
        <v>0.01</v>
      </c>
      <c r="P143" s="36" cm="1">
        <f t="array" ref="P143">INDEX(Global_Inflation,A143)+0.02</f>
        <v>7.0000000000000007E-2</v>
      </c>
      <c r="R143" s="36" cm="1">
        <f t="array" ref="R143">INDEX(Life_LapseRate,A143)*0.5</f>
        <v>0.05</v>
      </c>
      <c r="S143" s="36" cm="1">
        <f t="array" ref="S143">INDEX(Life_LapseRate,A143)*1.5</f>
        <v>0.15000000000000002</v>
      </c>
      <c r="U143" s="36" cm="1">
        <f t="array" ref="U143">INDEX(Global_Yield,A143)*INDEX(Global_YieldUp,A143)</f>
        <v>5.9999999999999995E-4</v>
      </c>
      <c r="V143" s="36" cm="1">
        <f t="array" ref="V143">INDEX(Global_Yield,A143)*INDEX(Global_YieldDown,A143)</f>
        <v>5.9999999999999995E-4</v>
      </c>
    </row>
    <row r="144" spans="1:22" x14ac:dyDescent="0.2">
      <c r="A144" s="29">
        <v>142</v>
      </c>
      <c r="B144" s="30">
        <v>0.05</v>
      </c>
      <c r="C144" s="31">
        <f t="shared" si="4"/>
        <v>1.7740843470186285</v>
      </c>
      <c r="D144" s="31"/>
      <c r="E144" s="32" cm="1">
        <f t="array" ref="E144">Global_Expense*INDEX(Global_InflationFactor,A144)</f>
        <v>8.8704217350931422</v>
      </c>
      <c r="F144" s="32"/>
      <c r="G144" s="30">
        <v>0.06</v>
      </c>
      <c r="H144" s="31">
        <f t="shared" si="5"/>
        <v>0.9951560277146928</v>
      </c>
      <c r="I144" s="31"/>
      <c r="J144" s="33">
        <v>0.1</v>
      </c>
      <c r="K144" s="31" cm="1">
        <f t="array" ref="K144">1-POWER(1-INDEX(Life_LapseRate,A144),1/12)</f>
        <v>8.7416109546967213E-3</v>
      </c>
      <c r="L144" s="37"/>
      <c r="M144" s="35">
        <v>0.01</v>
      </c>
      <c r="N144" s="35">
        <v>0.01</v>
      </c>
      <c r="P144" s="36" cm="1">
        <f t="array" ref="P144">INDEX(Global_Inflation,A144)+0.02</f>
        <v>7.0000000000000007E-2</v>
      </c>
      <c r="R144" s="36" cm="1">
        <f t="array" ref="R144">INDEX(Life_LapseRate,A144)*0.5</f>
        <v>0.05</v>
      </c>
      <c r="S144" s="36" cm="1">
        <f t="array" ref="S144">INDEX(Life_LapseRate,A144)*1.5</f>
        <v>0.15000000000000002</v>
      </c>
      <c r="U144" s="36" cm="1">
        <f t="array" ref="U144">INDEX(Global_Yield,A144)*INDEX(Global_YieldUp,A144)</f>
        <v>5.9999999999999995E-4</v>
      </c>
      <c r="V144" s="36" cm="1">
        <f t="array" ref="V144">INDEX(Global_Yield,A144)*INDEX(Global_YieldDown,A144)</f>
        <v>5.9999999999999995E-4</v>
      </c>
    </row>
    <row r="145" spans="1:22" x14ac:dyDescent="0.2">
      <c r="A145" s="29">
        <v>143</v>
      </c>
      <c r="B145" s="30">
        <v>0.05</v>
      </c>
      <c r="C145" s="31">
        <f t="shared" si="4"/>
        <v>1.7813121862510153</v>
      </c>
      <c r="D145" s="31"/>
      <c r="E145" s="32" cm="1">
        <f t="array" ref="E145">Global_Expense*INDEX(Global_InflationFactor,A145)</f>
        <v>8.9065609312550755</v>
      </c>
      <c r="F145" s="32"/>
      <c r="G145" s="30">
        <v>0.06</v>
      </c>
      <c r="H145" s="31">
        <f t="shared" si="5"/>
        <v>0.9951560277146928</v>
      </c>
      <c r="I145" s="31"/>
      <c r="J145" s="33">
        <v>0.1</v>
      </c>
      <c r="K145" s="31" cm="1">
        <f t="array" ref="K145">1-POWER(1-INDEX(Life_LapseRate,A145),1/12)</f>
        <v>8.7416109546967213E-3</v>
      </c>
      <c r="L145" s="37"/>
      <c r="M145" s="35">
        <v>0.01</v>
      </c>
      <c r="N145" s="35">
        <v>0.01</v>
      </c>
      <c r="P145" s="36" cm="1">
        <f t="array" ref="P145">INDEX(Global_Inflation,A145)+0.02</f>
        <v>7.0000000000000007E-2</v>
      </c>
      <c r="R145" s="36" cm="1">
        <f t="array" ref="R145">INDEX(Life_LapseRate,A145)*0.5</f>
        <v>0.05</v>
      </c>
      <c r="S145" s="36" cm="1">
        <f t="array" ref="S145">INDEX(Life_LapseRate,A145)*1.5</f>
        <v>0.15000000000000002</v>
      </c>
      <c r="U145" s="36" cm="1">
        <f t="array" ref="U145">INDEX(Global_Yield,A145)*INDEX(Global_YieldUp,A145)</f>
        <v>5.9999999999999995E-4</v>
      </c>
      <c r="V145" s="36" cm="1">
        <f t="array" ref="V145">INDEX(Global_Yield,A145)*INDEX(Global_YieldDown,A145)</f>
        <v>5.9999999999999995E-4</v>
      </c>
    </row>
    <row r="146" spans="1:22" x14ac:dyDescent="0.2">
      <c r="A146" s="29">
        <v>144</v>
      </c>
      <c r="B146" s="30">
        <v>0.05</v>
      </c>
      <c r="C146" s="31">
        <f t="shared" si="4"/>
        <v>1.7885694725951229</v>
      </c>
      <c r="D146" s="31"/>
      <c r="E146" s="32" cm="1">
        <f t="array" ref="E146">Global_Expense*INDEX(Global_InflationFactor,A146)</f>
        <v>8.9428473629756144</v>
      </c>
      <c r="F146" s="32"/>
      <c r="G146" s="30">
        <v>0.06</v>
      </c>
      <c r="H146" s="31">
        <f t="shared" si="5"/>
        <v>0.9951560277146928</v>
      </c>
      <c r="I146" s="31"/>
      <c r="J146" s="33">
        <v>0.1</v>
      </c>
      <c r="K146" s="31" cm="1">
        <f t="array" ref="K146">1-POWER(1-INDEX(Life_LapseRate,A146),1/12)</f>
        <v>8.7416109546967213E-3</v>
      </c>
      <c r="L146" s="37"/>
      <c r="M146" s="35">
        <v>0.01</v>
      </c>
      <c r="N146" s="35">
        <v>0.01</v>
      </c>
      <c r="P146" s="36" cm="1">
        <f t="array" ref="P146">INDEX(Global_Inflation,A146)+0.02</f>
        <v>7.0000000000000007E-2</v>
      </c>
      <c r="R146" s="36" cm="1">
        <f t="array" ref="R146">INDEX(Life_LapseRate,A146)*0.5</f>
        <v>0.05</v>
      </c>
      <c r="S146" s="36" cm="1">
        <f t="array" ref="S146">INDEX(Life_LapseRate,A146)*1.5</f>
        <v>0.15000000000000002</v>
      </c>
      <c r="U146" s="36" cm="1">
        <f t="array" ref="U146">INDEX(Global_Yield,A146)*INDEX(Global_YieldUp,A146)</f>
        <v>5.9999999999999995E-4</v>
      </c>
      <c r="V146" s="36" cm="1">
        <f t="array" ref="V146">INDEX(Global_Yield,A146)*INDEX(Global_YieldDown,A146)</f>
        <v>5.9999999999999995E-4</v>
      </c>
    </row>
    <row r="147" spans="1:22" x14ac:dyDescent="0.2">
      <c r="A147" s="29">
        <v>145</v>
      </c>
      <c r="B147" s="30">
        <v>0.05</v>
      </c>
      <c r="C147" s="31">
        <f t="shared" si="4"/>
        <v>1.7958563260221292</v>
      </c>
      <c r="D147" s="31"/>
      <c r="E147" s="32" cm="1">
        <f t="array" ref="E147">Global_Expense*INDEX(Global_InflationFactor,A147)</f>
        <v>8.9792816301106466</v>
      </c>
      <c r="F147" s="32"/>
      <c r="G147" s="30">
        <v>0.06</v>
      </c>
      <c r="H147" s="31">
        <f t="shared" si="5"/>
        <v>0.9951560277146928</v>
      </c>
      <c r="I147" s="31"/>
      <c r="J147" s="33">
        <v>0.1</v>
      </c>
      <c r="K147" s="31" cm="1">
        <f t="array" ref="K147">1-POWER(1-INDEX(Life_LapseRate,A147),1/12)</f>
        <v>8.7416109546967213E-3</v>
      </c>
      <c r="L147" s="37"/>
      <c r="M147" s="35">
        <v>0.01</v>
      </c>
      <c r="N147" s="35">
        <v>0.01</v>
      </c>
      <c r="P147" s="36" cm="1">
        <f t="array" ref="P147">INDEX(Global_Inflation,A147)+0.02</f>
        <v>7.0000000000000007E-2</v>
      </c>
      <c r="R147" s="36" cm="1">
        <f t="array" ref="R147">INDEX(Life_LapseRate,A147)*0.5</f>
        <v>0.05</v>
      </c>
      <c r="S147" s="36" cm="1">
        <f t="array" ref="S147">INDEX(Life_LapseRate,A147)*1.5</f>
        <v>0.15000000000000002</v>
      </c>
      <c r="U147" s="36" cm="1">
        <f t="array" ref="U147">INDEX(Global_Yield,A147)*INDEX(Global_YieldUp,A147)</f>
        <v>5.9999999999999995E-4</v>
      </c>
      <c r="V147" s="36" cm="1">
        <f t="array" ref="V147">INDEX(Global_Yield,A147)*INDEX(Global_YieldDown,A147)</f>
        <v>5.9999999999999995E-4</v>
      </c>
    </row>
    <row r="148" spans="1:22" x14ac:dyDescent="0.2">
      <c r="A148" s="29">
        <v>146</v>
      </c>
      <c r="B148" s="30">
        <v>0.05</v>
      </c>
      <c r="C148" s="31">
        <f t="shared" si="4"/>
        <v>1.8031728669919922</v>
      </c>
      <c r="D148" s="31"/>
      <c r="E148" s="32" cm="1">
        <f t="array" ref="E148">Global_Expense*INDEX(Global_InflationFactor,A148)</f>
        <v>9.0158643349599608</v>
      </c>
      <c r="F148" s="32"/>
      <c r="G148" s="30">
        <v>0.06</v>
      </c>
      <c r="H148" s="31">
        <f t="shared" si="5"/>
        <v>0.9951560277146928</v>
      </c>
      <c r="I148" s="31"/>
      <c r="J148" s="33">
        <v>0.1</v>
      </c>
      <c r="K148" s="31" cm="1">
        <f t="array" ref="K148">1-POWER(1-INDEX(Life_LapseRate,A148),1/12)</f>
        <v>8.7416109546967213E-3</v>
      </c>
      <c r="L148" s="37"/>
      <c r="M148" s="35">
        <v>0.01</v>
      </c>
      <c r="N148" s="35">
        <v>0.01</v>
      </c>
      <c r="P148" s="36" cm="1">
        <f t="array" ref="P148">INDEX(Global_Inflation,A148)+0.02</f>
        <v>7.0000000000000007E-2</v>
      </c>
      <c r="R148" s="36" cm="1">
        <f t="array" ref="R148">INDEX(Life_LapseRate,A148)*0.5</f>
        <v>0.05</v>
      </c>
      <c r="S148" s="36" cm="1">
        <f t="array" ref="S148">INDEX(Life_LapseRate,A148)*1.5</f>
        <v>0.15000000000000002</v>
      </c>
      <c r="U148" s="36" cm="1">
        <f t="array" ref="U148">INDEX(Global_Yield,A148)*INDEX(Global_YieldUp,A148)</f>
        <v>5.9999999999999995E-4</v>
      </c>
      <c r="V148" s="36" cm="1">
        <f t="array" ref="V148">INDEX(Global_Yield,A148)*INDEX(Global_YieldDown,A148)</f>
        <v>5.9999999999999995E-4</v>
      </c>
    </row>
    <row r="149" spans="1:22" x14ac:dyDescent="0.2">
      <c r="A149" s="29">
        <v>147</v>
      </c>
      <c r="B149" s="30">
        <v>0.05</v>
      </c>
      <c r="C149" s="31">
        <f t="shared" si="4"/>
        <v>1.8105192164554336</v>
      </c>
      <c r="D149" s="31"/>
      <c r="E149" s="32" cm="1">
        <f t="array" ref="E149">Global_Expense*INDEX(Global_InflationFactor,A149)</f>
        <v>9.0525960822771676</v>
      </c>
      <c r="F149" s="32"/>
      <c r="G149" s="30">
        <v>0.06</v>
      </c>
      <c r="H149" s="31">
        <f t="shared" si="5"/>
        <v>0.9951560277146928</v>
      </c>
      <c r="I149" s="31"/>
      <c r="J149" s="33">
        <v>0.1</v>
      </c>
      <c r="K149" s="31" cm="1">
        <f t="array" ref="K149">1-POWER(1-INDEX(Life_LapseRate,A149),1/12)</f>
        <v>8.7416109546967213E-3</v>
      </c>
      <c r="L149" s="37"/>
      <c r="M149" s="35">
        <v>0.01</v>
      </c>
      <c r="N149" s="35">
        <v>0.01</v>
      </c>
      <c r="P149" s="36" cm="1">
        <f t="array" ref="P149">INDEX(Global_Inflation,A149)+0.02</f>
        <v>7.0000000000000007E-2</v>
      </c>
      <c r="R149" s="36" cm="1">
        <f t="array" ref="R149">INDEX(Life_LapseRate,A149)*0.5</f>
        <v>0.05</v>
      </c>
      <c r="S149" s="36" cm="1">
        <f t="array" ref="S149">INDEX(Life_LapseRate,A149)*1.5</f>
        <v>0.15000000000000002</v>
      </c>
      <c r="U149" s="36" cm="1">
        <f t="array" ref="U149">INDEX(Global_Yield,A149)*INDEX(Global_YieldUp,A149)</f>
        <v>5.9999999999999995E-4</v>
      </c>
      <c r="V149" s="36" cm="1">
        <f t="array" ref="V149">INDEX(Global_Yield,A149)*INDEX(Global_YieldDown,A149)</f>
        <v>5.9999999999999995E-4</v>
      </c>
    </row>
    <row r="150" spans="1:22" x14ac:dyDescent="0.2">
      <c r="A150" s="29">
        <v>148</v>
      </c>
      <c r="B150" s="30">
        <v>0.05</v>
      </c>
      <c r="C150" s="31">
        <f t="shared" si="4"/>
        <v>1.817895495855947</v>
      </c>
      <c r="D150" s="31"/>
      <c r="E150" s="32" cm="1">
        <f t="array" ref="E150">Global_Expense*INDEX(Global_InflationFactor,A150)</f>
        <v>9.0894774792797346</v>
      </c>
      <c r="F150" s="32"/>
      <c r="G150" s="30">
        <v>0.06</v>
      </c>
      <c r="H150" s="31">
        <f t="shared" si="5"/>
        <v>0.9951560277146928</v>
      </c>
      <c r="I150" s="31"/>
      <c r="J150" s="33">
        <v>0.1</v>
      </c>
      <c r="K150" s="31" cm="1">
        <f t="array" ref="K150">1-POWER(1-INDEX(Life_LapseRate,A150),1/12)</f>
        <v>8.7416109546967213E-3</v>
      </c>
      <c r="L150" s="37"/>
      <c r="M150" s="35">
        <v>0.01</v>
      </c>
      <c r="N150" s="35">
        <v>0.01</v>
      </c>
      <c r="P150" s="36" cm="1">
        <f t="array" ref="P150">INDEX(Global_Inflation,A150)+0.02</f>
        <v>7.0000000000000007E-2</v>
      </c>
      <c r="R150" s="36" cm="1">
        <f t="array" ref="R150">INDEX(Life_LapseRate,A150)*0.5</f>
        <v>0.05</v>
      </c>
      <c r="S150" s="36" cm="1">
        <f t="array" ref="S150">INDEX(Life_LapseRate,A150)*1.5</f>
        <v>0.15000000000000002</v>
      </c>
      <c r="U150" s="36" cm="1">
        <f t="array" ref="U150">INDEX(Global_Yield,A150)*INDEX(Global_YieldUp,A150)</f>
        <v>5.9999999999999995E-4</v>
      </c>
      <c r="V150" s="36" cm="1">
        <f t="array" ref="V150">INDEX(Global_Yield,A150)*INDEX(Global_YieldDown,A150)</f>
        <v>5.9999999999999995E-4</v>
      </c>
    </row>
    <row r="151" spans="1:22" x14ac:dyDescent="0.2">
      <c r="A151" s="29">
        <v>149</v>
      </c>
      <c r="B151" s="30">
        <v>0.05</v>
      </c>
      <c r="C151" s="31">
        <f t="shared" si="4"/>
        <v>1.8253018271318009</v>
      </c>
      <c r="D151" s="31"/>
      <c r="E151" s="32" cm="1">
        <f t="array" ref="E151">Global_Expense*INDEX(Global_InflationFactor,A151)</f>
        <v>9.1265091356590045</v>
      </c>
      <c r="F151" s="32"/>
      <c r="G151" s="30">
        <v>0.06</v>
      </c>
      <c r="H151" s="31">
        <f t="shared" si="5"/>
        <v>0.9951560277146928</v>
      </c>
      <c r="I151" s="31"/>
      <c r="J151" s="33">
        <v>0.1</v>
      </c>
      <c r="K151" s="31" cm="1">
        <f t="array" ref="K151">1-POWER(1-INDEX(Life_LapseRate,A151),1/12)</f>
        <v>8.7416109546967213E-3</v>
      </c>
      <c r="L151" s="37"/>
      <c r="M151" s="35">
        <v>0.01</v>
      </c>
      <c r="N151" s="35">
        <v>0.01</v>
      </c>
      <c r="P151" s="36" cm="1">
        <f t="array" ref="P151">INDEX(Global_Inflation,A151)+0.02</f>
        <v>7.0000000000000007E-2</v>
      </c>
      <c r="R151" s="36" cm="1">
        <f t="array" ref="R151">INDEX(Life_LapseRate,A151)*0.5</f>
        <v>0.05</v>
      </c>
      <c r="S151" s="36" cm="1">
        <f t="array" ref="S151">INDEX(Life_LapseRate,A151)*1.5</f>
        <v>0.15000000000000002</v>
      </c>
      <c r="U151" s="36" cm="1">
        <f t="array" ref="U151">INDEX(Global_Yield,A151)*INDEX(Global_YieldUp,A151)</f>
        <v>5.9999999999999995E-4</v>
      </c>
      <c r="V151" s="36" cm="1">
        <f t="array" ref="V151">INDEX(Global_Yield,A151)*INDEX(Global_YieldDown,A151)</f>
        <v>5.9999999999999995E-4</v>
      </c>
    </row>
    <row r="152" spans="1:22" x14ac:dyDescent="0.2">
      <c r="A152" s="29">
        <v>150</v>
      </c>
      <c r="B152" s="30">
        <v>0.05</v>
      </c>
      <c r="C152" s="31">
        <f t="shared" si="4"/>
        <v>1.8327383327180551</v>
      </c>
      <c r="D152" s="31"/>
      <c r="E152" s="32" cm="1">
        <f t="array" ref="E152">Global_Expense*INDEX(Global_InflationFactor,A152)</f>
        <v>9.1636916635902761</v>
      </c>
      <c r="F152" s="32"/>
      <c r="G152" s="30">
        <v>0.06</v>
      </c>
      <c r="H152" s="31">
        <f t="shared" si="5"/>
        <v>0.9951560277146928</v>
      </c>
      <c r="I152" s="31"/>
      <c r="J152" s="33">
        <v>0.1</v>
      </c>
      <c r="K152" s="31" cm="1">
        <f t="array" ref="K152">1-POWER(1-INDEX(Life_LapseRate,A152),1/12)</f>
        <v>8.7416109546967213E-3</v>
      </c>
      <c r="L152" s="37"/>
      <c r="M152" s="35">
        <v>0.01</v>
      </c>
      <c r="N152" s="35">
        <v>0.01</v>
      </c>
      <c r="P152" s="36" cm="1">
        <f t="array" ref="P152">INDEX(Global_Inflation,A152)+0.02</f>
        <v>7.0000000000000007E-2</v>
      </c>
      <c r="R152" s="36" cm="1">
        <f t="array" ref="R152">INDEX(Life_LapseRate,A152)*0.5</f>
        <v>0.05</v>
      </c>
      <c r="S152" s="36" cm="1">
        <f t="array" ref="S152">INDEX(Life_LapseRate,A152)*1.5</f>
        <v>0.15000000000000002</v>
      </c>
      <c r="U152" s="36" cm="1">
        <f t="array" ref="U152">INDEX(Global_Yield,A152)*INDEX(Global_YieldUp,A152)</f>
        <v>5.9999999999999995E-4</v>
      </c>
      <c r="V152" s="36" cm="1">
        <f t="array" ref="V152">INDEX(Global_Yield,A152)*INDEX(Global_YieldDown,A152)</f>
        <v>5.9999999999999995E-4</v>
      </c>
    </row>
    <row r="153" spans="1:22" x14ac:dyDescent="0.2">
      <c r="A153" s="29">
        <v>151</v>
      </c>
      <c r="B153" s="30">
        <v>0.05</v>
      </c>
      <c r="C153" s="31">
        <f t="shared" si="4"/>
        <v>1.8402051355485858</v>
      </c>
      <c r="D153" s="31"/>
      <c r="E153" s="32" cm="1">
        <f t="array" ref="E153">Global_Expense*INDEX(Global_InflationFactor,A153)</f>
        <v>9.2010256777429298</v>
      </c>
      <c r="F153" s="32"/>
      <c r="G153" s="30">
        <v>0.06</v>
      </c>
      <c r="H153" s="31">
        <f t="shared" si="5"/>
        <v>0.9951560277146928</v>
      </c>
      <c r="I153" s="31"/>
      <c r="J153" s="33">
        <v>0.1</v>
      </c>
      <c r="K153" s="31" cm="1">
        <f t="array" ref="K153">1-POWER(1-INDEX(Life_LapseRate,A153),1/12)</f>
        <v>8.7416109546967213E-3</v>
      </c>
      <c r="L153" s="37"/>
      <c r="M153" s="35">
        <v>0.01</v>
      </c>
      <c r="N153" s="35">
        <v>0.01</v>
      </c>
      <c r="P153" s="36" cm="1">
        <f t="array" ref="P153">INDEX(Global_Inflation,A153)+0.02</f>
        <v>7.0000000000000007E-2</v>
      </c>
      <c r="R153" s="36" cm="1">
        <f t="array" ref="R153">INDEX(Life_LapseRate,A153)*0.5</f>
        <v>0.05</v>
      </c>
      <c r="S153" s="36" cm="1">
        <f t="array" ref="S153">INDEX(Life_LapseRate,A153)*1.5</f>
        <v>0.15000000000000002</v>
      </c>
      <c r="U153" s="36" cm="1">
        <f t="array" ref="U153">INDEX(Global_Yield,A153)*INDEX(Global_YieldUp,A153)</f>
        <v>5.9999999999999995E-4</v>
      </c>
      <c r="V153" s="36" cm="1">
        <f t="array" ref="V153">INDEX(Global_Yield,A153)*INDEX(Global_YieldDown,A153)</f>
        <v>5.9999999999999995E-4</v>
      </c>
    </row>
    <row r="154" spans="1:22" x14ac:dyDescent="0.2">
      <c r="A154" s="29">
        <v>152</v>
      </c>
      <c r="B154" s="30">
        <v>0.05</v>
      </c>
      <c r="C154" s="31">
        <f t="shared" si="4"/>
        <v>1.8477023590581159</v>
      </c>
      <c r="D154" s="31"/>
      <c r="E154" s="32" cm="1">
        <f t="array" ref="E154">Global_Expense*INDEX(Global_InflationFactor,A154)</f>
        <v>9.2385117952905791</v>
      </c>
      <c r="F154" s="32"/>
      <c r="G154" s="30">
        <v>0.06</v>
      </c>
      <c r="H154" s="31">
        <f t="shared" si="5"/>
        <v>0.9951560277146928</v>
      </c>
      <c r="I154" s="31"/>
      <c r="J154" s="33">
        <v>0.1</v>
      </c>
      <c r="K154" s="31" cm="1">
        <f t="array" ref="K154">1-POWER(1-INDEX(Life_LapseRate,A154),1/12)</f>
        <v>8.7416109546967213E-3</v>
      </c>
      <c r="L154" s="37"/>
      <c r="M154" s="35">
        <v>0.01</v>
      </c>
      <c r="N154" s="35">
        <v>0.01</v>
      </c>
      <c r="P154" s="36" cm="1">
        <f t="array" ref="P154">INDEX(Global_Inflation,A154)+0.02</f>
        <v>7.0000000000000007E-2</v>
      </c>
      <c r="R154" s="36" cm="1">
        <f t="array" ref="R154">INDEX(Life_LapseRate,A154)*0.5</f>
        <v>0.05</v>
      </c>
      <c r="S154" s="36" cm="1">
        <f t="array" ref="S154">INDEX(Life_LapseRate,A154)*1.5</f>
        <v>0.15000000000000002</v>
      </c>
      <c r="U154" s="36" cm="1">
        <f t="array" ref="U154">INDEX(Global_Yield,A154)*INDEX(Global_YieldUp,A154)</f>
        <v>5.9999999999999995E-4</v>
      </c>
      <c r="V154" s="36" cm="1">
        <f t="array" ref="V154">INDEX(Global_Yield,A154)*INDEX(Global_YieldDown,A154)</f>
        <v>5.9999999999999995E-4</v>
      </c>
    </row>
    <row r="155" spans="1:22" x14ac:dyDescent="0.2">
      <c r="A155" s="29">
        <v>153</v>
      </c>
      <c r="B155" s="30">
        <v>0.05</v>
      </c>
      <c r="C155" s="31">
        <f t="shared" si="4"/>
        <v>1.8552301271842575</v>
      </c>
      <c r="D155" s="31"/>
      <c r="E155" s="32" cm="1">
        <f t="array" ref="E155">Global_Expense*INDEX(Global_InflationFactor,A155)</f>
        <v>9.2761506359212866</v>
      </c>
      <c r="F155" s="32"/>
      <c r="G155" s="30">
        <v>0.06</v>
      </c>
      <c r="H155" s="31">
        <f t="shared" si="5"/>
        <v>0.9951560277146928</v>
      </c>
      <c r="I155" s="31"/>
      <c r="J155" s="33">
        <v>0.1</v>
      </c>
      <c r="K155" s="31" cm="1">
        <f t="array" ref="K155">1-POWER(1-INDEX(Life_LapseRate,A155),1/12)</f>
        <v>8.7416109546967213E-3</v>
      </c>
      <c r="L155" s="37"/>
      <c r="M155" s="35">
        <v>0.01</v>
      </c>
      <c r="N155" s="35">
        <v>0.01</v>
      </c>
      <c r="P155" s="36" cm="1">
        <f t="array" ref="P155">INDEX(Global_Inflation,A155)+0.02</f>
        <v>7.0000000000000007E-2</v>
      </c>
      <c r="R155" s="36" cm="1">
        <f t="array" ref="R155">INDEX(Life_LapseRate,A155)*0.5</f>
        <v>0.05</v>
      </c>
      <c r="S155" s="36" cm="1">
        <f t="array" ref="S155">INDEX(Life_LapseRate,A155)*1.5</f>
        <v>0.15000000000000002</v>
      </c>
      <c r="U155" s="36" cm="1">
        <f t="array" ref="U155">INDEX(Global_Yield,A155)*INDEX(Global_YieldUp,A155)</f>
        <v>5.9999999999999995E-4</v>
      </c>
      <c r="V155" s="36" cm="1">
        <f t="array" ref="V155">INDEX(Global_Yield,A155)*INDEX(Global_YieldDown,A155)</f>
        <v>5.9999999999999995E-4</v>
      </c>
    </row>
    <row r="156" spans="1:22" x14ac:dyDescent="0.2">
      <c r="A156" s="29">
        <v>154</v>
      </c>
      <c r="B156" s="30">
        <v>0.05</v>
      </c>
      <c r="C156" s="31">
        <f t="shared" si="4"/>
        <v>1.8627885643695599</v>
      </c>
      <c r="D156" s="31"/>
      <c r="E156" s="32" cm="1">
        <f t="array" ref="E156">Global_Expense*INDEX(Global_InflationFactor,A156)</f>
        <v>9.3139428218477995</v>
      </c>
      <c r="F156" s="32"/>
      <c r="G156" s="30">
        <v>0.06</v>
      </c>
      <c r="H156" s="31">
        <f t="shared" si="5"/>
        <v>0.9951560277146928</v>
      </c>
      <c r="I156" s="31"/>
      <c r="J156" s="33">
        <v>0.1</v>
      </c>
      <c r="K156" s="31" cm="1">
        <f t="array" ref="K156">1-POWER(1-INDEX(Life_LapseRate,A156),1/12)</f>
        <v>8.7416109546967213E-3</v>
      </c>
      <c r="L156" s="37"/>
      <c r="M156" s="35">
        <v>0.01</v>
      </c>
      <c r="N156" s="35">
        <v>0.01</v>
      </c>
      <c r="P156" s="36" cm="1">
        <f t="array" ref="P156">INDEX(Global_Inflation,A156)+0.02</f>
        <v>7.0000000000000007E-2</v>
      </c>
      <c r="R156" s="36" cm="1">
        <f t="array" ref="R156">INDEX(Life_LapseRate,A156)*0.5</f>
        <v>0.05</v>
      </c>
      <c r="S156" s="36" cm="1">
        <f t="array" ref="S156">INDEX(Life_LapseRate,A156)*1.5</f>
        <v>0.15000000000000002</v>
      </c>
      <c r="U156" s="36" cm="1">
        <f t="array" ref="U156">INDEX(Global_Yield,A156)*INDEX(Global_YieldUp,A156)</f>
        <v>5.9999999999999995E-4</v>
      </c>
      <c r="V156" s="36" cm="1">
        <f t="array" ref="V156">INDEX(Global_Yield,A156)*INDEX(Global_YieldDown,A156)</f>
        <v>5.9999999999999995E-4</v>
      </c>
    </row>
    <row r="157" spans="1:22" x14ac:dyDescent="0.2">
      <c r="A157" s="29">
        <v>155</v>
      </c>
      <c r="B157" s="30">
        <v>0.05</v>
      </c>
      <c r="C157" s="31">
        <f t="shared" si="4"/>
        <v>1.8703777955635661</v>
      </c>
      <c r="D157" s="31"/>
      <c r="E157" s="32" cm="1">
        <f t="array" ref="E157">Global_Expense*INDEX(Global_InflationFactor,A157)</f>
        <v>9.3518889778178309</v>
      </c>
      <c r="F157" s="32"/>
      <c r="G157" s="30">
        <v>0.06</v>
      </c>
      <c r="H157" s="31">
        <f t="shared" si="5"/>
        <v>0.9951560277146928</v>
      </c>
      <c r="I157" s="31"/>
      <c r="J157" s="33">
        <v>0.1</v>
      </c>
      <c r="K157" s="31" cm="1">
        <f t="array" ref="K157">1-POWER(1-INDEX(Life_LapseRate,A157),1/12)</f>
        <v>8.7416109546967213E-3</v>
      </c>
      <c r="L157" s="37"/>
      <c r="M157" s="35">
        <v>0.01</v>
      </c>
      <c r="N157" s="35">
        <v>0.01</v>
      </c>
      <c r="P157" s="36" cm="1">
        <f t="array" ref="P157">INDEX(Global_Inflation,A157)+0.02</f>
        <v>7.0000000000000007E-2</v>
      </c>
      <c r="R157" s="36" cm="1">
        <f t="array" ref="R157">INDEX(Life_LapseRate,A157)*0.5</f>
        <v>0.05</v>
      </c>
      <c r="S157" s="36" cm="1">
        <f t="array" ref="S157">INDEX(Life_LapseRate,A157)*1.5</f>
        <v>0.15000000000000002</v>
      </c>
      <c r="U157" s="36" cm="1">
        <f t="array" ref="U157">INDEX(Global_Yield,A157)*INDEX(Global_YieldUp,A157)</f>
        <v>5.9999999999999995E-4</v>
      </c>
      <c r="V157" s="36" cm="1">
        <f t="array" ref="V157">INDEX(Global_Yield,A157)*INDEX(Global_YieldDown,A157)</f>
        <v>5.9999999999999995E-4</v>
      </c>
    </row>
    <row r="158" spans="1:22" x14ac:dyDescent="0.2">
      <c r="A158" s="29">
        <v>156</v>
      </c>
      <c r="B158" s="30">
        <v>0.05</v>
      </c>
      <c r="C158" s="31">
        <f t="shared" si="4"/>
        <v>1.8779979462248793</v>
      </c>
      <c r="D158" s="31"/>
      <c r="E158" s="32" cm="1">
        <f t="array" ref="E158">Global_Expense*INDEX(Global_InflationFactor,A158)</f>
        <v>9.3899897311243965</v>
      </c>
      <c r="F158" s="32"/>
      <c r="G158" s="30">
        <v>0.06</v>
      </c>
      <c r="H158" s="31">
        <f t="shared" si="5"/>
        <v>0.9951560277146928</v>
      </c>
      <c r="I158" s="31"/>
      <c r="J158" s="33">
        <v>0.1</v>
      </c>
      <c r="K158" s="31" cm="1">
        <f t="array" ref="K158">1-POWER(1-INDEX(Life_LapseRate,A158),1/12)</f>
        <v>8.7416109546967213E-3</v>
      </c>
      <c r="L158" s="37"/>
      <c r="M158" s="35">
        <v>0.01</v>
      </c>
      <c r="N158" s="35">
        <v>0.01</v>
      </c>
      <c r="P158" s="36" cm="1">
        <f t="array" ref="P158">INDEX(Global_Inflation,A158)+0.02</f>
        <v>7.0000000000000007E-2</v>
      </c>
      <c r="R158" s="36" cm="1">
        <f t="array" ref="R158">INDEX(Life_LapseRate,A158)*0.5</f>
        <v>0.05</v>
      </c>
      <c r="S158" s="36" cm="1">
        <f t="array" ref="S158">INDEX(Life_LapseRate,A158)*1.5</f>
        <v>0.15000000000000002</v>
      </c>
      <c r="U158" s="36" cm="1">
        <f t="array" ref="U158">INDEX(Global_Yield,A158)*INDEX(Global_YieldUp,A158)</f>
        <v>5.9999999999999995E-4</v>
      </c>
      <c r="V158" s="36" cm="1">
        <f t="array" ref="V158">INDEX(Global_Yield,A158)*INDEX(Global_YieldDown,A158)</f>
        <v>5.9999999999999995E-4</v>
      </c>
    </row>
    <row r="159" spans="1:22" x14ac:dyDescent="0.2">
      <c r="A159" s="29">
        <v>157</v>
      </c>
      <c r="B159" s="30">
        <v>0.05</v>
      </c>
      <c r="C159" s="31">
        <f t="shared" si="4"/>
        <v>1.885649142323236</v>
      </c>
      <c r="D159" s="31"/>
      <c r="E159" s="32" cm="1">
        <f t="array" ref="E159">Global_Expense*INDEX(Global_InflationFactor,A159)</f>
        <v>9.4282457116161797</v>
      </c>
      <c r="F159" s="32"/>
      <c r="G159" s="30">
        <v>0.06</v>
      </c>
      <c r="H159" s="31">
        <f t="shared" si="5"/>
        <v>0.9951560277146928</v>
      </c>
      <c r="I159" s="31"/>
      <c r="J159" s="33">
        <v>0.1</v>
      </c>
      <c r="K159" s="31" cm="1">
        <f t="array" ref="K159">1-POWER(1-INDEX(Life_LapseRate,A159),1/12)</f>
        <v>8.7416109546967213E-3</v>
      </c>
      <c r="L159" s="37"/>
      <c r="M159" s="35">
        <v>0.01</v>
      </c>
      <c r="N159" s="35">
        <v>0.01</v>
      </c>
      <c r="P159" s="36" cm="1">
        <f t="array" ref="P159">INDEX(Global_Inflation,A159)+0.02</f>
        <v>7.0000000000000007E-2</v>
      </c>
      <c r="R159" s="36" cm="1">
        <f t="array" ref="R159">INDEX(Life_LapseRate,A159)*0.5</f>
        <v>0.05</v>
      </c>
      <c r="S159" s="36" cm="1">
        <f t="array" ref="S159">INDEX(Life_LapseRate,A159)*1.5</f>
        <v>0.15000000000000002</v>
      </c>
      <c r="U159" s="36" cm="1">
        <f t="array" ref="U159">INDEX(Global_Yield,A159)*INDEX(Global_YieldUp,A159)</f>
        <v>5.9999999999999995E-4</v>
      </c>
      <c r="V159" s="36" cm="1">
        <f t="array" ref="V159">INDEX(Global_Yield,A159)*INDEX(Global_YieldDown,A159)</f>
        <v>5.9999999999999995E-4</v>
      </c>
    </row>
    <row r="160" spans="1:22" x14ac:dyDescent="0.2">
      <c r="A160" s="29">
        <v>158</v>
      </c>
      <c r="B160" s="30">
        <v>0.05</v>
      </c>
      <c r="C160" s="31">
        <f t="shared" si="4"/>
        <v>1.893331510341592</v>
      </c>
      <c r="D160" s="31"/>
      <c r="E160" s="32" cm="1">
        <f t="array" ref="E160">Global_Expense*INDEX(Global_InflationFactor,A160)</f>
        <v>9.4666575517079607</v>
      </c>
      <c r="F160" s="32"/>
      <c r="G160" s="30">
        <v>0.06</v>
      </c>
      <c r="H160" s="31">
        <f t="shared" si="5"/>
        <v>0.9951560277146928</v>
      </c>
      <c r="I160" s="31"/>
      <c r="J160" s="33">
        <v>0.1</v>
      </c>
      <c r="K160" s="31" cm="1">
        <f t="array" ref="K160">1-POWER(1-INDEX(Life_LapseRate,A160),1/12)</f>
        <v>8.7416109546967213E-3</v>
      </c>
      <c r="L160" s="37"/>
      <c r="M160" s="35">
        <v>0.01</v>
      </c>
      <c r="N160" s="35">
        <v>0.01</v>
      </c>
      <c r="P160" s="36" cm="1">
        <f t="array" ref="P160">INDEX(Global_Inflation,A160)+0.02</f>
        <v>7.0000000000000007E-2</v>
      </c>
      <c r="R160" s="36" cm="1">
        <f t="array" ref="R160">INDEX(Life_LapseRate,A160)*0.5</f>
        <v>0.05</v>
      </c>
      <c r="S160" s="36" cm="1">
        <f t="array" ref="S160">INDEX(Life_LapseRate,A160)*1.5</f>
        <v>0.15000000000000002</v>
      </c>
      <c r="U160" s="36" cm="1">
        <f t="array" ref="U160">INDEX(Global_Yield,A160)*INDEX(Global_YieldUp,A160)</f>
        <v>5.9999999999999995E-4</v>
      </c>
      <c r="V160" s="36" cm="1">
        <f t="array" ref="V160">INDEX(Global_Yield,A160)*INDEX(Global_YieldDown,A160)</f>
        <v>5.9999999999999995E-4</v>
      </c>
    </row>
    <row r="161" spans="1:22" x14ac:dyDescent="0.2">
      <c r="A161" s="29">
        <v>159</v>
      </c>
      <c r="B161" s="30">
        <v>0.05</v>
      </c>
      <c r="C161" s="31">
        <f t="shared" si="4"/>
        <v>1.9010451772782053</v>
      </c>
      <c r="D161" s="31"/>
      <c r="E161" s="32" cm="1">
        <f t="array" ref="E161">Global_Expense*INDEX(Global_InflationFactor,A161)</f>
        <v>9.5052258863910275</v>
      </c>
      <c r="F161" s="32"/>
      <c r="G161" s="30">
        <v>0.06</v>
      </c>
      <c r="H161" s="31">
        <f t="shared" si="5"/>
        <v>0.9951560277146928</v>
      </c>
      <c r="I161" s="31"/>
      <c r="J161" s="33">
        <v>0.1</v>
      </c>
      <c r="K161" s="31" cm="1">
        <f t="array" ref="K161">1-POWER(1-INDEX(Life_LapseRate,A161),1/12)</f>
        <v>8.7416109546967213E-3</v>
      </c>
      <c r="L161" s="37"/>
      <c r="M161" s="35">
        <v>0.01</v>
      </c>
      <c r="N161" s="35">
        <v>0.01</v>
      </c>
      <c r="P161" s="36" cm="1">
        <f t="array" ref="P161">INDEX(Global_Inflation,A161)+0.02</f>
        <v>7.0000000000000007E-2</v>
      </c>
      <c r="R161" s="36" cm="1">
        <f t="array" ref="R161">INDEX(Life_LapseRate,A161)*0.5</f>
        <v>0.05</v>
      </c>
      <c r="S161" s="36" cm="1">
        <f t="array" ref="S161">INDEX(Life_LapseRate,A161)*1.5</f>
        <v>0.15000000000000002</v>
      </c>
      <c r="U161" s="36" cm="1">
        <f t="array" ref="U161">INDEX(Global_Yield,A161)*INDEX(Global_YieldUp,A161)</f>
        <v>5.9999999999999995E-4</v>
      </c>
      <c r="V161" s="36" cm="1">
        <f t="array" ref="V161">INDEX(Global_Yield,A161)*INDEX(Global_YieldDown,A161)</f>
        <v>5.9999999999999995E-4</v>
      </c>
    </row>
    <row r="162" spans="1:22" x14ac:dyDescent="0.2">
      <c r="A162" s="29">
        <v>160</v>
      </c>
      <c r="B162" s="30">
        <v>0.05</v>
      </c>
      <c r="C162" s="31">
        <f t="shared" si="4"/>
        <v>1.9087902706487443</v>
      </c>
      <c r="D162" s="31"/>
      <c r="E162" s="32" cm="1">
        <f t="array" ref="E162">Global_Expense*INDEX(Global_InflationFactor,A162)</f>
        <v>9.5439513532437221</v>
      </c>
      <c r="F162" s="32"/>
      <c r="G162" s="30">
        <v>0.06</v>
      </c>
      <c r="H162" s="31">
        <f t="shared" si="5"/>
        <v>0.9951560277146928</v>
      </c>
      <c r="I162" s="31"/>
      <c r="J162" s="33">
        <v>0.1</v>
      </c>
      <c r="K162" s="31" cm="1">
        <f t="array" ref="K162">1-POWER(1-INDEX(Life_LapseRate,A162),1/12)</f>
        <v>8.7416109546967213E-3</v>
      </c>
      <c r="L162" s="37"/>
      <c r="M162" s="35">
        <v>0.01</v>
      </c>
      <c r="N162" s="35">
        <v>0.01</v>
      </c>
      <c r="P162" s="36" cm="1">
        <f t="array" ref="P162">INDEX(Global_Inflation,A162)+0.02</f>
        <v>7.0000000000000007E-2</v>
      </c>
      <c r="R162" s="36" cm="1">
        <f t="array" ref="R162">INDEX(Life_LapseRate,A162)*0.5</f>
        <v>0.05</v>
      </c>
      <c r="S162" s="36" cm="1">
        <f t="array" ref="S162">INDEX(Life_LapseRate,A162)*1.5</f>
        <v>0.15000000000000002</v>
      </c>
      <c r="U162" s="36" cm="1">
        <f t="array" ref="U162">INDEX(Global_Yield,A162)*INDEX(Global_YieldUp,A162)</f>
        <v>5.9999999999999995E-4</v>
      </c>
      <c r="V162" s="36" cm="1">
        <f t="array" ref="V162">INDEX(Global_Yield,A162)*INDEX(Global_YieldDown,A162)</f>
        <v>5.9999999999999995E-4</v>
      </c>
    </row>
    <row r="163" spans="1:22" x14ac:dyDescent="0.2">
      <c r="A163" s="29">
        <v>161</v>
      </c>
      <c r="B163" s="30">
        <v>0.05</v>
      </c>
      <c r="C163" s="31">
        <f t="shared" si="4"/>
        <v>1.9165669184883911</v>
      </c>
      <c r="D163" s="31"/>
      <c r="E163" s="32" cm="1">
        <f t="array" ref="E163">Global_Expense*INDEX(Global_InflationFactor,A163)</f>
        <v>9.5828345924419551</v>
      </c>
      <c r="F163" s="32"/>
      <c r="G163" s="30">
        <v>0.06</v>
      </c>
      <c r="H163" s="31">
        <f t="shared" si="5"/>
        <v>0.9951560277146928</v>
      </c>
      <c r="I163" s="31"/>
      <c r="J163" s="33">
        <v>0.1</v>
      </c>
      <c r="K163" s="31" cm="1">
        <f t="array" ref="K163">1-POWER(1-INDEX(Life_LapseRate,A163),1/12)</f>
        <v>8.7416109546967213E-3</v>
      </c>
      <c r="L163" s="37"/>
      <c r="M163" s="35">
        <v>0.01</v>
      </c>
      <c r="N163" s="35">
        <v>0.01</v>
      </c>
      <c r="P163" s="36" cm="1">
        <f t="array" ref="P163">INDEX(Global_Inflation,A163)+0.02</f>
        <v>7.0000000000000007E-2</v>
      </c>
      <c r="R163" s="36" cm="1">
        <f t="array" ref="R163">INDEX(Life_LapseRate,A163)*0.5</f>
        <v>0.05</v>
      </c>
      <c r="S163" s="36" cm="1">
        <f t="array" ref="S163">INDEX(Life_LapseRate,A163)*1.5</f>
        <v>0.15000000000000002</v>
      </c>
      <c r="U163" s="36" cm="1">
        <f t="array" ref="U163">INDEX(Global_Yield,A163)*INDEX(Global_YieldUp,A163)</f>
        <v>5.9999999999999995E-4</v>
      </c>
      <c r="V163" s="36" cm="1">
        <f t="array" ref="V163">INDEX(Global_Yield,A163)*INDEX(Global_YieldDown,A163)</f>
        <v>5.9999999999999995E-4</v>
      </c>
    </row>
    <row r="164" spans="1:22" x14ac:dyDescent="0.2">
      <c r="A164" s="29">
        <v>162</v>
      </c>
      <c r="B164" s="30">
        <v>0.05</v>
      </c>
      <c r="C164" s="31">
        <f t="shared" si="4"/>
        <v>1.9243752493539581</v>
      </c>
      <c r="D164" s="31"/>
      <c r="E164" s="32" cm="1">
        <f t="array" ref="E164">Global_Expense*INDEX(Global_InflationFactor,A164)</f>
        <v>9.6218762467697907</v>
      </c>
      <c r="F164" s="32"/>
      <c r="G164" s="30">
        <v>0.06</v>
      </c>
      <c r="H164" s="31">
        <f t="shared" si="5"/>
        <v>0.9951560277146928</v>
      </c>
      <c r="I164" s="31"/>
      <c r="J164" s="33">
        <v>0.1</v>
      </c>
      <c r="K164" s="31" cm="1">
        <f t="array" ref="K164">1-POWER(1-INDEX(Life_LapseRate,A164),1/12)</f>
        <v>8.7416109546967213E-3</v>
      </c>
      <c r="L164" s="37"/>
      <c r="M164" s="35">
        <v>0.01</v>
      </c>
      <c r="N164" s="35">
        <v>0.01</v>
      </c>
      <c r="P164" s="36" cm="1">
        <f t="array" ref="P164">INDEX(Global_Inflation,A164)+0.02</f>
        <v>7.0000000000000007E-2</v>
      </c>
      <c r="R164" s="36" cm="1">
        <f t="array" ref="R164">INDEX(Life_LapseRate,A164)*0.5</f>
        <v>0.05</v>
      </c>
      <c r="S164" s="36" cm="1">
        <f t="array" ref="S164">INDEX(Life_LapseRate,A164)*1.5</f>
        <v>0.15000000000000002</v>
      </c>
      <c r="U164" s="36" cm="1">
        <f t="array" ref="U164">INDEX(Global_Yield,A164)*INDEX(Global_YieldUp,A164)</f>
        <v>5.9999999999999995E-4</v>
      </c>
      <c r="V164" s="36" cm="1">
        <f t="array" ref="V164">INDEX(Global_Yield,A164)*INDEX(Global_YieldDown,A164)</f>
        <v>5.9999999999999995E-4</v>
      </c>
    </row>
    <row r="165" spans="1:22" x14ac:dyDescent="0.2">
      <c r="A165" s="29">
        <v>163</v>
      </c>
      <c r="B165" s="30">
        <v>0.05</v>
      </c>
      <c r="C165" s="31">
        <f t="shared" si="4"/>
        <v>1.932215392326015</v>
      </c>
      <c r="D165" s="31"/>
      <c r="E165" s="32" cm="1">
        <f t="array" ref="E165">Global_Expense*INDEX(Global_InflationFactor,A165)</f>
        <v>9.6610769616300747</v>
      </c>
      <c r="F165" s="32"/>
      <c r="G165" s="30">
        <v>0.06</v>
      </c>
      <c r="H165" s="31">
        <f t="shared" si="5"/>
        <v>0.9951560277146928</v>
      </c>
      <c r="I165" s="31"/>
      <c r="J165" s="33">
        <v>0.1</v>
      </c>
      <c r="K165" s="31" cm="1">
        <f t="array" ref="K165">1-POWER(1-INDEX(Life_LapseRate,A165),1/12)</f>
        <v>8.7416109546967213E-3</v>
      </c>
      <c r="L165" s="37"/>
      <c r="M165" s="35">
        <v>0.01</v>
      </c>
      <c r="N165" s="35">
        <v>0.01</v>
      </c>
      <c r="P165" s="36" cm="1">
        <f t="array" ref="P165">INDEX(Global_Inflation,A165)+0.02</f>
        <v>7.0000000000000007E-2</v>
      </c>
      <c r="R165" s="36" cm="1">
        <f t="array" ref="R165">INDEX(Life_LapseRate,A165)*0.5</f>
        <v>0.05</v>
      </c>
      <c r="S165" s="36" cm="1">
        <f t="array" ref="S165">INDEX(Life_LapseRate,A165)*1.5</f>
        <v>0.15000000000000002</v>
      </c>
      <c r="U165" s="36" cm="1">
        <f t="array" ref="U165">INDEX(Global_Yield,A165)*INDEX(Global_YieldUp,A165)</f>
        <v>5.9999999999999995E-4</v>
      </c>
      <c r="V165" s="36" cm="1">
        <f t="array" ref="V165">INDEX(Global_Yield,A165)*INDEX(Global_YieldDown,A165)</f>
        <v>5.9999999999999995E-4</v>
      </c>
    </row>
    <row r="166" spans="1:22" x14ac:dyDescent="0.2">
      <c r="A166" s="29">
        <v>164</v>
      </c>
      <c r="B166" s="30">
        <v>0.05</v>
      </c>
      <c r="C166" s="31">
        <f t="shared" si="4"/>
        <v>1.9400874770110219</v>
      </c>
      <c r="D166" s="31"/>
      <c r="E166" s="32" cm="1">
        <f t="array" ref="E166">Global_Expense*INDEX(Global_InflationFactor,A166)</f>
        <v>9.7004373850551104</v>
      </c>
      <c r="F166" s="32"/>
      <c r="G166" s="30">
        <v>0.06</v>
      </c>
      <c r="H166" s="31">
        <f t="shared" si="5"/>
        <v>0.9951560277146928</v>
      </c>
      <c r="I166" s="31"/>
      <c r="J166" s="33">
        <v>0.1</v>
      </c>
      <c r="K166" s="31" cm="1">
        <f t="array" ref="K166">1-POWER(1-INDEX(Life_LapseRate,A166),1/12)</f>
        <v>8.7416109546967213E-3</v>
      </c>
      <c r="L166" s="37"/>
      <c r="M166" s="35">
        <v>0.01</v>
      </c>
      <c r="N166" s="35">
        <v>0.01</v>
      </c>
      <c r="P166" s="36" cm="1">
        <f t="array" ref="P166">INDEX(Global_Inflation,A166)+0.02</f>
        <v>7.0000000000000007E-2</v>
      </c>
      <c r="R166" s="36" cm="1">
        <f t="array" ref="R166">INDEX(Life_LapseRate,A166)*0.5</f>
        <v>0.05</v>
      </c>
      <c r="S166" s="36" cm="1">
        <f t="array" ref="S166">INDEX(Life_LapseRate,A166)*1.5</f>
        <v>0.15000000000000002</v>
      </c>
      <c r="U166" s="36" cm="1">
        <f t="array" ref="U166">INDEX(Global_Yield,A166)*INDEX(Global_YieldUp,A166)</f>
        <v>5.9999999999999995E-4</v>
      </c>
      <c r="V166" s="36" cm="1">
        <f t="array" ref="V166">INDEX(Global_Yield,A166)*INDEX(Global_YieldDown,A166)</f>
        <v>5.9999999999999995E-4</v>
      </c>
    </row>
    <row r="167" spans="1:22" x14ac:dyDescent="0.2">
      <c r="A167" s="29">
        <v>165</v>
      </c>
      <c r="B167" s="30">
        <v>0.05</v>
      </c>
      <c r="C167" s="31">
        <f t="shared" si="4"/>
        <v>1.9479916335434706</v>
      </c>
      <c r="D167" s="31"/>
      <c r="E167" s="32" cm="1">
        <f t="array" ref="E167">Global_Expense*INDEX(Global_InflationFactor,A167)</f>
        <v>9.7399581677173526</v>
      </c>
      <c r="F167" s="32"/>
      <c r="G167" s="30">
        <v>0.06</v>
      </c>
      <c r="H167" s="31">
        <f t="shared" si="5"/>
        <v>0.9951560277146928</v>
      </c>
      <c r="I167" s="31"/>
      <c r="J167" s="33">
        <v>0.1</v>
      </c>
      <c r="K167" s="31" cm="1">
        <f t="array" ref="K167">1-POWER(1-INDEX(Life_LapseRate,A167),1/12)</f>
        <v>8.7416109546967213E-3</v>
      </c>
      <c r="L167" s="37"/>
      <c r="M167" s="35">
        <v>0.01</v>
      </c>
      <c r="N167" s="35">
        <v>0.01</v>
      </c>
      <c r="P167" s="36" cm="1">
        <f t="array" ref="P167">INDEX(Global_Inflation,A167)+0.02</f>
        <v>7.0000000000000007E-2</v>
      </c>
      <c r="R167" s="36" cm="1">
        <f t="array" ref="R167">INDEX(Life_LapseRate,A167)*0.5</f>
        <v>0.05</v>
      </c>
      <c r="S167" s="36" cm="1">
        <f t="array" ref="S167">INDEX(Life_LapseRate,A167)*1.5</f>
        <v>0.15000000000000002</v>
      </c>
      <c r="U167" s="36" cm="1">
        <f t="array" ref="U167">INDEX(Global_Yield,A167)*INDEX(Global_YieldUp,A167)</f>
        <v>5.9999999999999995E-4</v>
      </c>
      <c r="V167" s="36" cm="1">
        <f t="array" ref="V167">INDEX(Global_Yield,A167)*INDEX(Global_YieldDown,A167)</f>
        <v>5.9999999999999995E-4</v>
      </c>
    </row>
    <row r="168" spans="1:22" x14ac:dyDescent="0.2">
      <c r="A168" s="29">
        <v>166</v>
      </c>
      <c r="B168" s="30">
        <v>0.05</v>
      </c>
      <c r="C168" s="31">
        <f t="shared" si="4"/>
        <v>1.955927992588038</v>
      </c>
      <c r="D168" s="31"/>
      <c r="E168" s="32" cm="1">
        <f t="array" ref="E168">Global_Expense*INDEX(Global_InflationFactor,A168)</f>
        <v>9.7796399629401893</v>
      </c>
      <c r="F168" s="32"/>
      <c r="G168" s="30">
        <v>0.06</v>
      </c>
      <c r="H168" s="31">
        <f t="shared" si="5"/>
        <v>0.9951560277146928</v>
      </c>
      <c r="I168" s="31"/>
      <c r="J168" s="33">
        <v>0.1</v>
      </c>
      <c r="K168" s="31" cm="1">
        <f t="array" ref="K168">1-POWER(1-INDEX(Life_LapseRate,A168),1/12)</f>
        <v>8.7416109546967213E-3</v>
      </c>
      <c r="L168" s="37"/>
      <c r="M168" s="35">
        <v>0.01</v>
      </c>
      <c r="N168" s="35">
        <v>0.01</v>
      </c>
      <c r="P168" s="36" cm="1">
        <f t="array" ref="P168">INDEX(Global_Inflation,A168)+0.02</f>
        <v>7.0000000000000007E-2</v>
      </c>
      <c r="R168" s="36" cm="1">
        <f t="array" ref="R168">INDEX(Life_LapseRate,A168)*0.5</f>
        <v>0.05</v>
      </c>
      <c r="S168" s="36" cm="1">
        <f t="array" ref="S168">INDEX(Life_LapseRate,A168)*1.5</f>
        <v>0.15000000000000002</v>
      </c>
      <c r="U168" s="36" cm="1">
        <f t="array" ref="U168">INDEX(Global_Yield,A168)*INDEX(Global_YieldUp,A168)</f>
        <v>5.9999999999999995E-4</v>
      </c>
      <c r="V168" s="36" cm="1">
        <f t="array" ref="V168">INDEX(Global_Yield,A168)*INDEX(Global_YieldDown,A168)</f>
        <v>5.9999999999999995E-4</v>
      </c>
    </row>
    <row r="169" spans="1:22" x14ac:dyDescent="0.2">
      <c r="A169" s="29">
        <v>167</v>
      </c>
      <c r="B169" s="30">
        <v>0.05</v>
      </c>
      <c r="C169" s="31">
        <f t="shared" si="4"/>
        <v>1.9638966853417446</v>
      </c>
      <c r="D169" s="31"/>
      <c r="E169" s="32" cm="1">
        <f t="array" ref="E169">Global_Expense*INDEX(Global_InflationFactor,A169)</f>
        <v>9.8194834267087234</v>
      </c>
      <c r="F169" s="32"/>
      <c r="G169" s="30">
        <v>0.06</v>
      </c>
      <c r="H169" s="31">
        <f t="shared" si="5"/>
        <v>0.9951560277146928</v>
      </c>
      <c r="I169" s="31"/>
      <c r="J169" s="33">
        <v>0.1</v>
      </c>
      <c r="K169" s="31" cm="1">
        <f t="array" ref="K169">1-POWER(1-INDEX(Life_LapseRate,A169),1/12)</f>
        <v>8.7416109546967213E-3</v>
      </c>
      <c r="L169" s="37"/>
      <c r="M169" s="35">
        <v>0.01</v>
      </c>
      <c r="N169" s="35">
        <v>0.01</v>
      </c>
      <c r="P169" s="36" cm="1">
        <f t="array" ref="P169">INDEX(Global_Inflation,A169)+0.02</f>
        <v>7.0000000000000007E-2</v>
      </c>
      <c r="R169" s="36" cm="1">
        <f t="array" ref="R169">INDEX(Life_LapseRate,A169)*0.5</f>
        <v>0.05</v>
      </c>
      <c r="S169" s="36" cm="1">
        <f t="array" ref="S169">INDEX(Life_LapseRate,A169)*1.5</f>
        <v>0.15000000000000002</v>
      </c>
      <c r="U169" s="36" cm="1">
        <f t="array" ref="U169">INDEX(Global_Yield,A169)*INDEX(Global_YieldUp,A169)</f>
        <v>5.9999999999999995E-4</v>
      </c>
      <c r="V169" s="36" cm="1">
        <f t="array" ref="V169">INDEX(Global_Yield,A169)*INDEX(Global_YieldDown,A169)</f>
        <v>5.9999999999999995E-4</v>
      </c>
    </row>
    <row r="170" spans="1:22" x14ac:dyDescent="0.2">
      <c r="A170" s="29">
        <v>168</v>
      </c>
      <c r="B170" s="30">
        <v>0.05</v>
      </c>
      <c r="C170" s="31">
        <f t="shared" si="4"/>
        <v>1.9718978435361232</v>
      </c>
      <c r="D170" s="31"/>
      <c r="E170" s="32" cm="1">
        <f t="array" ref="E170">Global_Expense*INDEX(Global_InflationFactor,A170)</f>
        <v>9.8594892176806166</v>
      </c>
      <c r="F170" s="32"/>
      <c r="G170" s="30">
        <v>0.06</v>
      </c>
      <c r="H170" s="31">
        <f t="shared" si="5"/>
        <v>0.9951560277146928</v>
      </c>
      <c r="I170" s="31"/>
      <c r="J170" s="33">
        <v>0.1</v>
      </c>
      <c r="K170" s="31" cm="1">
        <f t="array" ref="K170">1-POWER(1-INDEX(Life_LapseRate,A170),1/12)</f>
        <v>8.7416109546967213E-3</v>
      </c>
      <c r="L170" s="37"/>
      <c r="M170" s="35">
        <v>0.01</v>
      </c>
      <c r="N170" s="35">
        <v>0.01</v>
      </c>
      <c r="P170" s="36" cm="1">
        <f t="array" ref="P170">INDEX(Global_Inflation,A170)+0.02</f>
        <v>7.0000000000000007E-2</v>
      </c>
      <c r="R170" s="36" cm="1">
        <f t="array" ref="R170">INDEX(Life_LapseRate,A170)*0.5</f>
        <v>0.05</v>
      </c>
      <c r="S170" s="36" cm="1">
        <f t="array" ref="S170">INDEX(Life_LapseRate,A170)*1.5</f>
        <v>0.15000000000000002</v>
      </c>
      <c r="U170" s="36" cm="1">
        <f t="array" ref="U170">INDEX(Global_Yield,A170)*INDEX(Global_YieldUp,A170)</f>
        <v>5.9999999999999995E-4</v>
      </c>
      <c r="V170" s="36" cm="1">
        <f t="array" ref="V170">INDEX(Global_Yield,A170)*INDEX(Global_YieldDown,A170)</f>
        <v>5.9999999999999995E-4</v>
      </c>
    </row>
    <row r="171" spans="1:22" x14ac:dyDescent="0.2">
      <c r="A171" s="29">
        <v>169</v>
      </c>
      <c r="B171" s="30">
        <v>0.05</v>
      </c>
      <c r="C171" s="31">
        <f t="shared" si="4"/>
        <v>1.9799315994393973</v>
      </c>
      <c r="D171" s="31"/>
      <c r="E171" s="32" cm="1">
        <f t="array" ref="E171">Global_Expense*INDEX(Global_InflationFactor,A171)</f>
        <v>9.8996579971969858</v>
      </c>
      <c r="F171" s="32"/>
      <c r="G171" s="30">
        <v>0.06</v>
      </c>
      <c r="H171" s="31">
        <f t="shared" si="5"/>
        <v>0.9951560277146928</v>
      </c>
      <c r="I171" s="31"/>
      <c r="J171" s="33">
        <v>0.1</v>
      </c>
      <c r="K171" s="31" cm="1">
        <f t="array" ref="K171">1-POWER(1-INDEX(Life_LapseRate,A171),1/12)</f>
        <v>8.7416109546967213E-3</v>
      </c>
      <c r="L171" s="37"/>
      <c r="M171" s="35">
        <v>0.01</v>
      </c>
      <c r="N171" s="35">
        <v>0.01</v>
      </c>
      <c r="P171" s="36" cm="1">
        <f t="array" ref="P171">INDEX(Global_Inflation,A171)+0.02</f>
        <v>7.0000000000000007E-2</v>
      </c>
      <c r="R171" s="36" cm="1">
        <f t="array" ref="R171">INDEX(Life_LapseRate,A171)*0.5</f>
        <v>0.05</v>
      </c>
      <c r="S171" s="36" cm="1">
        <f t="array" ref="S171">INDEX(Life_LapseRate,A171)*1.5</f>
        <v>0.15000000000000002</v>
      </c>
      <c r="U171" s="36" cm="1">
        <f t="array" ref="U171">INDEX(Global_Yield,A171)*INDEX(Global_YieldUp,A171)</f>
        <v>5.9999999999999995E-4</v>
      </c>
      <c r="V171" s="36" cm="1">
        <f t="array" ref="V171">INDEX(Global_Yield,A171)*INDEX(Global_YieldDown,A171)</f>
        <v>5.9999999999999995E-4</v>
      </c>
    </row>
    <row r="172" spans="1:22" x14ac:dyDescent="0.2">
      <c r="A172" s="29">
        <v>170</v>
      </c>
      <c r="B172" s="30">
        <v>0.05</v>
      </c>
      <c r="C172" s="31">
        <f t="shared" si="4"/>
        <v>1.9879980858586717</v>
      </c>
      <c r="D172" s="31"/>
      <c r="E172" s="32" cm="1">
        <f t="array" ref="E172">Global_Expense*INDEX(Global_InflationFactor,A172)</f>
        <v>9.9399904292933581</v>
      </c>
      <c r="F172" s="32"/>
      <c r="G172" s="30">
        <v>0.06</v>
      </c>
      <c r="H172" s="31">
        <f t="shared" si="5"/>
        <v>0.9951560277146928</v>
      </c>
      <c r="I172" s="31"/>
      <c r="J172" s="33">
        <v>0.1</v>
      </c>
      <c r="K172" s="31" cm="1">
        <f t="array" ref="K172">1-POWER(1-INDEX(Life_LapseRate,A172),1/12)</f>
        <v>8.7416109546967213E-3</v>
      </c>
      <c r="L172" s="37"/>
      <c r="M172" s="35">
        <v>0.01</v>
      </c>
      <c r="N172" s="35">
        <v>0.01</v>
      </c>
      <c r="P172" s="36" cm="1">
        <f t="array" ref="P172">INDEX(Global_Inflation,A172)+0.02</f>
        <v>7.0000000000000007E-2</v>
      </c>
      <c r="R172" s="36" cm="1">
        <f t="array" ref="R172">INDEX(Life_LapseRate,A172)*0.5</f>
        <v>0.05</v>
      </c>
      <c r="S172" s="36" cm="1">
        <f t="array" ref="S172">INDEX(Life_LapseRate,A172)*1.5</f>
        <v>0.15000000000000002</v>
      </c>
      <c r="U172" s="36" cm="1">
        <f t="array" ref="U172">INDEX(Global_Yield,A172)*INDEX(Global_YieldUp,A172)</f>
        <v>5.9999999999999995E-4</v>
      </c>
      <c r="V172" s="36" cm="1">
        <f t="array" ref="V172">INDEX(Global_Yield,A172)*INDEX(Global_YieldDown,A172)</f>
        <v>5.9999999999999995E-4</v>
      </c>
    </row>
    <row r="173" spans="1:22" x14ac:dyDescent="0.2">
      <c r="A173" s="29">
        <v>171</v>
      </c>
      <c r="B173" s="30">
        <v>0.05</v>
      </c>
      <c r="C173" s="31">
        <f t="shared" si="4"/>
        <v>1.9960974361421155</v>
      </c>
      <c r="D173" s="31"/>
      <c r="E173" s="32" cm="1">
        <f t="array" ref="E173">Global_Expense*INDEX(Global_InflationFactor,A173)</f>
        <v>9.9804871807105773</v>
      </c>
      <c r="F173" s="32"/>
      <c r="G173" s="30">
        <v>0.06</v>
      </c>
      <c r="H173" s="31">
        <f t="shared" si="5"/>
        <v>0.9951560277146928</v>
      </c>
      <c r="I173" s="31"/>
      <c r="J173" s="33">
        <v>0.1</v>
      </c>
      <c r="K173" s="31" cm="1">
        <f t="array" ref="K173">1-POWER(1-INDEX(Life_LapseRate,A173),1/12)</f>
        <v>8.7416109546967213E-3</v>
      </c>
      <c r="L173" s="37"/>
      <c r="M173" s="35">
        <v>0.01</v>
      </c>
      <c r="N173" s="35">
        <v>0.01</v>
      </c>
      <c r="P173" s="36" cm="1">
        <f t="array" ref="P173">INDEX(Global_Inflation,A173)+0.02</f>
        <v>7.0000000000000007E-2</v>
      </c>
      <c r="R173" s="36" cm="1">
        <f t="array" ref="R173">INDEX(Life_LapseRate,A173)*0.5</f>
        <v>0.05</v>
      </c>
      <c r="S173" s="36" cm="1">
        <f t="array" ref="S173">INDEX(Life_LapseRate,A173)*1.5</f>
        <v>0.15000000000000002</v>
      </c>
      <c r="U173" s="36" cm="1">
        <f t="array" ref="U173">INDEX(Global_Yield,A173)*INDEX(Global_YieldUp,A173)</f>
        <v>5.9999999999999995E-4</v>
      </c>
      <c r="V173" s="36" cm="1">
        <f t="array" ref="V173">INDEX(Global_Yield,A173)*INDEX(Global_YieldDown,A173)</f>
        <v>5.9999999999999995E-4</v>
      </c>
    </row>
    <row r="174" spans="1:22" x14ac:dyDescent="0.2">
      <c r="A174" s="29">
        <v>172</v>
      </c>
      <c r="B174" s="30">
        <v>0.05</v>
      </c>
      <c r="C174" s="31">
        <f t="shared" si="4"/>
        <v>2.0042297841811818</v>
      </c>
      <c r="D174" s="31"/>
      <c r="E174" s="32" cm="1">
        <f t="array" ref="E174">Global_Expense*INDEX(Global_InflationFactor,A174)</f>
        <v>10.021148920905908</v>
      </c>
      <c r="F174" s="32"/>
      <c r="G174" s="30">
        <v>0.06</v>
      </c>
      <c r="H174" s="31">
        <f t="shared" si="5"/>
        <v>0.9951560277146928</v>
      </c>
      <c r="I174" s="31"/>
      <c r="J174" s="33">
        <v>0.1</v>
      </c>
      <c r="K174" s="31" cm="1">
        <f t="array" ref="K174">1-POWER(1-INDEX(Life_LapseRate,A174),1/12)</f>
        <v>8.7416109546967213E-3</v>
      </c>
      <c r="L174" s="37"/>
      <c r="M174" s="35">
        <v>0.01</v>
      </c>
      <c r="N174" s="35">
        <v>0.01</v>
      </c>
      <c r="P174" s="36" cm="1">
        <f t="array" ref="P174">INDEX(Global_Inflation,A174)+0.02</f>
        <v>7.0000000000000007E-2</v>
      </c>
      <c r="R174" s="36" cm="1">
        <f t="array" ref="R174">INDEX(Life_LapseRate,A174)*0.5</f>
        <v>0.05</v>
      </c>
      <c r="S174" s="36" cm="1">
        <f t="array" ref="S174">INDEX(Life_LapseRate,A174)*1.5</f>
        <v>0.15000000000000002</v>
      </c>
      <c r="U174" s="36" cm="1">
        <f t="array" ref="U174">INDEX(Global_Yield,A174)*INDEX(Global_YieldUp,A174)</f>
        <v>5.9999999999999995E-4</v>
      </c>
      <c r="V174" s="36" cm="1">
        <f t="array" ref="V174">INDEX(Global_Yield,A174)*INDEX(Global_YieldDown,A174)</f>
        <v>5.9999999999999995E-4</v>
      </c>
    </row>
    <row r="175" spans="1:22" x14ac:dyDescent="0.2">
      <c r="A175" s="29">
        <v>173</v>
      </c>
      <c r="B175" s="30">
        <v>0.05</v>
      </c>
      <c r="C175" s="31">
        <f t="shared" si="4"/>
        <v>2.0123952644128105</v>
      </c>
      <c r="D175" s="31"/>
      <c r="E175" s="32" cm="1">
        <f t="array" ref="E175">Global_Expense*INDEX(Global_InflationFactor,A175)</f>
        <v>10.061976322064051</v>
      </c>
      <c r="F175" s="32"/>
      <c r="G175" s="30">
        <v>0.06</v>
      </c>
      <c r="H175" s="31">
        <f t="shared" si="5"/>
        <v>0.9951560277146928</v>
      </c>
      <c r="I175" s="31"/>
      <c r="J175" s="33">
        <v>0.1</v>
      </c>
      <c r="K175" s="31" cm="1">
        <f t="array" ref="K175">1-POWER(1-INDEX(Life_LapseRate,A175),1/12)</f>
        <v>8.7416109546967213E-3</v>
      </c>
      <c r="L175" s="37"/>
      <c r="M175" s="35">
        <v>0.01</v>
      </c>
      <c r="N175" s="35">
        <v>0.01</v>
      </c>
      <c r="P175" s="36" cm="1">
        <f t="array" ref="P175">INDEX(Global_Inflation,A175)+0.02</f>
        <v>7.0000000000000007E-2</v>
      </c>
      <c r="R175" s="36" cm="1">
        <f t="array" ref="R175">INDEX(Life_LapseRate,A175)*0.5</f>
        <v>0.05</v>
      </c>
      <c r="S175" s="36" cm="1">
        <f t="array" ref="S175">INDEX(Life_LapseRate,A175)*1.5</f>
        <v>0.15000000000000002</v>
      </c>
      <c r="U175" s="36" cm="1">
        <f t="array" ref="U175">INDEX(Global_Yield,A175)*INDEX(Global_YieldUp,A175)</f>
        <v>5.9999999999999995E-4</v>
      </c>
      <c r="V175" s="36" cm="1">
        <f t="array" ref="V175">INDEX(Global_Yield,A175)*INDEX(Global_YieldDown,A175)</f>
        <v>5.9999999999999995E-4</v>
      </c>
    </row>
    <row r="176" spans="1:22" x14ac:dyDescent="0.2">
      <c r="A176" s="29">
        <v>174</v>
      </c>
      <c r="B176" s="30">
        <v>0.05</v>
      </c>
      <c r="C176" s="31">
        <f t="shared" si="4"/>
        <v>2.0205940118216561</v>
      </c>
      <c r="D176" s="31"/>
      <c r="E176" s="32" cm="1">
        <f t="array" ref="E176">Global_Expense*INDEX(Global_InflationFactor,A176)</f>
        <v>10.10297005910828</v>
      </c>
      <c r="F176" s="32"/>
      <c r="G176" s="30">
        <v>0.06</v>
      </c>
      <c r="H176" s="31">
        <f t="shared" si="5"/>
        <v>0.9951560277146928</v>
      </c>
      <c r="I176" s="31"/>
      <c r="J176" s="33">
        <v>0.1</v>
      </c>
      <c r="K176" s="31" cm="1">
        <f t="array" ref="K176">1-POWER(1-INDEX(Life_LapseRate,A176),1/12)</f>
        <v>8.7416109546967213E-3</v>
      </c>
      <c r="L176" s="37"/>
      <c r="M176" s="35">
        <v>0.01</v>
      </c>
      <c r="N176" s="35">
        <v>0.01</v>
      </c>
      <c r="P176" s="36" cm="1">
        <f t="array" ref="P176">INDEX(Global_Inflation,A176)+0.02</f>
        <v>7.0000000000000007E-2</v>
      </c>
      <c r="R176" s="36" cm="1">
        <f t="array" ref="R176">INDEX(Life_LapseRate,A176)*0.5</f>
        <v>0.05</v>
      </c>
      <c r="S176" s="36" cm="1">
        <f t="array" ref="S176">INDEX(Life_LapseRate,A176)*1.5</f>
        <v>0.15000000000000002</v>
      </c>
      <c r="U176" s="36" cm="1">
        <f t="array" ref="U176">INDEX(Global_Yield,A176)*INDEX(Global_YieldUp,A176)</f>
        <v>5.9999999999999995E-4</v>
      </c>
      <c r="V176" s="36" cm="1">
        <f t="array" ref="V176">INDEX(Global_Yield,A176)*INDEX(Global_YieldDown,A176)</f>
        <v>5.9999999999999995E-4</v>
      </c>
    </row>
    <row r="177" spans="1:22" x14ac:dyDescent="0.2">
      <c r="A177" s="29">
        <v>175</v>
      </c>
      <c r="B177" s="30">
        <v>0.05</v>
      </c>
      <c r="C177" s="31">
        <f t="shared" si="4"/>
        <v>2.028826161942316</v>
      </c>
      <c r="D177" s="31"/>
      <c r="E177" s="32" cm="1">
        <f t="array" ref="E177">Global_Expense*INDEX(Global_InflationFactor,A177)</f>
        <v>10.14413080971158</v>
      </c>
      <c r="F177" s="32"/>
      <c r="G177" s="30">
        <v>0.06</v>
      </c>
      <c r="H177" s="31">
        <f t="shared" si="5"/>
        <v>0.9951560277146928</v>
      </c>
      <c r="I177" s="31"/>
      <c r="J177" s="33">
        <v>0.1</v>
      </c>
      <c r="K177" s="31" cm="1">
        <f t="array" ref="K177">1-POWER(1-INDEX(Life_LapseRate,A177),1/12)</f>
        <v>8.7416109546967213E-3</v>
      </c>
      <c r="L177" s="37"/>
      <c r="M177" s="35">
        <v>0.01</v>
      </c>
      <c r="N177" s="35">
        <v>0.01</v>
      </c>
      <c r="P177" s="36" cm="1">
        <f t="array" ref="P177">INDEX(Global_Inflation,A177)+0.02</f>
        <v>7.0000000000000007E-2</v>
      </c>
      <c r="R177" s="36" cm="1">
        <f t="array" ref="R177">INDEX(Life_LapseRate,A177)*0.5</f>
        <v>0.05</v>
      </c>
      <c r="S177" s="36" cm="1">
        <f t="array" ref="S177">INDEX(Life_LapseRate,A177)*1.5</f>
        <v>0.15000000000000002</v>
      </c>
      <c r="U177" s="36" cm="1">
        <f t="array" ref="U177">INDEX(Global_Yield,A177)*INDEX(Global_YieldUp,A177)</f>
        <v>5.9999999999999995E-4</v>
      </c>
      <c r="V177" s="36" cm="1">
        <f t="array" ref="V177">INDEX(Global_Yield,A177)*INDEX(Global_YieldDown,A177)</f>
        <v>5.9999999999999995E-4</v>
      </c>
    </row>
    <row r="178" spans="1:22" x14ac:dyDescent="0.2">
      <c r="A178" s="29">
        <v>176</v>
      </c>
      <c r="B178" s="30">
        <v>0.05</v>
      </c>
      <c r="C178" s="31">
        <f t="shared" si="4"/>
        <v>2.037091850861573</v>
      </c>
      <c r="D178" s="31"/>
      <c r="E178" s="32" cm="1">
        <f t="array" ref="E178">Global_Expense*INDEX(Global_InflationFactor,A178)</f>
        <v>10.185459254307865</v>
      </c>
      <c r="F178" s="32"/>
      <c r="G178" s="30">
        <v>0.06</v>
      </c>
      <c r="H178" s="31">
        <f t="shared" si="5"/>
        <v>0.9951560277146928</v>
      </c>
      <c r="I178" s="31"/>
      <c r="J178" s="33">
        <v>0.1</v>
      </c>
      <c r="K178" s="31" cm="1">
        <f t="array" ref="K178">1-POWER(1-INDEX(Life_LapseRate,A178),1/12)</f>
        <v>8.7416109546967213E-3</v>
      </c>
      <c r="L178" s="37"/>
      <c r="M178" s="35">
        <v>0.01</v>
      </c>
      <c r="N178" s="35">
        <v>0.01</v>
      </c>
      <c r="P178" s="36" cm="1">
        <f t="array" ref="P178">INDEX(Global_Inflation,A178)+0.02</f>
        <v>7.0000000000000007E-2</v>
      </c>
      <c r="R178" s="36" cm="1">
        <f t="array" ref="R178">INDEX(Life_LapseRate,A178)*0.5</f>
        <v>0.05</v>
      </c>
      <c r="S178" s="36" cm="1">
        <f t="array" ref="S178">INDEX(Life_LapseRate,A178)*1.5</f>
        <v>0.15000000000000002</v>
      </c>
      <c r="U178" s="36" cm="1">
        <f t="array" ref="U178">INDEX(Global_Yield,A178)*INDEX(Global_YieldUp,A178)</f>
        <v>5.9999999999999995E-4</v>
      </c>
      <c r="V178" s="36" cm="1">
        <f t="array" ref="V178">INDEX(Global_Yield,A178)*INDEX(Global_YieldDown,A178)</f>
        <v>5.9999999999999995E-4</v>
      </c>
    </row>
    <row r="179" spans="1:22" x14ac:dyDescent="0.2">
      <c r="A179" s="29">
        <v>177</v>
      </c>
      <c r="B179" s="30">
        <v>0.05</v>
      </c>
      <c r="C179" s="31">
        <f t="shared" si="4"/>
        <v>2.0453912152206439</v>
      </c>
      <c r="D179" s="31"/>
      <c r="E179" s="32" cm="1">
        <f t="array" ref="E179">Global_Expense*INDEX(Global_InflationFactor,A179)</f>
        <v>10.226956076103219</v>
      </c>
      <c r="F179" s="32"/>
      <c r="G179" s="30">
        <v>0.06</v>
      </c>
      <c r="H179" s="31">
        <f t="shared" si="5"/>
        <v>0.9951560277146928</v>
      </c>
      <c r="I179" s="31"/>
      <c r="J179" s="33">
        <v>0.1</v>
      </c>
      <c r="K179" s="31" cm="1">
        <f t="array" ref="K179">1-POWER(1-INDEX(Life_LapseRate,A179),1/12)</f>
        <v>8.7416109546967213E-3</v>
      </c>
      <c r="L179" s="37"/>
      <c r="M179" s="35">
        <v>0.01</v>
      </c>
      <c r="N179" s="35">
        <v>0.01</v>
      </c>
      <c r="P179" s="36" cm="1">
        <f t="array" ref="P179">INDEX(Global_Inflation,A179)+0.02</f>
        <v>7.0000000000000007E-2</v>
      </c>
      <c r="R179" s="36" cm="1">
        <f t="array" ref="R179">INDEX(Life_LapseRate,A179)*0.5</f>
        <v>0.05</v>
      </c>
      <c r="S179" s="36" cm="1">
        <f t="array" ref="S179">INDEX(Life_LapseRate,A179)*1.5</f>
        <v>0.15000000000000002</v>
      </c>
      <c r="U179" s="36" cm="1">
        <f t="array" ref="U179">INDEX(Global_Yield,A179)*INDEX(Global_YieldUp,A179)</f>
        <v>5.9999999999999995E-4</v>
      </c>
      <c r="V179" s="36" cm="1">
        <f t="array" ref="V179">INDEX(Global_Yield,A179)*INDEX(Global_YieldDown,A179)</f>
        <v>5.9999999999999995E-4</v>
      </c>
    </row>
    <row r="180" spans="1:22" x14ac:dyDescent="0.2">
      <c r="A180" s="29">
        <v>178</v>
      </c>
      <c r="B180" s="30">
        <v>0.05</v>
      </c>
      <c r="C180" s="31">
        <f t="shared" si="4"/>
        <v>2.0537243922174402</v>
      </c>
      <c r="D180" s="31"/>
      <c r="E180" s="32" cm="1">
        <f t="array" ref="E180">Global_Expense*INDEX(Global_InflationFactor,A180)</f>
        <v>10.2686219610872</v>
      </c>
      <c r="F180" s="32"/>
      <c r="G180" s="30">
        <v>0.06</v>
      </c>
      <c r="H180" s="31">
        <f t="shared" si="5"/>
        <v>0.9951560277146928</v>
      </c>
      <c r="I180" s="31"/>
      <c r="J180" s="33">
        <v>0.1</v>
      </c>
      <c r="K180" s="31" cm="1">
        <f t="array" ref="K180">1-POWER(1-INDEX(Life_LapseRate,A180),1/12)</f>
        <v>8.7416109546967213E-3</v>
      </c>
      <c r="L180" s="37"/>
      <c r="M180" s="35">
        <v>0.01</v>
      </c>
      <c r="N180" s="35">
        <v>0.01</v>
      </c>
      <c r="P180" s="36" cm="1">
        <f t="array" ref="P180">INDEX(Global_Inflation,A180)+0.02</f>
        <v>7.0000000000000007E-2</v>
      </c>
      <c r="R180" s="36" cm="1">
        <f t="array" ref="R180">INDEX(Life_LapseRate,A180)*0.5</f>
        <v>0.05</v>
      </c>
      <c r="S180" s="36" cm="1">
        <f t="array" ref="S180">INDEX(Life_LapseRate,A180)*1.5</f>
        <v>0.15000000000000002</v>
      </c>
      <c r="U180" s="36" cm="1">
        <f t="array" ref="U180">INDEX(Global_Yield,A180)*INDEX(Global_YieldUp,A180)</f>
        <v>5.9999999999999995E-4</v>
      </c>
      <c r="V180" s="36" cm="1">
        <f t="array" ref="V180">INDEX(Global_Yield,A180)*INDEX(Global_YieldDown,A180)</f>
        <v>5.9999999999999995E-4</v>
      </c>
    </row>
    <row r="181" spans="1:22" x14ac:dyDescent="0.2">
      <c r="A181" s="29">
        <v>179</v>
      </c>
      <c r="B181" s="30">
        <v>0.05</v>
      </c>
      <c r="C181" s="31">
        <f t="shared" si="4"/>
        <v>2.0620915196088316</v>
      </c>
      <c r="D181" s="31"/>
      <c r="E181" s="32" cm="1">
        <f t="array" ref="E181">Global_Expense*INDEX(Global_InflationFactor,A181)</f>
        <v>10.310457598044158</v>
      </c>
      <c r="F181" s="32"/>
      <c r="G181" s="30">
        <v>0.06</v>
      </c>
      <c r="H181" s="31">
        <f t="shared" si="5"/>
        <v>0.9951560277146928</v>
      </c>
      <c r="I181" s="31"/>
      <c r="J181" s="33">
        <v>0.1</v>
      </c>
      <c r="K181" s="31" cm="1">
        <f t="array" ref="K181">1-POWER(1-INDEX(Life_LapseRate,A181),1/12)</f>
        <v>8.7416109546967213E-3</v>
      </c>
      <c r="L181" s="37"/>
      <c r="M181" s="35">
        <v>0.01</v>
      </c>
      <c r="N181" s="35">
        <v>0.01</v>
      </c>
      <c r="P181" s="36" cm="1">
        <f t="array" ref="P181">INDEX(Global_Inflation,A181)+0.02</f>
        <v>7.0000000000000007E-2</v>
      </c>
      <c r="R181" s="36" cm="1">
        <f t="array" ref="R181">INDEX(Life_LapseRate,A181)*0.5</f>
        <v>0.05</v>
      </c>
      <c r="S181" s="36" cm="1">
        <f t="array" ref="S181">INDEX(Life_LapseRate,A181)*1.5</f>
        <v>0.15000000000000002</v>
      </c>
      <c r="U181" s="36" cm="1">
        <f t="array" ref="U181">INDEX(Global_Yield,A181)*INDEX(Global_YieldUp,A181)</f>
        <v>5.9999999999999995E-4</v>
      </c>
      <c r="V181" s="36" cm="1">
        <f t="array" ref="V181">INDEX(Global_Yield,A181)*INDEX(Global_YieldDown,A181)</f>
        <v>5.9999999999999995E-4</v>
      </c>
    </row>
    <row r="182" spans="1:22" x14ac:dyDescent="0.2">
      <c r="A182" s="29">
        <v>180</v>
      </c>
      <c r="B182" s="30">
        <v>0.05</v>
      </c>
      <c r="C182" s="31">
        <f t="shared" si="4"/>
        <v>2.0704927357129295</v>
      </c>
      <c r="D182" s="31"/>
      <c r="E182" s="32" cm="1">
        <f t="array" ref="E182">Global_Expense*INDEX(Global_InflationFactor,A182)</f>
        <v>10.352463678564646</v>
      </c>
      <c r="F182" s="32"/>
      <c r="G182" s="30">
        <v>0.06</v>
      </c>
      <c r="H182" s="31">
        <f t="shared" si="5"/>
        <v>0.9951560277146928</v>
      </c>
      <c r="I182" s="31"/>
      <c r="J182" s="33">
        <v>0.1</v>
      </c>
      <c r="K182" s="31" cm="1">
        <f t="array" ref="K182">1-POWER(1-INDEX(Life_LapseRate,A182),1/12)</f>
        <v>8.7416109546967213E-3</v>
      </c>
      <c r="L182" s="37"/>
      <c r="M182" s="35">
        <v>0.01</v>
      </c>
      <c r="N182" s="35">
        <v>0.01</v>
      </c>
      <c r="P182" s="36" cm="1">
        <f t="array" ref="P182">INDEX(Global_Inflation,A182)+0.02</f>
        <v>7.0000000000000007E-2</v>
      </c>
      <c r="R182" s="36" cm="1">
        <f t="array" ref="R182">INDEX(Life_LapseRate,A182)*0.5</f>
        <v>0.05</v>
      </c>
      <c r="S182" s="36" cm="1">
        <f t="array" ref="S182">INDEX(Life_LapseRate,A182)*1.5</f>
        <v>0.15000000000000002</v>
      </c>
      <c r="U182" s="36" cm="1">
        <f t="array" ref="U182">INDEX(Global_Yield,A182)*INDEX(Global_YieldUp,A182)</f>
        <v>5.9999999999999995E-4</v>
      </c>
      <c r="V182" s="36" cm="1">
        <f t="array" ref="V182">INDEX(Global_Yield,A182)*INDEX(Global_YieldDown,A182)</f>
        <v>5.9999999999999995E-4</v>
      </c>
    </row>
    <row r="183" spans="1:22" x14ac:dyDescent="0.2">
      <c r="A183" s="29">
        <v>181</v>
      </c>
      <c r="B183" s="30">
        <v>0.05</v>
      </c>
      <c r="C183" s="31">
        <f t="shared" si="4"/>
        <v>2.0789281794113679</v>
      </c>
      <c r="D183" s="31"/>
      <c r="E183" s="32" cm="1">
        <f t="array" ref="E183">Global_Expense*INDEX(Global_InflationFactor,A183)</f>
        <v>10.394640897056838</v>
      </c>
      <c r="F183" s="32"/>
      <c r="G183" s="30">
        <v>0.06</v>
      </c>
      <c r="H183" s="31">
        <f t="shared" si="5"/>
        <v>0.9951560277146928</v>
      </c>
      <c r="I183" s="31"/>
      <c r="J183" s="33">
        <v>0.1</v>
      </c>
      <c r="K183" s="31" cm="1">
        <f t="array" ref="K183">1-POWER(1-INDEX(Life_LapseRate,A183),1/12)</f>
        <v>8.7416109546967213E-3</v>
      </c>
      <c r="L183" s="37"/>
      <c r="M183" s="35">
        <v>0.01</v>
      </c>
      <c r="N183" s="35">
        <v>0.01</v>
      </c>
      <c r="P183" s="36" cm="1">
        <f t="array" ref="P183">INDEX(Global_Inflation,A183)+0.02</f>
        <v>7.0000000000000007E-2</v>
      </c>
      <c r="R183" s="36" cm="1">
        <f t="array" ref="R183">INDEX(Life_LapseRate,A183)*0.5</f>
        <v>0.05</v>
      </c>
      <c r="S183" s="36" cm="1">
        <f t="array" ref="S183">INDEX(Life_LapseRate,A183)*1.5</f>
        <v>0.15000000000000002</v>
      </c>
      <c r="U183" s="36" cm="1">
        <f t="array" ref="U183">INDEX(Global_Yield,A183)*INDEX(Global_YieldUp,A183)</f>
        <v>5.9999999999999995E-4</v>
      </c>
      <c r="V183" s="36" cm="1">
        <f t="array" ref="V183">INDEX(Global_Yield,A183)*INDEX(Global_YieldDown,A183)</f>
        <v>5.9999999999999995E-4</v>
      </c>
    </row>
    <row r="184" spans="1:22" x14ac:dyDescent="0.2">
      <c r="A184" s="29">
        <v>182</v>
      </c>
      <c r="B184" s="30">
        <v>0.05</v>
      </c>
      <c r="C184" s="31">
        <f t="shared" si="4"/>
        <v>2.0873979901516053</v>
      </c>
      <c r="D184" s="31"/>
      <c r="E184" s="32" cm="1">
        <f t="array" ref="E184">Global_Expense*INDEX(Global_InflationFactor,A184)</f>
        <v>10.436989950758026</v>
      </c>
      <c r="F184" s="32"/>
      <c r="G184" s="30">
        <v>0.06</v>
      </c>
      <c r="H184" s="31">
        <f t="shared" si="5"/>
        <v>0.9951560277146928</v>
      </c>
      <c r="I184" s="31"/>
      <c r="J184" s="33">
        <v>0.1</v>
      </c>
      <c r="K184" s="31" cm="1">
        <f t="array" ref="K184">1-POWER(1-INDEX(Life_LapseRate,A184),1/12)</f>
        <v>8.7416109546967213E-3</v>
      </c>
      <c r="L184" s="37"/>
      <c r="M184" s="35">
        <v>0.01</v>
      </c>
      <c r="N184" s="35">
        <v>0.01</v>
      </c>
      <c r="P184" s="36" cm="1">
        <f t="array" ref="P184">INDEX(Global_Inflation,A184)+0.02</f>
        <v>7.0000000000000007E-2</v>
      </c>
      <c r="R184" s="36" cm="1">
        <f t="array" ref="R184">INDEX(Life_LapseRate,A184)*0.5</f>
        <v>0.05</v>
      </c>
      <c r="S184" s="36" cm="1">
        <f t="array" ref="S184">INDEX(Life_LapseRate,A184)*1.5</f>
        <v>0.15000000000000002</v>
      </c>
      <c r="U184" s="36" cm="1">
        <f t="array" ref="U184">INDEX(Global_Yield,A184)*INDEX(Global_YieldUp,A184)</f>
        <v>5.9999999999999995E-4</v>
      </c>
      <c r="V184" s="36" cm="1">
        <f t="array" ref="V184">INDEX(Global_Yield,A184)*INDEX(Global_YieldDown,A184)</f>
        <v>5.9999999999999995E-4</v>
      </c>
    </row>
    <row r="185" spans="1:22" x14ac:dyDescent="0.2">
      <c r="A185" s="29">
        <v>183</v>
      </c>
      <c r="B185" s="30">
        <v>0.05</v>
      </c>
      <c r="C185" s="31">
        <f t="shared" si="4"/>
        <v>2.0959023079492214</v>
      </c>
      <c r="D185" s="31"/>
      <c r="E185" s="32" cm="1">
        <f t="array" ref="E185">Global_Expense*INDEX(Global_InflationFactor,A185)</f>
        <v>10.479511539746106</v>
      </c>
      <c r="F185" s="32"/>
      <c r="G185" s="30">
        <v>0.06</v>
      </c>
      <c r="H185" s="31">
        <f t="shared" si="5"/>
        <v>0.9951560277146928</v>
      </c>
      <c r="I185" s="31"/>
      <c r="J185" s="33">
        <v>0.1</v>
      </c>
      <c r="K185" s="31" cm="1">
        <f t="array" ref="K185">1-POWER(1-INDEX(Life_LapseRate,A185),1/12)</f>
        <v>8.7416109546967213E-3</v>
      </c>
      <c r="L185" s="37"/>
      <c r="M185" s="35">
        <v>0.01</v>
      </c>
      <c r="N185" s="35">
        <v>0.01</v>
      </c>
      <c r="P185" s="36" cm="1">
        <f t="array" ref="P185">INDEX(Global_Inflation,A185)+0.02</f>
        <v>7.0000000000000007E-2</v>
      </c>
      <c r="R185" s="36" cm="1">
        <f t="array" ref="R185">INDEX(Life_LapseRate,A185)*0.5</f>
        <v>0.05</v>
      </c>
      <c r="S185" s="36" cm="1">
        <f t="array" ref="S185">INDEX(Life_LapseRate,A185)*1.5</f>
        <v>0.15000000000000002</v>
      </c>
      <c r="U185" s="36" cm="1">
        <f t="array" ref="U185">INDEX(Global_Yield,A185)*INDEX(Global_YieldUp,A185)</f>
        <v>5.9999999999999995E-4</v>
      </c>
      <c r="V185" s="36" cm="1">
        <f t="array" ref="V185">INDEX(Global_Yield,A185)*INDEX(Global_YieldDown,A185)</f>
        <v>5.9999999999999995E-4</v>
      </c>
    </row>
    <row r="186" spans="1:22" x14ac:dyDescent="0.2">
      <c r="A186" s="29">
        <v>184</v>
      </c>
      <c r="B186" s="30">
        <v>0.05</v>
      </c>
      <c r="C186" s="31">
        <f t="shared" si="4"/>
        <v>2.1044412733902407</v>
      </c>
      <c r="D186" s="31"/>
      <c r="E186" s="32" cm="1">
        <f t="array" ref="E186">Global_Expense*INDEX(Global_InflationFactor,A186)</f>
        <v>10.522206366951202</v>
      </c>
      <c r="F186" s="32"/>
      <c r="G186" s="30">
        <v>0.06</v>
      </c>
      <c r="H186" s="31">
        <f t="shared" si="5"/>
        <v>0.9951560277146928</v>
      </c>
      <c r="I186" s="31"/>
      <c r="J186" s="33">
        <v>0.1</v>
      </c>
      <c r="K186" s="31" cm="1">
        <f t="array" ref="K186">1-POWER(1-INDEX(Life_LapseRate,A186),1/12)</f>
        <v>8.7416109546967213E-3</v>
      </c>
      <c r="L186" s="37"/>
      <c r="M186" s="35">
        <v>0.01</v>
      </c>
      <c r="N186" s="35">
        <v>0.01</v>
      </c>
      <c r="P186" s="36" cm="1">
        <f t="array" ref="P186">INDEX(Global_Inflation,A186)+0.02</f>
        <v>7.0000000000000007E-2</v>
      </c>
      <c r="R186" s="36" cm="1">
        <f t="array" ref="R186">INDEX(Life_LapseRate,A186)*0.5</f>
        <v>0.05</v>
      </c>
      <c r="S186" s="36" cm="1">
        <f t="array" ref="S186">INDEX(Life_LapseRate,A186)*1.5</f>
        <v>0.15000000000000002</v>
      </c>
      <c r="U186" s="36" cm="1">
        <f t="array" ref="U186">INDEX(Global_Yield,A186)*INDEX(Global_YieldUp,A186)</f>
        <v>5.9999999999999995E-4</v>
      </c>
      <c r="V186" s="36" cm="1">
        <f t="array" ref="V186">INDEX(Global_Yield,A186)*INDEX(Global_YieldDown,A186)</f>
        <v>5.9999999999999995E-4</v>
      </c>
    </row>
    <row r="187" spans="1:22" x14ac:dyDescent="0.2">
      <c r="A187" s="29">
        <v>185</v>
      </c>
      <c r="B187" s="30">
        <v>0.05</v>
      </c>
      <c r="C187" s="31">
        <f t="shared" si="4"/>
        <v>2.1130150276334514</v>
      </c>
      <c r="D187" s="31"/>
      <c r="E187" s="32" cm="1">
        <f t="array" ref="E187">Global_Expense*INDEX(Global_InflationFactor,A187)</f>
        <v>10.565075138167257</v>
      </c>
      <c r="F187" s="32"/>
      <c r="G187" s="30">
        <v>0.06</v>
      </c>
      <c r="H187" s="31">
        <f t="shared" si="5"/>
        <v>0.9951560277146928</v>
      </c>
      <c r="I187" s="31"/>
      <c r="J187" s="33">
        <v>0.1</v>
      </c>
      <c r="K187" s="31" cm="1">
        <f t="array" ref="K187">1-POWER(1-INDEX(Life_LapseRate,A187),1/12)</f>
        <v>8.7416109546967213E-3</v>
      </c>
      <c r="L187" s="37"/>
      <c r="M187" s="35">
        <v>0.01</v>
      </c>
      <c r="N187" s="35">
        <v>0.01</v>
      </c>
      <c r="P187" s="36" cm="1">
        <f t="array" ref="P187">INDEX(Global_Inflation,A187)+0.02</f>
        <v>7.0000000000000007E-2</v>
      </c>
      <c r="R187" s="36" cm="1">
        <f t="array" ref="R187">INDEX(Life_LapseRate,A187)*0.5</f>
        <v>0.05</v>
      </c>
      <c r="S187" s="36" cm="1">
        <f t="array" ref="S187">INDEX(Life_LapseRate,A187)*1.5</f>
        <v>0.15000000000000002</v>
      </c>
      <c r="U187" s="36" cm="1">
        <f t="array" ref="U187">INDEX(Global_Yield,A187)*INDEX(Global_YieldUp,A187)</f>
        <v>5.9999999999999995E-4</v>
      </c>
      <c r="V187" s="36" cm="1">
        <f t="array" ref="V187">INDEX(Global_Yield,A187)*INDEX(Global_YieldDown,A187)</f>
        <v>5.9999999999999995E-4</v>
      </c>
    </row>
    <row r="188" spans="1:22" x14ac:dyDescent="0.2">
      <c r="A188" s="29">
        <v>186</v>
      </c>
      <c r="B188" s="30">
        <v>0.05</v>
      </c>
      <c r="C188" s="31">
        <f t="shared" si="4"/>
        <v>2.1216237124127391</v>
      </c>
      <c r="D188" s="31"/>
      <c r="E188" s="32" cm="1">
        <f t="array" ref="E188">Global_Expense*INDEX(Global_InflationFactor,A188)</f>
        <v>10.608118562063694</v>
      </c>
      <c r="F188" s="32"/>
      <c r="G188" s="30">
        <v>0.06</v>
      </c>
      <c r="H188" s="31">
        <f t="shared" si="5"/>
        <v>0.9951560277146928</v>
      </c>
      <c r="I188" s="31"/>
      <c r="J188" s="33">
        <v>0.1</v>
      </c>
      <c r="K188" s="31" cm="1">
        <f t="array" ref="K188">1-POWER(1-INDEX(Life_LapseRate,A188),1/12)</f>
        <v>8.7416109546967213E-3</v>
      </c>
      <c r="L188" s="37"/>
      <c r="M188" s="35">
        <v>0.01</v>
      </c>
      <c r="N188" s="35">
        <v>0.01</v>
      </c>
      <c r="P188" s="36" cm="1">
        <f t="array" ref="P188">INDEX(Global_Inflation,A188)+0.02</f>
        <v>7.0000000000000007E-2</v>
      </c>
      <c r="R188" s="36" cm="1">
        <f t="array" ref="R188">INDEX(Life_LapseRate,A188)*0.5</f>
        <v>0.05</v>
      </c>
      <c r="S188" s="36" cm="1">
        <f t="array" ref="S188">INDEX(Life_LapseRate,A188)*1.5</f>
        <v>0.15000000000000002</v>
      </c>
      <c r="U188" s="36" cm="1">
        <f t="array" ref="U188">INDEX(Global_Yield,A188)*INDEX(Global_YieldUp,A188)</f>
        <v>5.9999999999999995E-4</v>
      </c>
      <c r="V188" s="36" cm="1">
        <f t="array" ref="V188">INDEX(Global_Yield,A188)*INDEX(Global_YieldDown,A188)</f>
        <v>5.9999999999999995E-4</v>
      </c>
    </row>
    <row r="189" spans="1:22" x14ac:dyDescent="0.2">
      <c r="A189" s="29">
        <v>187</v>
      </c>
      <c r="B189" s="30">
        <v>0.05</v>
      </c>
      <c r="C189" s="31">
        <f t="shared" si="4"/>
        <v>2.1302674700394317</v>
      </c>
      <c r="D189" s="31"/>
      <c r="E189" s="32" cm="1">
        <f t="array" ref="E189">Global_Expense*INDEX(Global_InflationFactor,A189)</f>
        <v>10.651337350197158</v>
      </c>
      <c r="F189" s="32"/>
      <c r="G189" s="30">
        <v>0.06</v>
      </c>
      <c r="H189" s="31">
        <f t="shared" si="5"/>
        <v>0.9951560277146928</v>
      </c>
      <c r="I189" s="31"/>
      <c r="J189" s="33">
        <v>0.1</v>
      </c>
      <c r="K189" s="31" cm="1">
        <f t="array" ref="K189">1-POWER(1-INDEX(Life_LapseRate,A189),1/12)</f>
        <v>8.7416109546967213E-3</v>
      </c>
      <c r="L189" s="37"/>
      <c r="M189" s="35">
        <v>0.01</v>
      </c>
      <c r="N189" s="35">
        <v>0.01</v>
      </c>
      <c r="P189" s="36" cm="1">
        <f t="array" ref="P189">INDEX(Global_Inflation,A189)+0.02</f>
        <v>7.0000000000000007E-2</v>
      </c>
      <c r="R189" s="36" cm="1">
        <f t="array" ref="R189">INDEX(Life_LapseRate,A189)*0.5</f>
        <v>0.05</v>
      </c>
      <c r="S189" s="36" cm="1">
        <f t="array" ref="S189">INDEX(Life_LapseRate,A189)*1.5</f>
        <v>0.15000000000000002</v>
      </c>
      <c r="U189" s="36" cm="1">
        <f t="array" ref="U189">INDEX(Global_Yield,A189)*INDEX(Global_YieldUp,A189)</f>
        <v>5.9999999999999995E-4</v>
      </c>
      <c r="V189" s="36" cm="1">
        <f t="array" ref="V189">INDEX(Global_Yield,A189)*INDEX(Global_YieldDown,A189)</f>
        <v>5.9999999999999995E-4</v>
      </c>
    </row>
    <row r="190" spans="1:22" x14ac:dyDescent="0.2">
      <c r="A190" s="29">
        <v>188</v>
      </c>
      <c r="B190" s="30">
        <v>0.05</v>
      </c>
      <c r="C190" s="31">
        <f t="shared" si="4"/>
        <v>2.1389464434046519</v>
      </c>
      <c r="D190" s="31"/>
      <c r="E190" s="32" cm="1">
        <f t="array" ref="E190">Global_Expense*INDEX(Global_InflationFactor,A190)</f>
        <v>10.69473221702326</v>
      </c>
      <c r="F190" s="32"/>
      <c r="G190" s="30">
        <v>0.06</v>
      </c>
      <c r="H190" s="31">
        <f t="shared" si="5"/>
        <v>0.9951560277146928</v>
      </c>
      <c r="I190" s="31"/>
      <c r="J190" s="33">
        <v>0.1</v>
      </c>
      <c r="K190" s="31" cm="1">
        <f t="array" ref="K190">1-POWER(1-INDEX(Life_LapseRate,A190),1/12)</f>
        <v>8.7416109546967213E-3</v>
      </c>
      <c r="L190" s="37"/>
      <c r="M190" s="35">
        <v>0.01</v>
      </c>
      <c r="N190" s="35">
        <v>0.01</v>
      </c>
      <c r="P190" s="36" cm="1">
        <f t="array" ref="P190">INDEX(Global_Inflation,A190)+0.02</f>
        <v>7.0000000000000007E-2</v>
      </c>
      <c r="R190" s="36" cm="1">
        <f t="array" ref="R190">INDEX(Life_LapseRate,A190)*0.5</f>
        <v>0.05</v>
      </c>
      <c r="S190" s="36" cm="1">
        <f t="array" ref="S190">INDEX(Life_LapseRate,A190)*1.5</f>
        <v>0.15000000000000002</v>
      </c>
      <c r="U190" s="36" cm="1">
        <f t="array" ref="U190">INDEX(Global_Yield,A190)*INDEX(Global_YieldUp,A190)</f>
        <v>5.9999999999999995E-4</v>
      </c>
      <c r="V190" s="36" cm="1">
        <f t="array" ref="V190">INDEX(Global_Yield,A190)*INDEX(Global_YieldDown,A190)</f>
        <v>5.9999999999999995E-4</v>
      </c>
    </row>
    <row r="191" spans="1:22" x14ac:dyDescent="0.2">
      <c r="A191" s="29">
        <v>189</v>
      </c>
      <c r="B191" s="30">
        <v>0.05</v>
      </c>
      <c r="C191" s="31">
        <f t="shared" si="4"/>
        <v>2.1476607759816764</v>
      </c>
      <c r="D191" s="31"/>
      <c r="E191" s="32" cm="1">
        <f t="array" ref="E191">Global_Expense*INDEX(Global_InflationFactor,A191)</f>
        <v>10.738303879908383</v>
      </c>
      <c r="F191" s="32"/>
      <c r="G191" s="30">
        <v>0.06</v>
      </c>
      <c r="H191" s="31">
        <f t="shared" si="5"/>
        <v>0.9951560277146928</v>
      </c>
      <c r="I191" s="31"/>
      <c r="J191" s="33">
        <v>0.1</v>
      </c>
      <c r="K191" s="31" cm="1">
        <f t="array" ref="K191">1-POWER(1-INDEX(Life_LapseRate,A191),1/12)</f>
        <v>8.7416109546967213E-3</v>
      </c>
      <c r="L191" s="37"/>
      <c r="M191" s="35">
        <v>0.01</v>
      </c>
      <c r="N191" s="35">
        <v>0.01</v>
      </c>
      <c r="P191" s="36" cm="1">
        <f t="array" ref="P191">INDEX(Global_Inflation,A191)+0.02</f>
        <v>7.0000000000000007E-2</v>
      </c>
      <c r="R191" s="36" cm="1">
        <f t="array" ref="R191">INDEX(Life_LapseRate,A191)*0.5</f>
        <v>0.05</v>
      </c>
      <c r="S191" s="36" cm="1">
        <f t="array" ref="S191">INDEX(Life_LapseRate,A191)*1.5</f>
        <v>0.15000000000000002</v>
      </c>
      <c r="U191" s="36" cm="1">
        <f t="array" ref="U191">INDEX(Global_Yield,A191)*INDEX(Global_YieldUp,A191)</f>
        <v>5.9999999999999995E-4</v>
      </c>
      <c r="V191" s="36" cm="1">
        <f t="array" ref="V191">INDEX(Global_Yield,A191)*INDEX(Global_YieldDown,A191)</f>
        <v>5.9999999999999995E-4</v>
      </c>
    </row>
    <row r="192" spans="1:22" x14ac:dyDescent="0.2">
      <c r="A192" s="29">
        <v>190</v>
      </c>
      <c r="B192" s="30">
        <v>0.05</v>
      </c>
      <c r="C192" s="31">
        <f t="shared" si="4"/>
        <v>2.1564106118283122</v>
      </c>
      <c r="D192" s="31"/>
      <c r="E192" s="32" cm="1">
        <f t="array" ref="E192">Global_Expense*INDEX(Global_InflationFactor,A192)</f>
        <v>10.78205305914156</v>
      </c>
      <c r="F192" s="32"/>
      <c r="G192" s="30">
        <v>0.06</v>
      </c>
      <c r="H192" s="31">
        <f t="shared" si="5"/>
        <v>0.9951560277146928</v>
      </c>
      <c r="I192" s="31"/>
      <c r="J192" s="33">
        <v>0.1</v>
      </c>
      <c r="K192" s="31" cm="1">
        <f t="array" ref="K192">1-POWER(1-INDEX(Life_LapseRate,A192),1/12)</f>
        <v>8.7416109546967213E-3</v>
      </c>
      <c r="L192" s="37"/>
      <c r="M192" s="35">
        <v>0.01</v>
      </c>
      <c r="N192" s="35">
        <v>0.01</v>
      </c>
      <c r="P192" s="36" cm="1">
        <f t="array" ref="P192">INDEX(Global_Inflation,A192)+0.02</f>
        <v>7.0000000000000007E-2</v>
      </c>
      <c r="R192" s="36" cm="1">
        <f t="array" ref="R192">INDEX(Life_LapseRate,A192)*0.5</f>
        <v>0.05</v>
      </c>
      <c r="S192" s="36" cm="1">
        <f t="array" ref="S192">INDEX(Life_LapseRate,A192)*1.5</f>
        <v>0.15000000000000002</v>
      </c>
      <c r="U192" s="36" cm="1">
        <f t="array" ref="U192">INDEX(Global_Yield,A192)*INDEX(Global_YieldUp,A192)</f>
        <v>5.9999999999999995E-4</v>
      </c>
      <c r="V192" s="36" cm="1">
        <f t="array" ref="V192">INDEX(Global_Yield,A192)*INDEX(Global_YieldDown,A192)</f>
        <v>5.9999999999999995E-4</v>
      </c>
    </row>
    <row r="193" spans="1:22" x14ac:dyDescent="0.2">
      <c r="A193" s="29">
        <v>191</v>
      </c>
      <c r="B193" s="30">
        <v>0.05</v>
      </c>
      <c r="C193" s="31">
        <f t="shared" si="4"/>
        <v>2.1651960955892733</v>
      </c>
      <c r="D193" s="31"/>
      <c r="E193" s="32" cm="1">
        <f t="array" ref="E193">Global_Expense*INDEX(Global_InflationFactor,A193)</f>
        <v>10.825980477946366</v>
      </c>
      <c r="F193" s="32"/>
      <c r="G193" s="30">
        <v>0.06</v>
      </c>
      <c r="H193" s="31">
        <f t="shared" si="5"/>
        <v>0.9951560277146928</v>
      </c>
      <c r="I193" s="31"/>
      <c r="J193" s="33">
        <v>0.1</v>
      </c>
      <c r="K193" s="31" cm="1">
        <f t="array" ref="K193">1-POWER(1-INDEX(Life_LapseRate,A193),1/12)</f>
        <v>8.7416109546967213E-3</v>
      </c>
      <c r="L193" s="37"/>
      <c r="M193" s="35">
        <v>0.01</v>
      </c>
      <c r="N193" s="35">
        <v>0.01</v>
      </c>
      <c r="P193" s="36" cm="1">
        <f t="array" ref="P193">INDEX(Global_Inflation,A193)+0.02</f>
        <v>7.0000000000000007E-2</v>
      </c>
      <c r="R193" s="36" cm="1">
        <f t="array" ref="R193">INDEX(Life_LapseRate,A193)*0.5</f>
        <v>0.05</v>
      </c>
      <c r="S193" s="36" cm="1">
        <f t="array" ref="S193">INDEX(Life_LapseRate,A193)*1.5</f>
        <v>0.15000000000000002</v>
      </c>
      <c r="U193" s="36" cm="1">
        <f t="array" ref="U193">INDEX(Global_Yield,A193)*INDEX(Global_YieldUp,A193)</f>
        <v>5.9999999999999995E-4</v>
      </c>
      <c r="V193" s="36" cm="1">
        <f t="array" ref="V193">INDEX(Global_Yield,A193)*INDEX(Global_YieldDown,A193)</f>
        <v>5.9999999999999995E-4</v>
      </c>
    </row>
    <row r="194" spans="1:22" x14ac:dyDescent="0.2">
      <c r="A194" s="29">
        <v>192</v>
      </c>
      <c r="B194" s="30">
        <v>0.05</v>
      </c>
      <c r="C194" s="31">
        <f t="shared" si="4"/>
        <v>2.1740173724985761</v>
      </c>
      <c r="D194" s="31"/>
      <c r="E194" s="32" cm="1">
        <f t="array" ref="E194">Global_Expense*INDEX(Global_InflationFactor,A194)</f>
        <v>10.870086862492879</v>
      </c>
      <c r="F194" s="32"/>
      <c r="G194" s="30">
        <v>0.06</v>
      </c>
      <c r="H194" s="31">
        <f t="shared" si="5"/>
        <v>0.9951560277146928</v>
      </c>
      <c r="I194" s="31"/>
      <c r="J194" s="33">
        <v>0.1</v>
      </c>
      <c r="K194" s="31" cm="1">
        <f t="array" ref="K194">1-POWER(1-INDEX(Life_LapseRate,A194),1/12)</f>
        <v>8.7416109546967213E-3</v>
      </c>
      <c r="L194" s="37"/>
      <c r="M194" s="35">
        <v>0.01</v>
      </c>
      <c r="N194" s="35">
        <v>0.01</v>
      </c>
      <c r="P194" s="36" cm="1">
        <f t="array" ref="P194">INDEX(Global_Inflation,A194)+0.02</f>
        <v>7.0000000000000007E-2</v>
      </c>
      <c r="R194" s="36" cm="1">
        <f t="array" ref="R194">INDEX(Life_LapseRate,A194)*0.5</f>
        <v>0.05</v>
      </c>
      <c r="S194" s="36" cm="1">
        <f t="array" ref="S194">INDEX(Life_LapseRate,A194)*1.5</f>
        <v>0.15000000000000002</v>
      </c>
      <c r="U194" s="36" cm="1">
        <f t="array" ref="U194">INDEX(Global_Yield,A194)*INDEX(Global_YieldUp,A194)</f>
        <v>5.9999999999999995E-4</v>
      </c>
      <c r="V194" s="36" cm="1">
        <f t="array" ref="V194">INDEX(Global_Yield,A194)*INDEX(Global_YieldDown,A194)</f>
        <v>5.9999999999999995E-4</v>
      </c>
    </row>
    <row r="195" spans="1:22" x14ac:dyDescent="0.2">
      <c r="A195" s="29">
        <v>193</v>
      </c>
      <c r="B195" s="30">
        <v>0.05</v>
      </c>
      <c r="C195" s="31">
        <f t="shared" ref="C195:C258" si="6">IF(A195=1,1,POWER(1+INDEX(Global_Inflation,A195-1),(A195-1)/12))</f>
        <v>2.182874588381936</v>
      </c>
      <c r="D195" s="31"/>
      <c r="E195" s="32" cm="1">
        <f t="array" ref="E195">Global_Expense*INDEX(Global_InflationFactor,A195)</f>
        <v>10.914372941909679</v>
      </c>
      <c r="F195" s="32"/>
      <c r="G195" s="30">
        <v>0.06</v>
      </c>
      <c r="H195" s="31">
        <f t="shared" ref="H195:H258" si="7">1/POWER(1+INDEX(Global_Yield,A195),1/12)</f>
        <v>0.9951560277146928</v>
      </c>
      <c r="I195" s="31"/>
      <c r="J195" s="33">
        <v>0.1</v>
      </c>
      <c r="K195" s="31" cm="1">
        <f t="array" ref="K195">1-POWER(1-INDEX(Life_LapseRate,A195),1/12)</f>
        <v>8.7416109546967213E-3</v>
      </c>
      <c r="L195" s="37"/>
      <c r="M195" s="35">
        <v>0.01</v>
      </c>
      <c r="N195" s="35">
        <v>0.01</v>
      </c>
      <c r="P195" s="36" cm="1">
        <f t="array" ref="P195">INDEX(Global_Inflation,A195)+0.02</f>
        <v>7.0000000000000007E-2</v>
      </c>
      <c r="R195" s="36" cm="1">
        <f t="array" ref="R195">INDEX(Life_LapseRate,A195)*0.5</f>
        <v>0.05</v>
      </c>
      <c r="S195" s="36" cm="1">
        <f t="array" ref="S195">INDEX(Life_LapseRate,A195)*1.5</f>
        <v>0.15000000000000002</v>
      </c>
      <c r="U195" s="36" cm="1">
        <f t="array" ref="U195">INDEX(Global_Yield,A195)*INDEX(Global_YieldUp,A195)</f>
        <v>5.9999999999999995E-4</v>
      </c>
      <c r="V195" s="36" cm="1">
        <f t="array" ref="V195">INDEX(Global_Yield,A195)*INDEX(Global_YieldDown,A195)</f>
        <v>5.9999999999999995E-4</v>
      </c>
    </row>
    <row r="196" spans="1:22" x14ac:dyDescent="0.2">
      <c r="A196" s="29">
        <v>194</v>
      </c>
      <c r="B196" s="30">
        <v>0.05</v>
      </c>
      <c r="C196" s="31">
        <f t="shared" si="6"/>
        <v>2.1917678896591855</v>
      </c>
      <c r="D196" s="31"/>
      <c r="E196" s="32" cm="1">
        <f t="array" ref="E196">Global_Expense*INDEX(Global_InflationFactor,A196)</f>
        <v>10.958839448295928</v>
      </c>
      <c r="F196" s="32"/>
      <c r="G196" s="30">
        <v>0.06</v>
      </c>
      <c r="H196" s="31">
        <f t="shared" si="7"/>
        <v>0.9951560277146928</v>
      </c>
      <c r="I196" s="31"/>
      <c r="J196" s="33">
        <v>0.1</v>
      </c>
      <c r="K196" s="31" cm="1">
        <f t="array" ref="K196">1-POWER(1-INDEX(Life_LapseRate,A196),1/12)</f>
        <v>8.7416109546967213E-3</v>
      </c>
      <c r="L196" s="37"/>
      <c r="M196" s="35">
        <v>0.01</v>
      </c>
      <c r="N196" s="35">
        <v>0.01</v>
      </c>
      <c r="P196" s="36" cm="1">
        <f t="array" ref="P196">INDEX(Global_Inflation,A196)+0.02</f>
        <v>7.0000000000000007E-2</v>
      </c>
      <c r="R196" s="36" cm="1">
        <f t="array" ref="R196">INDEX(Life_LapseRate,A196)*0.5</f>
        <v>0.05</v>
      </c>
      <c r="S196" s="36" cm="1">
        <f t="array" ref="S196">INDEX(Life_LapseRate,A196)*1.5</f>
        <v>0.15000000000000002</v>
      </c>
      <c r="U196" s="36" cm="1">
        <f t="array" ref="U196">INDEX(Global_Yield,A196)*INDEX(Global_YieldUp,A196)</f>
        <v>5.9999999999999995E-4</v>
      </c>
      <c r="V196" s="36" cm="1">
        <f t="array" ref="V196">INDEX(Global_Yield,A196)*INDEX(Global_YieldDown,A196)</f>
        <v>5.9999999999999995E-4</v>
      </c>
    </row>
    <row r="197" spans="1:22" x14ac:dyDescent="0.2">
      <c r="A197" s="29">
        <v>195</v>
      </c>
      <c r="B197" s="30">
        <v>0.05</v>
      </c>
      <c r="C197" s="31">
        <f t="shared" si="6"/>
        <v>2.2006974233466829</v>
      </c>
      <c r="D197" s="31"/>
      <c r="E197" s="32" cm="1">
        <f t="array" ref="E197">Global_Expense*INDEX(Global_InflationFactor,A197)</f>
        <v>11.003487116733414</v>
      </c>
      <c r="F197" s="32"/>
      <c r="G197" s="30">
        <v>0.06</v>
      </c>
      <c r="H197" s="31">
        <f t="shared" si="7"/>
        <v>0.9951560277146928</v>
      </c>
      <c r="I197" s="31"/>
      <c r="J197" s="33">
        <v>0.1</v>
      </c>
      <c r="K197" s="31" cm="1">
        <f t="array" ref="K197">1-POWER(1-INDEX(Life_LapseRate,A197),1/12)</f>
        <v>8.7416109546967213E-3</v>
      </c>
      <c r="L197" s="37"/>
      <c r="M197" s="35">
        <v>0.01</v>
      </c>
      <c r="N197" s="35">
        <v>0.01</v>
      </c>
      <c r="P197" s="36" cm="1">
        <f t="array" ref="P197">INDEX(Global_Inflation,A197)+0.02</f>
        <v>7.0000000000000007E-2</v>
      </c>
      <c r="R197" s="36" cm="1">
        <f t="array" ref="R197">INDEX(Life_LapseRate,A197)*0.5</f>
        <v>0.05</v>
      </c>
      <c r="S197" s="36" cm="1">
        <f t="array" ref="S197">INDEX(Life_LapseRate,A197)*1.5</f>
        <v>0.15000000000000002</v>
      </c>
      <c r="U197" s="36" cm="1">
        <f t="array" ref="U197">INDEX(Global_Yield,A197)*INDEX(Global_YieldUp,A197)</f>
        <v>5.9999999999999995E-4</v>
      </c>
      <c r="V197" s="36" cm="1">
        <f t="array" ref="V197">INDEX(Global_Yield,A197)*INDEX(Global_YieldDown,A197)</f>
        <v>5.9999999999999995E-4</v>
      </c>
    </row>
    <row r="198" spans="1:22" x14ac:dyDescent="0.2">
      <c r="A198" s="29">
        <v>196</v>
      </c>
      <c r="B198" s="30">
        <v>0.05</v>
      </c>
      <c r="C198" s="31">
        <f t="shared" si="6"/>
        <v>2.2096633370597529</v>
      </c>
      <c r="D198" s="31"/>
      <c r="E198" s="32" cm="1">
        <f t="array" ref="E198">Global_Expense*INDEX(Global_InflationFactor,A198)</f>
        <v>11.048316685298765</v>
      </c>
      <c r="F198" s="32"/>
      <c r="G198" s="30">
        <v>0.06</v>
      </c>
      <c r="H198" s="31">
        <f t="shared" si="7"/>
        <v>0.9951560277146928</v>
      </c>
      <c r="I198" s="31"/>
      <c r="J198" s="33">
        <v>0.1</v>
      </c>
      <c r="K198" s="31" cm="1">
        <f t="array" ref="K198">1-POWER(1-INDEX(Life_LapseRate,A198),1/12)</f>
        <v>8.7416109546967213E-3</v>
      </c>
      <c r="L198" s="37"/>
      <c r="M198" s="35">
        <v>0.01</v>
      </c>
      <c r="N198" s="35">
        <v>0.01</v>
      </c>
      <c r="P198" s="36" cm="1">
        <f t="array" ref="P198">INDEX(Global_Inflation,A198)+0.02</f>
        <v>7.0000000000000007E-2</v>
      </c>
      <c r="R198" s="36" cm="1">
        <f t="array" ref="R198">INDEX(Life_LapseRate,A198)*0.5</f>
        <v>0.05</v>
      </c>
      <c r="S198" s="36" cm="1">
        <f t="array" ref="S198">INDEX(Life_LapseRate,A198)*1.5</f>
        <v>0.15000000000000002</v>
      </c>
      <c r="U198" s="36" cm="1">
        <f t="array" ref="U198">INDEX(Global_Yield,A198)*INDEX(Global_YieldUp,A198)</f>
        <v>5.9999999999999995E-4</v>
      </c>
      <c r="V198" s="36" cm="1">
        <f t="array" ref="V198">INDEX(Global_Yield,A198)*INDEX(Global_YieldDown,A198)</f>
        <v>5.9999999999999995E-4</v>
      </c>
    </row>
    <row r="199" spans="1:22" x14ac:dyDescent="0.2">
      <c r="A199" s="29">
        <v>197</v>
      </c>
      <c r="B199" s="30">
        <v>0.05</v>
      </c>
      <c r="C199" s="31">
        <f t="shared" si="6"/>
        <v>2.2186657790151236</v>
      </c>
      <c r="D199" s="31"/>
      <c r="E199" s="32" cm="1">
        <f t="array" ref="E199">Global_Expense*INDEX(Global_InflationFactor,A199)</f>
        <v>11.093328895075619</v>
      </c>
      <c r="F199" s="32"/>
      <c r="G199" s="30">
        <v>0.06</v>
      </c>
      <c r="H199" s="31">
        <f t="shared" si="7"/>
        <v>0.9951560277146928</v>
      </c>
      <c r="I199" s="31"/>
      <c r="J199" s="33">
        <v>0.1</v>
      </c>
      <c r="K199" s="31" cm="1">
        <f t="array" ref="K199">1-POWER(1-INDEX(Life_LapseRate,A199),1/12)</f>
        <v>8.7416109546967213E-3</v>
      </c>
      <c r="L199" s="37"/>
      <c r="M199" s="35">
        <v>0.01</v>
      </c>
      <c r="N199" s="35">
        <v>0.01</v>
      </c>
      <c r="P199" s="36" cm="1">
        <f t="array" ref="P199">INDEX(Global_Inflation,A199)+0.02</f>
        <v>7.0000000000000007E-2</v>
      </c>
      <c r="R199" s="36" cm="1">
        <f t="array" ref="R199">INDEX(Life_LapseRate,A199)*0.5</f>
        <v>0.05</v>
      </c>
      <c r="S199" s="36" cm="1">
        <f t="array" ref="S199">INDEX(Life_LapseRate,A199)*1.5</f>
        <v>0.15000000000000002</v>
      </c>
      <c r="U199" s="36" cm="1">
        <f t="array" ref="U199">INDEX(Global_Yield,A199)*INDEX(Global_YieldUp,A199)</f>
        <v>5.9999999999999995E-4</v>
      </c>
      <c r="V199" s="36" cm="1">
        <f t="array" ref="V199">INDEX(Global_Yield,A199)*INDEX(Global_YieldDown,A199)</f>
        <v>5.9999999999999995E-4</v>
      </c>
    </row>
    <row r="200" spans="1:22" x14ac:dyDescent="0.2">
      <c r="A200" s="29">
        <v>198</v>
      </c>
      <c r="B200" s="30">
        <v>0.05</v>
      </c>
      <c r="C200" s="31">
        <f t="shared" si="6"/>
        <v>2.2277048980333758</v>
      </c>
      <c r="D200" s="31"/>
      <c r="E200" s="32" cm="1">
        <f t="array" ref="E200">Global_Expense*INDEX(Global_InflationFactor,A200)</f>
        <v>11.13852449016688</v>
      </c>
      <c r="F200" s="32"/>
      <c r="G200" s="30">
        <v>0.06</v>
      </c>
      <c r="H200" s="31">
        <f t="shared" si="7"/>
        <v>0.9951560277146928</v>
      </c>
      <c r="I200" s="31"/>
      <c r="J200" s="33">
        <v>0.1</v>
      </c>
      <c r="K200" s="31" cm="1">
        <f t="array" ref="K200">1-POWER(1-INDEX(Life_LapseRate,A200),1/12)</f>
        <v>8.7416109546967213E-3</v>
      </c>
      <c r="L200" s="37"/>
      <c r="M200" s="35">
        <v>0.01</v>
      </c>
      <c r="N200" s="35">
        <v>0.01</v>
      </c>
      <c r="P200" s="36" cm="1">
        <f t="array" ref="P200">INDEX(Global_Inflation,A200)+0.02</f>
        <v>7.0000000000000007E-2</v>
      </c>
      <c r="R200" s="36" cm="1">
        <f t="array" ref="R200">INDEX(Life_LapseRate,A200)*0.5</f>
        <v>0.05</v>
      </c>
      <c r="S200" s="36" cm="1">
        <f t="array" ref="S200">INDEX(Life_LapseRate,A200)*1.5</f>
        <v>0.15000000000000002</v>
      </c>
      <c r="U200" s="36" cm="1">
        <f t="array" ref="U200">INDEX(Global_Yield,A200)*INDEX(Global_YieldUp,A200)</f>
        <v>5.9999999999999995E-4</v>
      </c>
      <c r="V200" s="36" cm="1">
        <f t="array" ref="V200">INDEX(Global_Yield,A200)*INDEX(Global_YieldDown,A200)</f>
        <v>5.9999999999999995E-4</v>
      </c>
    </row>
    <row r="201" spans="1:22" x14ac:dyDescent="0.2">
      <c r="A201" s="29">
        <v>199</v>
      </c>
      <c r="B201" s="30">
        <v>0.05</v>
      </c>
      <c r="C201" s="31">
        <f t="shared" si="6"/>
        <v>2.2367808435414038</v>
      </c>
      <c r="D201" s="31"/>
      <c r="E201" s="32" cm="1">
        <f t="array" ref="E201">Global_Expense*INDEX(Global_InflationFactor,A201)</f>
        <v>11.183904217707019</v>
      </c>
      <c r="F201" s="32"/>
      <c r="G201" s="30">
        <v>0.06</v>
      </c>
      <c r="H201" s="31">
        <f t="shared" si="7"/>
        <v>0.9951560277146928</v>
      </c>
      <c r="I201" s="31"/>
      <c r="J201" s="33">
        <v>0.1</v>
      </c>
      <c r="K201" s="31" cm="1">
        <f t="array" ref="K201">1-POWER(1-INDEX(Life_LapseRate,A201),1/12)</f>
        <v>8.7416109546967213E-3</v>
      </c>
      <c r="L201" s="37"/>
      <c r="M201" s="35">
        <v>0.01</v>
      </c>
      <c r="N201" s="35">
        <v>0.01</v>
      </c>
      <c r="P201" s="36" cm="1">
        <f t="array" ref="P201">INDEX(Global_Inflation,A201)+0.02</f>
        <v>7.0000000000000007E-2</v>
      </c>
      <c r="R201" s="36" cm="1">
        <f t="array" ref="R201">INDEX(Life_LapseRate,A201)*0.5</f>
        <v>0.05</v>
      </c>
      <c r="S201" s="36" cm="1">
        <f t="array" ref="S201">INDEX(Life_LapseRate,A201)*1.5</f>
        <v>0.15000000000000002</v>
      </c>
      <c r="U201" s="36" cm="1">
        <f t="array" ref="U201">INDEX(Global_Yield,A201)*INDEX(Global_YieldUp,A201)</f>
        <v>5.9999999999999995E-4</v>
      </c>
      <c r="V201" s="36" cm="1">
        <f t="array" ref="V201">INDEX(Global_Yield,A201)*INDEX(Global_YieldDown,A201)</f>
        <v>5.9999999999999995E-4</v>
      </c>
    </row>
    <row r="202" spans="1:22" x14ac:dyDescent="0.2">
      <c r="A202" s="29">
        <v>200</v>
      </c>
      <c r="B202" s="30">
        <v>0.05</v>
      </c>
      <c r="C202" s="31">
        <f t="shared" si="6"/>
        <v>2.2458937655748845</v>
      </c>
      <c r="D202" s="31"/>
      <c r="E202" s="32" cm="1">
        <f t="array" ref="E202">Global_Expense*INDEX(Global_InflationFactor,A202)</f>
        <v>11.229468827874422</v>
      </c>
      <c r="F202" s="32"/>
      <c r="G202" s="30">
        <v>0.06</v>
      </c>
      <c r="H202" s="31">
        <f t="shared" si="7"/>
        <v>0.9951560277146928</v>
      </c>
      <c r="I202" s="31"/>
      <c r="J202" s="33">
        <v>0.1</v>
      </c>
      <c r="K202" s="31" cm="1">
        <f t="array" ref="K202">1-POWER(1-INDEX(Life_LapseRate,A202),1/12)</f>
        <v>8.7416109546967213E-3</v>
      </c>
      <c r="L202" s="37"/>
      <c r="M202" s="35">
        <v>0.01</v>
      </c>
      <c r="N202" s="35">
        <v>0.01</v>
      </c>
      <c r="P202" s="36" cm="1">
        <f t="array" ref="P202">INDEX(Global_Inflation,A202)+0.02</f>
        <v>7.0000000000000007E-2</v>
      </c>
      <c r="R202" s="36" cm="1">
        <f t="array" ref="R202">INDEX(Life_LapseRate,A202)*0.5</f>
        <v>0.05</v>
      </c>
      <c r="S202" s="36" cm="1">
        <f t="array" ref="S202">INDEX(Life_LapseRate,A202)*1.5</f>
        <v>0.15000000000000002</v>
      </c>
      <c r="U202" s="36" cm="1">
        <f t="array" ref="U202">INDEX(Global_Yield,A202)*INDEX(Global_YieldUp,A202)</f>
        <v>5.9999999999999995E-4</v>
      </c>
      <c r="V202" s="36" cm="1">
        <f t="array" ref="V202">INDEX(Global_Yield,A202)*INDEX(Global_YieldDown,A202)</f>
        <v>5.9999999999999995E-4</v>
      </c>
    </row>
    <row r="203" spans="1:22" x14ac:dyDescent="0.2">
      <c r="A203" s="29">
        <v>201</v>
      </c>
      <c r="B203" s="30">
        <v>0.05</v>
      </c>
      <c r="C203" s="31">
        <f t="shared" si="6"/>
        <v>2.2550438147807608</v>
      </c>
      <c r="D203" s="31"/>
      <c r="E203" s="32" cm="1">
        <f t="array" ref="E203">Global_Expense*INDEX(Global_InflationFactor,A203)</f>
        <v>11.275219073903804</v>
      </c>
      <c r="F203" s="32"/>
      <c r="G203" s="30">
        <v>0.06</v>
      </c>
      <c r="H203" s="31">
        <f t="shared" si="7"/>
        <v>0.9951560277146928</v>
      </c>
      <c r="I203" s="31"/>
      <c r="J203" s="33">
        <v>0.1</v>
      </c>
      <c r="K203" s="31" cm="1">
        <f t="array" ref="K203">1-POWER(1-INDEX(Life_LapseRate,A203),1/12)</f>
        <v>8.7416109546967213E-3</v>
      </c>
      <c r="L203" s="37"/>
      <c r="M203" s="35">
        <v>0.01</v>
      </c>
      <c r="N203" s="35">
        <v>0.01</v>
      </c>
      <c r="P203" s="36" cm="1">
        <f t="array" ref="P203">INDEX(Global_Inflation,A203)+0.02</f>
        <v>7.0000000000000007E-2</v>
      </c>
      <c r="R203" s="36" cm="1">
        <f t="array" ref="R203">INDEX(Life_LapseRate,A203)*0.5</f>
        <v>0.05</v>
      </c>
      <c r="S203" s="36" cm="1">
        <f t="array" ref="S203">INDEX(Life_LapseRate,A203)*1.5</f>
        <v>0.15000000000000002</v>
      </c>
      <c r="U203" s="36" cm="1">
        <f t="array" ref="U203">INDEX(Global_Yield,A203)*INDEX(Global_YieldUp,A203)</f>
        <v>5.9999999999999995E-4</v>
      </c>
      <c r="V203" s="36" cm="1">
        <f t="array" ref="V203">INDEX(Global_Yield,A203)*INDEX(Global_YieldDown,A203)</f>
        <v>5.9999999999999995E-4</v>
      </c>
    </row>
    <row r="204" spans="1:22" x14ac:dyDescent="0.2">
      <c r="A204" s="29">
        <v>202</v>
      </c>
      <c r="B204" s="30">
        <v>0.05</v>
      </c>
      <c r="C204" s="31">
        <f t="shared" si="6"/>
        <v>2.2642311424197277</v>
      </c>
      <c r="D204" s="31"/>
      <c r="E204" s="32" cm="1">
        <f t="array" ref="E204">Global_Expense*INDEX(Global_InflationFactor,A204)</f>
        <v>11.321155712098639</v>
      </c>
      <c r="F204" s="32"/>
      <c r="G204" s="30">
        <v>0.06</v>
      </c>
      <c r="H204" s="31">
        <f t="shared" si="7"/>
        <v>0.9951560277146928</v>
      </c>
      <c r="I204" s="31"/>
      <c r="J204" s="33">
        <v>0.1</v>
      </c>
      <c r="K204" s="31" cm="1">
        <f t="array" ref="K204">1-POWER(1-INDEX(Life_LapseRate,A204),1/12)</f>
        <v>8.7416109546967213E-3</v>
      </c>
      <c r="L204" s="37"/>
      <c r="M204" s="35">
        <v>0.01</v>
      </c>
      <c r="N204" s="35">
        <v>0.01</v>
      </c>
      <c r="P204" s="36" cm="1">
        <f t="array" ref="P204">INDEX(Global_Inflation,A204)+0.02</f>
        <v>7.0000000000000007E-2</v>
      </c>
      <c r="R204" s="36" cm="1">
        <f t="array" ref="R204">INDEX(Life_LapseRate,A204)*0.5</f>
        <v>0.05</v>
      </c>
      <c r="S204" s="36" cm="1">
        <f t="array" ref="S204">INDEX(Life_LapseRate,A204)*1.5</f>
        <v>0.15000000000000002</v>
      </c>
      <c r="U204" s="36" cm="1">
        <f t="array" ref="U204">INDEX(Global_Yield,A204)*INDEX(Global_YieldUp,A204)</f>
        <v>5.9999999999999995E-4</v>
      </c>
      <c r="V204" s="36" cm="1">
        <f t="array" ref="V204">INDEX(Global_Yield,A204)*INDEX(Global_YieldDown,A204)</f>
        <v>5.9999999999999995E-4</v>
      </c>
    </row>
    <row r="205" spans="1:22" x14ac:dyDescent="0.2">
      <c r="A205" s="29">
        <v>203</v>
      </c>
      <c r="B205" s="30">
        <v>0.05</v>
      </c>
      <c r="C205" s="31">
        <f t="shared" si="6"/>
        <v>2.2734559003687371</v>
      </c>
      <c r="D205" s="31"/>
      <c r="E205" s="32" cm="1">
        <f t="array" ref="E205">Global_Expense*INDEX(Global_InflationFactor,A205)</f>
        <v>11.367279501843687</v>
      </c>
      <c r="F205" s="32"/>
      <c r="G205" s="30">
        <v>0.06</v>
      </c>
      <c r="H205" s="31">
        <f t="shared" si="7"/>
        <v>0.9951560277146928</v>
      </c>
      <c r="I205" s="31"/>
      <c r="J205" s="33">
        <v>0.1</v>
      </c>
      <c r="K205" s="31" cm="1">
        <f t="array" ref="K205">1-POWER(1-INDEX(Life_LapseRate,A205),1/12)</f>
        <v>8.7416109546967213E-3</v>
      </c>
      <c r="L205" s="37"/>
      <c r="M205" s="35">
        <v>0.01</v>
      </c>
      <c r="N205" s="35">
        <v>0.01</v>
      </c>
      <c r="P205" s="36" cm="1">
        <f t="array" ref="P205">INDEX(Global_Inflation,A205)+0.02</f>
        <v>7.0000000000000007E-2</v>
      </c>
      <c r="R205" s="36" cm="1">
        <f t="array" ref="R205">INDEX(Life_LapseRate,A205)*0.5</f>
        <v>0.05</v>
      </c>
      <c r="S205" s="36" cm="1">
        <f t="array" ref="S205">INDEX(Life_LapseRate,A205)*1.5</f>
        <v>0.15000000000000002</v>
      </c>
      <c r="U205" s="36" cm="1">
        <f t="array" ref="U205">INDEX(Global_Yield,A205)*INDEX(Global_YieldUp,A205)</f>
        <v>5.9999999999999995E-4</v>
      </c>
      <c r="V205" s="36" cm="1">
        <f t="array" ref="V205">INDEX(Global_Yield,A205)*INDEX(Global_YieldDown,A205)</f>
        <v>5.9999999999999995E-4</v>
      </c>
    </row>
    <row r="206" spans="1:22" x14ac:dyDescent="0.2">
      <c r="A206" s="29">
        <v>204</v>
      </c>
      <c r="B206" s="30">
        <v>0.05</v>
      </c>
      <c r="C206" s="31">
        <f t="shared" si="6"/>
        <v>2.2827182411235052</v>
      </c>
      <c r="D206" s="31"/>
      <c r="E206" s="32" cm="1">
        <f t="array" ref="E206">Global_Expense*INDEX(Global_InflationFactor,A206)</f>
        <v>11.413591205617525</v>
      </c>
      <c r="F206" s="32"/>
      <c r="G206" s="30">
        <v>0.06</v>
      </c>
      <c r="H206" s="31">
        <f t="shared" si="7"/>
        <v>0.9951560277146928</v>
      </c>
      <c r="I206" s="31"/>
      <c r="J206" s="33">
        <v>0.1</v>
      </c>
      <c r="K206" s="31" cm="1">
        <f t="array" ref="K206">1-POWER(1-INDEX(Life_LapseRate,A206),1/12)</f>
        <v>8.7416109546967213E-3</v>
      </c>
      <c r="L206" s="37"/>
      <c r="M206" s="35">
        <v>0.01</v>
      </c>
      <c r="N206" s="35">
        <v>0.01</v>
      </c>
      <c r="P206" s="36" cm="1">
        <f t="array" ref="P206">INDEX(Global_Inflation,A206)+0.02</f>
        <v>7.0000000000000007E-2</v>
      </c>
      <c r="R206" s="36" cm="1">
        <f t="array" ref="R206">INDEX(Life_LapseRate,A206)*0.5</f>
        <v>0.05</v>
      </c>
      <c r="S206" s="36" cm="1">
        <f t="array" ref="S206">INDEX(Life_LapseRate,A206)*1.5</f>
        <v>0.15000000000000002</v>
      </c>
      <c r="U206" s="36" cm="1">
        <f t="array" ref="U206">INDEX(Global_Yield,A206)*INDEX(Global_YieldUp,A206)</f>
        <v>5.9999999999999995E-4</v>
      </c>
      <c r="V206" s="36" cm="1">
        <f t="array" ref="V206">INDEX(Global_Yield,A206)*INDEX(Global_YieldDown,A206)</f>
        <v>5.9999999999999995E-4</v>
      </c>
    </row>
    <row r="207" spans="1:22" x14ac:dyDescent="0.2">
      <c r="A207" s="29">
        <v>205</v>
      </c>
      <c r="B207" s="30">
        <v>0.05</v>
      </c>
      <c r="C207" s="31">
        <f t="shared" si="6"/>
        <v>2.2920183178010332</v>
      </c>
      <c r="D207" s="31"/>
      <c r="E207" s="32" cm="1">
        <f t="array" ref="E207">Global_Expense*INDEX(Global_InflationFactor,A207)</f>
        <v>11.460091589005167</v>
      </c>
      <c r="F207" s="32"/>
      <c r="G207" s="30">
        <v>0.06</v>
      </c>
      <c r="H207" s="31">
        <f t="shared" si="7"/>
        <v>0.9951560277146928</v>
      </c>
      <c r="I207" s="31"/>
      <c r="J207" s="33">
        <v>0.1</v>
      </c>
      <c r="K207" s="31" cm="1">
        <f t="array" ref="K207">1-POWER(1-INDEX(Life_LapseRate,A207),1/12)</f>
        <v>8.7416109546967213E-3</v>
      </c>
      <c r="L207" s="37"/>
      <c r="M207" s="35">
        <v>0.01</v>
      </c>
      <c r="N207" s="35">
        <v>0.01</v>
      </c>
      <c r="P207" s="36" cm="1">
        <f t="array" ref="P207">INDEX(Global_Inflation,A207)+0.02</f>
        <v>7.0000000000000007E-2</v>
      </c>
      <c r="R207" s="36" cm="1">
        <f t="array" ref="R207">INDEX(Life_LapseRate,A207)*0.5</f>
        <v>0.05</v>
      </c>
      <c r="S207" s="36" cm="1">
        <f t="array" ref="S207">INDEX(Life_LapseRate,A207)*1.5</f>
        <v>0.15000000000000002</v>
      </c>
      <c r="U207" s="36" cm="1">
        <f t="array" ref="U207">INDEX(Global_Yield,A207)*INDEX(Global_YieldUp,A207)</f>
        <v>5.9999999999999995E-4</v>
      </c>
      <c r="V207" s="36" cm="1">
        <f t="array" ref="V207">INDEX(Global_Yield,A207)*INDEX(Global_YieldDown,A207)</f>
        <v>5.9999999999999995E-4</v>
      </c>
    </row>
    <row r="208" spans="1:22" x14ac:dyDescent="0.2">
      <c r="A208" s="29">
        <v>206</v>
      </c>
      <c r="B208" s="30">
        <v>0.05</v>
      </c>
      <c r="C208" s="31">
        <f t="shared" si="6"/>
        <v>2.3013562841421447</v>
      </c>
      <c r="D208" s="31"/>
      <c r="E208" s="32" cm="1">
        <f t="array" ref="E208">Global_Expense*INDEX(Global_InflationFactor,A208)</f>
        <v>11.506781420710723</v>
      </c>
      <c r="F208" s="32"/>
      <c r="G208" s="30">
        <v>0.06</v>
      </c>
      <c r="H208" s="31">
        <f t="shared" si="7"/>
        <v>0.9951560277146928</v>
      </c>
      <c r="I208" s="31"/>
      <c r="J208" s="33">
        <v>0.1</v>
      </c>
      <c r="K208" s="31" cm="1">
        <f t="array" ref="K208">1-POWER(1-INDEX(Life_LapseRate,A208),1/12)</f>
        <v>8.7416109546967213E-3</v>
      </c>
      <c r="L208" s="37"/>
      <c r="M208" s="35">
        <v>0.01</v>
      </c>
      <c r="N208" s="35">
        <v>0.01</v>
      </c>
      <c r="P208" s="36" cm="1">
        <f t="array" ref="P208">INDEX(Global_Inflation,A208)+0.02</f>
        <v>7.0000000000000007E-2</v>
      </c>
      <c r="R208" s="36" cm="1">
        <f t="array" ref="R208">INDEX(Life_LapseRate,A208)*0.5</f>
        <v>0.05</v>
      </c>
      <c r="S208" s="36" cm="1">
        <f t="array" ref="S208">INDEX(Life_LapseRate,A208)*1.5</f>
        <v>0.15000000000000002</v>
      </c>
      <c r="U208" s="36" cm="1">
        <f t="array" ref="U208">INDEX(Global_Yield,A208)*INDEX(Global_YieldUp,A208)</f>
        <v>5.9999999999999995E-4</v>
      </c>
      <c r="V208" s="36" cm="1">
        <f t="array" ref="V208">INDEX(Global_Yield,A208)*INDEX(Global_YieldDown,A208)</f>
        <v>5.9999999999999995E-4</v>
      </c>
    </row>
    <row r="209" spans="1:22" x14ac:dyDescent="0.2">
      <c r="A209" s="29">
        <v>207</v>
      </c>
      <c r="B209" s="30">
        <v>0.05</v>
      </c>
      <c r="C209" s="31">
        <f t="shared" si="6"/>
        <v>2.310732294514017</v>
      </c>
      <c r="D209" s="31"/>
      <c r="E209" s="32" cm="1">
        <f t="array" ref="E209">Global_Expense*INDEX(Global_InflationFactor,A209)</f>
        <v>11.553661472570084</v>
      </c>
      <c r="F209" s="32"/>
      <c r="G209" s="30">
        <v>0.06</v>
      </c>
      <c r="H209" s="31">
        <f t="shared" si="7"/>
        <v>0.9951560277146928</v>
      </c>
      <c r="I209" s="31"/>
      <c r="J209" s="33">
        <v>0.1</v>
      </c>
      <c r="K209" s="31" cm="1">
        <f t="array" ref="K209">1-POWER(1-INDEX(Life_LapseRate,A209),1/12)</f>
        <v>8.7416109546967213E-3</v>
      </c>
      <c r="L209" s="37"/>
      <c r="M209" s="35">
        <v>0.01</v>
      </c>
      <c r="N209" s="35">
        <v>0.01</v>
      </c>
      <c r="P209" s="36" cm="1">
        <f t="array" ref="P209">INDEX(Global_Inflation,A209)+0.02</f>
        <v>7.0000000000000007E-2</v>
      </c>
      <c r="R209" s="36" cm="1">
        <f t="array" ref="R209">INDEX(Life_LapseRate,A209)*0.5</f>
        <v>0.05</v>
      </c>
      <c r="S209" s="36" cm="1">
        <f t="array" ref="S209">INDEX(Life_LapseRate,A209)*1.5</f>
        <v>0.15000000000000002</v>
      </c>
      <c r="U209" s="36" cm="1">
        <f t="array" ref="U209">INDEX(Global_Yield,A209)*INDEX(Global_YieldUp,A209)</f>
        <v>5.9999999999999995E-4</v>
      </c>
      <c r="V209" s="36" cm="1">
        <f t="array" ref="V209">INDEX(Global_Yield,A209)*INDEX(Global_YieldDown,A209)</f>
        <v>5.9999999999999995E-4</v>
      </c>
    </row>
    <row r="210" spans="1:22" x14ac:dyDescent="0.2">
      <c r="A210" s="29">
        <v>208</v>
      </c>
      <c r="B210" s="30">
        <v>0.05</v>
      </c>
      <c r="C210" s="31">
        <f t="shared" si="6"/>
        <v>2.3201465039127407</v>
      </c>
      <c r="D210" s="31"/>
      <c r="E210" s="32" cm="1">
        <f t="array" ref="E210">Global_Expense*INDEX(Global_InflationFactor,A210)</f>
        <v>11.600732519563703</v>
      </c>
      <c r="F210" s="32"/>
      <c r="G210" s="30">
        <v>0.06</v>
      </c>
      <c r="H210" s="31">
        <f t="shared" si="7"/>
        <v>0.9951560277146928</v>
      </c>
      <c r="I210" s="31"/>
      <c r="J210" s="33">
        <v>0.1</v>
      </c>
      <c r="K210" s="31" cm="1">
        <f t="array" ref="K210">1-POWER(1-INDEX(Life_LapseRate,A210),1/12)</f>
        <v>8.7416109546967213E-3</v>
      </c>
      <c r="L210" s="37"/>
      <c r="M210" s="35">
        <v>0.01</v>
      </c>
      <c r="N210" s="35">
        <v>0.01</v>
      </c>
      <c r="P210" s="36" cm="1">
        <f t="array" ref="P210">INDEX(Global_Inflation,A210)+0.02</f>
        <v>7.0000000000000007E-2</v>
      </c>
      <c r="R210" s="36" cm="1">
        <f t="array" ref="R210">INDEX(Life_LapseRate,A210)*0.5</f>
        <v>0.05</v>
      </c>
      <c r="S210" s="36" cm="1">
        <f t="array" ref="S210">INDEX(Life_LapseRate,A210)*1.5</f>
        <v>0.15000000000000002</v>
      </c>
      <c r="U210" s="36" cm="1">
        <f t="array" ref="U210">INDEX(Global_Yield,A210)*INDEX(Global_YieldUp,A210)</f>
        <v>5.9999999999999995E-4</v>
      </c>
      <c r="V210" s="36" cm="1">
        <f t="array" ref="V210">INDEX(Global_Yield,A210)*INDEX(Global_YieldDown,A210)</f>
        <v>5.9999999999999995E-4</v>
      </c>
    </row>
    <row r="211" spans="1:22" x14ac:dyDescent="0.2">
      <c r="A211" s="29">
        <v>209</v>
      </c>
      <c r="B211" s="30">
        <v>0.05</v>
      </c>
      <c r="C211" s="31">
        <f t="shared" si="6"/>
        <v>2.32959906796588</v>
      </c>
      <c r="D211" s="31"/>
      <c r="E211" s="32" cm="1">
        <f t="array" ref="E211">Global_Expense*INDEX(Global_InflationFactor,A211)</f>
        <v>11.6479953398294</v>
      </c>
      <c r="F211" s="32"/>
      <c r="G211" s="30">
        <v>0.06</v>
      </c>
      <c r="H211" s="31">
        <f t="shared" si="7"/>
        <v>0.9951560277146928</v>
      </c>
      <c r="I211" s="31"/>
      <c r="J211" s="33">
        <v>0.1</v>
      </c>
      <c r="K211" s="31" cm="1">
        <f t="array" ref="K211">1-POWER(1-INDEX(Life_LapseRate,A211),1/12)</f>
        <v>8.7416109546967213E-3</v>
      </c>
      <c r="L211" s="37"/>
      <c r="M211" s="35">
        <v>0.01</v>
      </c>
      <c r="N211" s="35">
        <v>0.01</v>
      </c>
      <c r="P211" s="36" cm="1">
        <f t="array" ref="P211">INDEX(Global_Inflation,A211)+0.02</f>
        <v>7.0000000000000007E-2</v>
      </c>
      <c r="R211" s="36" cm="1">
        <f t="array" ref="R211">INDEX(Life_LapseRate,A211)*0.5</f>
        <v>0.05</v>
      </c>
      <c r="S211" s="36" cm="1">
        <f t="array" ref="S211">INDEX(Life_LapseRate,A211)*1.5</f>
        <v>0.15000000000000002</v>
      </c>
      <c r="U211" s="36" cm="1">
        <f t="array" ref="U211">INDEX(Global_Yield,A211)*INDEX(Global_YieldUp,A211)</f>
        <v>5.9999999999999995E-4</v>
      </c>
      <c r="V211" s="36" cm="1">
        <f t="array" ref="V211">INDEX(Global_Yield,A211)*INDEX(Global_YieldDown,A211)</f>
        <v>5.9999999999999995E-4</v>
      </c>
    </row>
    <row r="212" spans="1:22" x14ac:dyDescent="0.2">
      <c r="A212" s="29">
        <v>210</v>
      </c>
      <c r="B212" s="30">
        <v>0.05</v>
      </c>
      <c r="C212" s="31">
        <f t="shared" si="6"/>
        <v>2.3390901429350448</v>
      </c>
      <c r="D212" s="31"/>
      <c r="E212" s="32" cm="1">
        <f t="array" ref="E212">Global_Expense*INDEX(Global_InflationFactor,A212)</f>
        <v>11.695450714675225</v>
      </c>
      <c r="F212" s="32"/>
      <c r="G212" s="30">
        <v>0.06</v>
      </c>
      <c r="H212" s="31">
        <f t="shared" si="7"/>
        <v>0.9951560277146928</v>
      </c>
      <c r="I212" s="31"/>
      <c r="J212" s="33">
        <v>0.1</v>
      </c>
      <c r="K212" s="31" cm="1">
        <f t="array" ref="K212">1-POWER(1-INDEX(Life_LapseRate,A212),1/12)</f>
        <v>8.7416109546967213E-3</v>
      </c>
      <c r="L212" s="37"/>
      <c r="M212" s="35">
        <v>0.01</v>
      </c>
      <c r="N212" s="35">
        <v>0.01</v>
      </c>
      <c r="P212" s="36" cm="1">
        <f t="array" ref="P212">INDEX(Global_Inflation,A212)+0.02</f>
        <v>7.0000000000000007E-2</v>
      </c>
      <c r="R212" s="36" cm="1">
        <f t="array" ref="R212">INDEX(Life_LapseRate,A212)*0.5</f>
        <v>0.05</v>
      </c>
      <c r="S212" s="36" cm="1">
        <f t="array" ref="S212">INDEX(Life_LapseRate,A212)*1.5</f>
        <v>0.15000000000000002</v>
      </c>
      <c r="U212" s="36" cm="1">
        <f t="array" ref="U212">INDEX(Global_Yield,A212)*INDEX(Global_YieldUp,A212)</f>
        <v>5.9999999999999995E-4</v>
      </c>
      <c r="V212" s="36" cm="1">
        <f t="array" ref="V212">INDEX(Global_Yield,A212)*INDEX(Global_YieldDown,A212)</f>
        <v>5.9999999999999995E-4</v>
      </c>
    </row>
    <row r="213" spans="1:22" x14ac:dyDescent="0.2">
      <c r="A213" s="29">
        <v>211</v>
      </c>
      <c r="B213" s="30">
        <v>0.05</v>
      </c>
      <c r="C213" s="31">
        <f t="shared" si="6"/>
        <v>2.3486198857184735</v>
      </c>
      <c r="D213" s="31"/>
      <c r="E213" s="32" cm="1">
        <f t="array" ref="E213">Global_Expense*INDEX(Global_InflationFactor,A213)</f>
        <v>11.743099428592368</v>
      </c>
      <c r="F213" s="32"/>
      <c r="G213" s="30">
        <v>0.06</v>
      </c>
      <c r="H213" s="31">
        <f t="shared" si="7"/>
        <v>0.9951560277146928</v>
      </c>
      <c r="I213" s="31"/>
      <c r="J213" s="33">
        <v>0.1</v>
      </c>
      <c r="K213" s="31" cm="1">
        <f t="array" ref="K213">1-POWER(1-INDEX(Life_LapseRate,A213),1/12)</f>
        <v>8.7416109546967213E-3</v>
      </c>
      <c r="L213" s="37"/>
      <c r="M213" s="35">
        <v>0.01</v>
      </c>
      <c r="N213" s="35">
        <v>0.01</v>
      </c>
      <c r="P213" s="36" cm="1">
        <f t="array" ref="P213">INDEX(Global_Inflation,A213)+0.02</f>
        <v>7.0000000000000007E-2</v>
      </c>
      <c r="R213" s="36" cm="1">
        <f t="array" ref="R213">INDEX(Life_LapseRate,A213)*0.5</f>
        <v>0.05</v>
      </c>
      <c r="S213" s="36" cm="1">
        <f t="array" ref="S213">INDEX(Life_LapseRate,A213)*1.5</f>
        <v>0.15000000000000002</v>
      </c>
      <c r="U213" s="36" cm="1">
        <f t="array" ref="U213">INDEX(Global_Yield,A213)*INDEX(Global_YieldUp,A213)</f>
        <v>5.9999999999999995E-4</v>
      </c>
      <c r="V213" s="36" cm="1">
        <f t="array" ref="V213">INDEX(Global_Yield,A213)*INDEX(Global_YieldDown,A213)</f>
        <v>5.9999999999999995E-4</v>
      </c>
    </row>
    <row r="214" spans="1:22" x14ac:dyDescent="0.2">
      <c r="A214" s="29">
        <v>212</v>
      </c>
      <c r="B214" s="30">
        <v>0.05</v>
      </c>
      <c r="C214" s="31">
        <f t="shared" si="6"/>
        <v>2.3581884538536286</v>
      </c>
      <c r="D214" s="31"/>
      <c r="E214" s="32" cm="1">
        <f t="array" ref="E214">Global_Expense*INDEX(Global_InflationFactor,A214)</f>
        <v>11.790942269268143</v>
      </c>
      <c r="F214" s="32"/>
      <c r="G214" s="30">
        <v>0.06</v>
      </c>
      <c r="H214" s="31">
        <f t="shared" si="7"/>
        <v>0.9951560277146928</v>
      </c>
      <c r="I214" s="31"/>
      <c r="J214" s="33">
        <v>0.1</v>
      </c>
      <c r="K214" s="31" cm="1">
        <f t="array" ref="K214">1-POWER(1-INDEX(Life_LapseRate,A214),1/12)</f>
        <v>8.7416109546967213E-3</v>
      </c>
      <c r="L214" s="37"/>
      <c r="M214" s="35">
        <v>0.01</v>
      </c>
      <c r="N214" s="35">
        <v>0.01</v>
      </c>
      <c r="P214" s="36" cm="1">
        <f t="array" ref="P214">INDEX(Global_Inflation,A214)+0.02</f>
        <v>7.0000000000000007E-2</v>
      </c>
      <c r="R214" s="36" cm="1">
        <f t="array" ref="R214">INDEX(Life_LapseRate,A214)*0.5</f>
        <v>0.05</v>
      </c>
      <c r="S214" s="36" cm="1">
        <f t="array" ref="S214">INDEX(Life_LapseRate,A214)*1.5</f>
        <v>0.15000000000000002</v>
      </c>
      <c r="U214" s="36" cm="1">
        <f t="array" ref="U214">INDEX(Global_Yield,A214)*INDEX(Global_YieldUp,A214)</f>
        <v>5.9999999999999995E-4</v>
      </c>
      <c r="V214" s="36" cm="1">
        <f t="array" ref="V214">INDEX(Global_Yield,A214)*INDEX(Global_YieldDown,A214)</f>
        <v>5.9999999999999995E-4</v>
      </c>
    </row>
    <row r="215" spans="1:22" x14ac:dyDescent="0.2">
      <c r="A215" s="29">
        <v>213</v>
      </c>
      <c r="B215" s="30">
        <v>0.05</v>
      </c>
      <c r="C215" s="31">
        <f t="shared" si="6"/>
        <v>2.3677960055197986</v>
      </c>
      <c r="D215" s="31"/>
      <c r="E215" s="32" cm="1">
        <f t="array" ref="E215">Global_Expense*INDEX(Global_InflationFactor,A215)</f>
        <v>11.838980027598993</v>
      </c>
      <c r="F215" s="32"/>
      <c r="G215" s="30">
        <v>0.06</v>
      </c>
      <c r="H215" s="31">
        <f t="shared" si="7"/>
        <v>0.9951560277146928</v>
      </c>
      <c r="I215" s="31"/>
      <c r="J215" s="33">
        <v>0.1</v>
      </c>
      <c r="K215" s="31" cm="1">
        <f t="array" ref="K215">1-POWER(1-INDEX(Life_LapseRate,A215),1/12)</f>
        <v>8.7416109546967213E-3</v>
      </c>
      <c r="L215" s="37"/>
      <c r="M215" s="35">
        <v>0.01</v>
      </c>
      <c r="N215" s="35">
        <v>0.01</v>
      </c>
      <c r="P215" s="36" cm="1">
        <f t="array" ref="P215">INDEX(Global_Inflation,A215)+0.02</f>
        <v>7.0000000000000007E-2</v>
      </c>
      <c r="R215" s="36" cm="1">
        <f t="array" ref="R215">INDEX(Life_LapseRate,A215)*0.5</f>
        <v>0.05</v>
      </c>
      <c r="S215" s="36" cm="1">
        <f t="array" ref="S215">INDEX(Life_LapseRate,A215)*1.5</f>
        <v>0.15000000000000002</v>
      </c>
      <c r="U215" s="36" cm="1">
        <f t="array" ref="U215">INDEX(Global_Yield,A215)*INDEX(Global_YieldUp,A215)</f>
        <v>5.9999999999999995E-4</v>
      </c>
      <c r="V215" s="36" cm="1">
        <f t="array" ref="V215">INDEX(Global_Yield,A215)*INDEX(Global_YieldDown,A215)</f>
        <v>5.9999999999999995E-4</v>
      </c>
    </row>
    <row r="216" spans="1:22" x14ac:dyDescent="0.2">
      <c r="A216" s="29">
        <v>214</v>
      </c>
      <c r="B216" s="30">
        <v>0.05</v>
      </c>
      <c r="C216" s="31">
        <f t="shared" si="6"/>
        <v>2.3774426995407141</v>
      </c>
      <c r="D216" s="31"/>
      <c r="E216" s="32" cm="1">
        <f t="array" ref="E216">Global_Expense*INDEX(Global_InflationFactor,A216)</f>
        <v>11.88721349770357</v>
      </c>
      <c r="F216" s="32"/>
      <c r="G216" s="30">
        <v>0.06</v>
      </c>
      <c r="H216" s="31">
        <f t="shared" si="7"/>
        <v>0.9951560277146928</v>
      </c>
      <c r="I216" s="31"/>
      <c r="J216" s="33">
        <v>0.1</v>
      </c>
      <c r="K216" s="31" cm="1">
        <f t="array" ref="K216">1-POWER(1-INDEX(Life_LapseRate,A216),1/12)</f>
        <v>8.7416109546967213E-3</v>
      </c>
      <c r="L216" s="37"/>
      <c r="M216" s="35">
        <v>0.01</v>
      </c>
      <c r="N216" s="35">
        <v>0.01</v>
      </c>
      <c r="P216" s="36" cm="1">
        <f t="array" ref="P216">INDEX(Global_Inflation,A216)+0.02</f>
        <v>7.0000000000000007E-2</v>
      </c>
      <c r="R216" s="36" cm="1">
        <f t="array" ref="R216">INDEX(Life_LapseRate,A216)*0.5</f>
        <v>0.05</v>
      </c>
      <c r="S216" s="36" cm="1">
        <f t="array" ref="S216">INDEX(Life_LapseRate,A216)*1.5</f>
        <v>0.15000000000000002</v>
      </c>
      <c r="U216" s="36" cm="1">
        <f t="array" ref="U216">INDEX(Global_Yield,A216)*INDEX(Global_YieldUp,A216)</f>
        <v>5.9999999999999995E-4</v>
      </c>
      <c r="V216" s="36" cm="1">
        <f t="array" ref="V216">INDEX(Global_Yield,A216)*INDEX(Global_YieldDown,A216)</f>
        <v>5.9999999999999995E-4</v>
      </c>
    </row>
    <row r="217" spans="1:22" x14ac:dyDescent="0.2">
      <c r="A217" s="29">
        <v>215</v>
      </c>
      <c r="B217" s="30">
        <v>0.05</v>
      </c>
      <c r="C217" s="31">
        <f t="shared" si="6"/>
        <v>2.3871286953871742</v>
      </c>
      <c r="D217" s="31"/>
      <c r="E217" s="32" cm="1">
        <f t="array" ref="E217">Global_Expense*INDEX(Global_InflationFactor,A217)</f>
        <v>11.935643476935871</v>
      </c>
      <c r="F217" s="32"/>
      <c r="G217" s="30">
        <v>0.06</v>
      </c>
      <c r="H217" s="31">
        <f t="shared" si="7"/>
        <v>0.9951560277146928</v>
      </c>
      <c r="I217" s="31"/>
      <c r="J217" s="33">
        <v>0.1</v>
      </c>
      <c r="K217" s="31" cm="1">
        <f t="array" ref="K217">1-POWER(1-INDEX(Life_LapseRate,A217),1/12)</f>
        <v>8.7416109546967213E-3</v>
      </c>
      <c r="L217" s="37"/>
      <c r="M217" s="35">
        <v>0.01</v>
      </c>
      <c r="N217" s="35">
        <v>0.01</v>
      </c>
      <c r="P217" s="36" cm="1">
        <f t="array" ref="P217">INDEX(Global_Inflation,A217)+0.02</f>
        <v>7.0000000000000007E-2</v>
      </c>
      <c r="R217" s="36" cm="1">
        <f t="array" ref="R217">INDEX(Life_LapseRate,A217)*0.5</f>
        <v>0.05</v>
      </c>
      <c r="S217" s="36" cm="1">
        <f t="array" ref="S217">INDEX(Life_LapseRate,A217)*1.5</f>
        <v>0.15000000000000002</v>
      </c>
      <c r="U217" s="36" cm="1">
        <f t="array" ref="U217">INDEX(Global_Yield,A217)*INDEX(Global_YieldUp,A217)</f>
        <v>5.9999999999999995E-4</v>
      </c>
      <c r="V217" s="36" cm="1">
        <f t="array" ref="V217">INDEX(Global_Yield,A217)*INDEX(Global_YieldDown,A217)</f>
        <v>5.9999999999999995E-4</v>
      </c>
    </row>
    <row r="218" spans="1:22" x14ac:dyDescent="0.2">
      <c r="A218" s="29">
        <v>216</v>
      </c>
      <c r="B218" s="30">
        <v>0.05</v>
      </c>
      <c r="C218" s="31">
        <f t="shared" si="6"/>
        <v>2.3968541531796808</v>
      </c>
      <c r="D218" s="31"/>
      <c r="E218" s="32" cm="1">
        <f t="array" ref="E218">Global_Expense*INDEX(Global_InflationFactor,A218)</f>
        <v>11.984270765898405</v>
      </c>
      <c r="F218" s="32"/>
      <c r="G218" s="30">
        <v>0.06</v>
      </c>
      <c r="H218" s="31">
        <f t="shared" si="7"/>
        <v>0.9951560277146928</v>
      </c>
      <c r="I218" s="31"/>
      <c r="J218" s="33">
        <v>0.1</v>
      </c>
      <c r="K218" s="31" cm="1">
        <f t="array" ref="K218">1-POWER(1-INDEX(Life_LapseRate,A218),1/12)</f>
        <v>8.7416109546967213E-3</v>
      </c>
      <c r="L218" s="37"/>
      <c r="M218" s="35">
        <v>0.01</v>
      </c>
      <c r="N218" s="35">
        <v>0.01</v>
      </c>
      <c r="P218" s="36" cm="1">
        <f t="array" ref="P218">INDEX(Global_Inflation,A218)+0.02</f>
        <v>7.0000000000000007E-2</v>
      </c>
      <c r="R218" s="36" cm="1">
        <f t="array" ref="R218">INDEX(Life_LapseRate,A218)*0.5</f>
        <v>0.05</v>
      </c>
      <c r="S218" s="36" cm="1">
        <f t="array" ref="S218">INDEX(Life_LapseRate,A218)*1.5</f>
        <v>0.15000000000000002</v>
      </c>
      <c r="U218" s="36" cm="1">
        <f t="array" ref="U218">INDEX(Global_Yield,A218)*INDEX(Global_YieldUp,A218)</f>
        <v>5.9999999999999995E-4</v>
      </c>
      <c r="V218" s="36" cm="1">
        <f t="array" ref="V218">INDEX(Global_Yield,A218)*INDEX(Global_YieldDown,A218)</f>
        <v>5.9999999999999995E-4</v>
      </c>
    </row>
    <row r="219" spans="1:22" x14ac:dyDescent="0.2">
      <c r="A219" s="29">
        <v>217</v>
      </c>
      <c r="B219" s="30">
        <v>0.05</v>
      </c>
      <c r="C219" s="31">
        <f t="shared" si="6"/>
        <v>2.4066192336910848</v>
      </c>
      <c r="D219" s="31"/>
      <c r="E219" s="32" cm="1">
        <f t="array" ref="E219">Global_Expense*INDEX(Global_InflationFactor,A219)</f>
        <v>12.033096168455424</v>
      </c>
      <c r="F219" s="32"/>
      <c r="G219" s="30">
        <v>0.06</v>
      </c>
      <c r="H219" s="31">
        <f t="shared" si="7"/>
        <v>0.9951560277146928</v>
      </c>
      <c r="I219" s="31"/>
      <c r="J219" s="33">
        <v>0.1</v>
      </c>
      <c r="K219" s="31" cm="1">
        <f t="array" ref="K219">1-POWER(1-INDEX(Life_LapseRate,A219),1/12)</f>
        <v>8.7416109546967213E-3</v>
      </c>
      <c r="L219" s="37"/>
      <c r="M219" s="35">
        <v>0.01</v>
      </c>
      <c r="N219" s="35">
        <v>0.01</v>
      </c>
      <c r="P219" s="36" cm="1">
        <f t="array" ref="P219">INDEX(Global_Inflation,A219)+0.02</f>
        <v>7.0000000000000007E-2</v>
      </c>
      <c r="R219" s="36" cm="1">
        <f t="array" ref="R219">INDEX(Life_LapseRate,A219)*0.5</f>
        <v>0.05</v>
      </c>
      <c r="S219" s="36" cm="1">
        <f t="array" ref="S219">INDEX(Life_LapseRate,A219)*1.5</f>
        <v>0.15000000000000002</v>
      </c>
      <c r="U219" s="36" cm="1">
        <f t="array" ref="U219">INDEX(Global_Yield,A219)*INDEX(Global_YieldUp,A219)</f>
        <v>5.9999999999999995E-4</v>
      </c>
      <c r="V219" s="36" cm="1">
        <f t="array" ref="V219">INDEX(Global_Yield,A219)*INDEX(Global_YieldDown,A219)</f>
        <v>5.9999999999999995E-4</v>
      </c>
    </row>
    <row r="220" spans="1:22" x14ac:dyDescent="0.2">
      <c r="A220" s="29">
        <v>218</v>
      </c>
      <c r="B220" s="30">
        <v>0.05</v>
      </c>
      <c r="C220" s="31">
        <f t="shared" si="6"/>
        <v>2.416424098349252</v>
      </c>
      <c r="D220" s="31"/>
      <c r="E220" s="32" cm="1">
        <f t="array" ref="E220">Global_Expense*INDEX(Global_InflationFactor,A220)</f>
        <v>12.082120491746259</v>
      </c>
      <c r="F220" s="32"/>
      <c r="G220" s="30">
        <v>0.06</v>
      </c>
      <c r="H220" s="31">
        <f t="shared" si="7"/>
        <v>0.9951560277146928</v>
      </c>
      <c r="I220" s="31"/>
      <c r="J220" s="33">
        <v>0.1</v>
      </c>
      <c r="K220" s="31" cm="1">
        <f t="array" ref="K220">1-POWER(1-INDEX(Life_LapseRate,A220),1/12)</f>
        <v>8.7416109546967213E-3</v>
      </c>
      <c r="L220" s="37"/>
      <c r="M220" s="35">
        <v>0.01</v>
      </c>
      <c r="N220" s="35">
        <v>0.01</v>
      </c>
      <c r="P220" s="36" cm="1">
        <f t="array" ref="P220">INDEX(Global_Inflation,A220)+0.02</f>
        <v>7.0000000000000007E-2</v>
      </c>
      <c r="R220" s="36" cm="1">
        <f t="array" ref="R220">INDEX(Life_LapseRate,A220)*0.5</f>
        <v>0.05</v>
      </c>
      <c r="S220" s="36" cm="1">
        <f t="array" ref="S220">INDEX(Life_LapseRate,A220)*1.5</f>
        <v>0.15000000000000002</v>
      </c>
      <c r="U220" s="36" cm="1">
        <f t="array" ref="U220">INDEX(Global_Yield,A220)*INDEX(Global_YieldUp,A220)</f>
        <v>5.9999999999999995E-4</v>
      </c>
      <c r="V220" s="36" cm="1">
        <f t="array" ref="V220">INDEX(Global_Yield,A220)*INDEX(Global_YieldDown,A220)</f>
        <v>5.9999999999999995E-4</v>
      </c>
    </row>
    <row r="221" spans="1:22" x14ac:dyDescent="0.2">
      <c r="A221" s="29">
        <v>219</v>
      </c>
      <c r="B221" s="30">
        <v>0.05</v>
      </c>
      <c r="C221" s="31">
        <f t="shared" si="6"/>
        <v>2.4262689092397181</v>
      </c>
      <c r="D221" s="31"/>
      <c r="E221" s="32" cm="1">
        <f t="array" ref="E221">Global_Expense*INDEX(Global_InflationFactor,A221)</f>
        <v>12.131344546198591</v>
      </c>
      <c r="F221" s="32"/>
      <c r="G221" s="30">
        <v>0.06</v>
      </c>
      <c r="H221" s="31">
        <f t="shared" si="7"/>
        <v>0.9951560277146928</v>
      </c>
      <c r="I221" s="31"/>
      <c r="J221" s="33">
        <v>0.1</v>
      </c>
      <c r="K221" s="31" cm="1">
        <f t="array" ref="K221">1-POWER(1-INDEX(Life_LapseRate,A221),1/12)</f>
        <v>8.7416109546967213E-3</v>
      </c>
      <c r="L221" s="37"/>
      <c r="M221" s="35">
        <v>0.01</v>
      </c>
      <c r="N221" s="35">
        <v>0.01</v>
      </c>
      <c r="P221" s="36" cm="1">
        <f t="array" ref="P221">INDEX(Global_Inflation,A221)+0.02</f>
        <v>7.0000000000000007E-2</v>
      </c>
      <c r="R221" s="36" cm="1">
        <f t="array" ref="R221">INDEX(Life_LapseRate,A221)*0.5</f>
        <v>0.05</v>
      </c>
      <c r="S221" s="36" cm="1">
        <f t="array" ref="S221">INDEX(Life_LapseRate,A221)*1.5</f>
        <v>0.15000000000000002</v>
      </c>
      <c r="U221" s="36" cm="1">
        <f t="array" ref="U221">INDEX(Global_Yield,A221)*INDEX(Global_YieldUp,A221)</f>
        <v>5.9999999999999995E-4</v>
      </c>
      <c r="V221" s="36" cm="1">
        <f t="array" ref="V221">INDEX(Global_Yield,A221)*INDEX(Global_YieldDown,A221)</f>
        <v>5.9999999999999995E-4</v>
      </c>
    </row>
    <row r="222" spans="1:22" x14ac:dyDescent="0.2">
      <c r="A222" s="29">
        <v>220</v>
      </c>
      <c r="B222" s="30">
        <v>0.05</v>
      </c>
      <c r="C222" s="31">
        <f t="shared" si="6"/>
        <v>2.436153829108378</v>
      </c>
      <c r="D222" s="31"/>
      <c r="E222" s="32" cm="1">
        <f t="array" ref="E222">Global_Expense*INDEX(Global_InflationFactor,A222)</f>
        <v>12.180769145541889</v>
      </c>
      <c r="F222" s="32"/>
      <c r="G222" s="30">
        <v>0.06</v>
      </c>
      <c r="H222" s="31">
        <f t="shared" si="7"/>
        <v>0.9951560277146928</v>
      </c>
      <c r="I222" s="31"/>
      <c r="J222" s="33">
        <v>0.1</v>
      </c>
      <c r="K222" s="31" cm="1">
        <f t="array" ref="K222">1-POWER(1-INDEX(Life_LapseRate,A222),1/12)</f>
        <v>8.7416109546967213E-3</v>
      </c>
      <c r="L222" s="37"/>
      <c r="M222" s="35">
        <v>0.01</v>
      </c>
      <c r="N222" s="35">
        <v>0.01</v>
      </c>
      <c r="P222" s="36" cm="1">
        <f t="array" ref="P222">INDEX(Global_Inflation,A222)+0.02</f>
        <v>7.0000000000000007E-2</v>
      </c>
      <c r="R222" s="36" cm="1">
        <f t="array" ref="R222">INDEX(Life_LapseRate,A222)*0.5</f>
        <v>0.05</v>
      </c>
      <c r="S222" s="36" cm="1">
        <f t="array" ref="S222">INDEX(Life_LapseRate,A222)*1.5</f>
        <v>0.15000000000000002</v>
      </c>
      <c r="U222" s="36" cm="1">
        <f t="array" ref="U222">INDEX(Global_Yield,A222)*INDEX(Global_YieldUp,A222)</f>
        <v>5.9999999999999995E-4</v>
      </c>
      <c r="V222" s="36" cm="1">
        <f t="array" ref="V222">INDEX(Global_Yield,A222)*INDEX(Global_YieldDown,A222)</f>
        <v>5.9999999999999995E-4</v>
      </c>
    </row>
    <row r="223" spans="1:22" x14ac:dyDescent="0.2">
      <c r="A223" s="29">
        <v>221</v>
      </c>
      <c r="B223" s="30">
        <v>0.05</v>
      </c>
      <c r="C223" s="31">
        <f t="shared" si="6"/>
        <v>2.4460790213641741</v>
      </c>
      <c r="D223" s="31"/>
      <c r="E223" s="32" cm="1">
        <f t="array" ref="E223">Global_Expense*INDEX(Global_InflationFactor,A223)</f>
        <v>12.23039510682087</v>
      </c>
      <c r="F223" s="32"/>
      <c r="G223" s="30">
        <v>0.06</v>
      </c>
      <c r="H223" s="31">
        <f t="shared" si="7"/>
        <v>0.9951560277146928</v>
      </c>
      <c r="I223" s="31"/>
      <c r="J223" s="33">
        <v>0.1</v>
      </c>
      <c r="K223" s="31" cm="1">
        <f t="array" ref="K223">1-POWER(1-INDEX(Life_LapseRate,A223),1/12)</f>
        <v>8.7416109546967213E-3</v>
      </c>
      <c r="L223" s="37"/>
      <c r="M223" s="35">
        <v>0.01</v>
      </c>
      <c r="N223" s="35">
        <v>0.01</v>
      </c>
      <c r="P223" s="36" cm="1">
        <f t="array" ref="P223">INDEX(Global_Inflation,A223)+0.02</f>
        <v>7.0000000000000007E-2</v>
      </c>
      <c r="R223" s="36" cm="1">
        <f t="array" ref="R223">INDEX(Life_LapseRate,A223)*0.5</f>
        <v>0.05</v>
      </c>
      <c r="S223" s="36" cm="1">
        <f t="array" ref="S223">INDEX(Life_LapseRate,A223)*1.5</f>
        <v>0.15000000000000002</v>
      </c>
      <c r="U223" s="36" cm="1">
        <f t="array" ref="U223">INDEX(Global_Yield,A223)*INDEX(Global_YieldUp,A223)</f>
        <v>5.9999999999999995E-4</v>
      </c>
      <c r="V223" s="36" cm="1">
        <f t="array" ref="V223">INDEX(Global_Yield,A223)*INDEX(Global_YieldDown,A223)</f>
        <v>5.9999999999999995E-4</v>
      </c>
    </row>
    <row r="224" spans="1:22" x14ac:dyDescent="0.2">
      <c r="A224" s="29">
        <v>222</v>
      </c>
      <c r="B224" s="30">
        <v>0.05</v>
      </c>
      <c r="C224" s="31">
        <f t="shared" si="6"/>
        <v>2.4560446500817972</v>
      </c>
      <c r="D224" s="31"/>
      <c r="E224" s="32" cm="1">
        <f t="array" ref="E224">Global_Expense*INDEX(Global_InflationFactor,A224)</f>
        <v>12.280223250408985</v>
      </c>
      <c r="F224" s="32"/>
      <c r="G224" s="30">
        <v>0.06</v>
      </c>
      <c r="H224" s="31">
        <f t="shared" si="7"/>
        <v>0.9951560277146928</v>
      </c>
      <c r="I224" s="31"/>
      <c r="J224" s="33">
        <v>0.1</v>
      </c>
      <c r="K224" s="31" cm="1">
        <f t="array" ref="K224">1-POWER(1-INDEX(Life_LapseRate,A224),1/12)</f>
        <v>8.7416109546967213E-3</v>
      </c>
      <c r="L224" s="37"/>
      <c r="M224" s="35">
        <v>0.01</v>
      </c>
      <c r="N224" s="35">
        <v>0.01</v>
      </c>
      <c r="P224" s="36" cm="1">
        <f t="array" ref="P224">INDEX(Global_Inflation,A224)+0.02</f>
        <v>7.0000000000000007E-2</v>
      </c>
      <c r="R224" s="36" cm="1">
        <f t="array" ref="R224">INDEX(Life_LapseRate,A224)*0.5</f>
        <v>0.05</v>
      </c>
      <c r="S224" s="36" cm="1">
        <f t="array" ref="S224">INDEX(Life_LapseRate,A224)*1.5</f>
        <v>0.15000000000000002</v>
      </c>
      <c r="U224" s="36" cm="1">
        <f t="array" ref="U224">INDEX(Global_Yield,A224)*INDEX(Global_YieldUp,A224)</f>
        <v>5.9999999999999995E-4</v>
      </c>
      <c r="V224" s="36" cm="1">
        <f t="array" ref="V224">INDEX(Global_Yield,A224)*INDEX(Global_YieldDown,A224)</f>
        <v>5.9999999999999995E-4</v>
      </c>
    </row>
    <row r="225" spans="1:22" x14ac:dyDescent="0.2">
      <c r="A225" s="29">
        <v>223</v>
      </c>
      <c r="B225" s="30">
        <v>0.05</v>
      </c>
      <c r="C225" s="31">
        <f t="shared" si="6"/>
        <v>2.4660508800043979</v>
      </c>
      <c r="D225" s="31"/>
      <c r="E225" s="32" cm="1">
        <f t="array" ref="E225">Global_Expense*INDEX(Global_InflationFactor,A225)</f>
        <v>12.330254400021989</v>
      </c>
      <c r="F225" s="32"/>
      <c r="G225" s="30">
        <v>0.06</v>
      </c>
      <c r="H225" s="31">
        <f t="shared" si="7"/>
        <v>0.9951560277146928</v>
      </c>
      <c r="I225" s="31"/>
      <c r="J225" s="33">
        <v>0.1</v>
      </c>
      <c r="K225" s="31" cm="1">
        <f t="array" ref="K225">1-POWER(1-INDEX(Life_LapseRate,A225),1/12)</f>
        <v>8.7416109546967213E-3</v>
      </c>
      <c r="L225" s="37"/>
      <c r="M225" s="35">
        <v>0.01</v>
      </c>
      <c r="N225" s="35">
        <v>0.01</v>
      </c>
      <c r="P225" s="36" cm="1">
        <f t="array" ref="P225">INDEX(Global_Inflation,A225)+0.02</f>
        <v>7.0000000000000007E-2</v>
      </c>
      <c r="R225" s="36" cm="1">
        <f t="array" ref="R225">INDEX(Life_LapseRate,A225)*0.5</f>
        <v>0.05</v>
      </c>
      <c r="S225" s="36" cm="1">
        <f t="array" ref="S225">INDEX(Life_LapseRate,A225)*1.5</f>
        <v>0.15000000000000002</v>
      </c>
      <c r="U225" s="36" cm="1">
        <f t="array" ref="U225">INDEX(Global_Yield,A225)*INDEX(Global_YieldUp,A225)</f>
        <v>5.9999999999999995E-4</v>
      </c>
      <c r="V225" s="36" cm="1">
        <f t="array" ref="V225">INDEX(Global_Yield,A225)*INDEX(Global_YieldDown,A225)</f>
        <v>5.9999999999999995E-4</v>
      </c>
    </row>
    <row r="226" spans="1:22" x14ac:dyDescent="0.2">
      <c r="A226" s="29">
        <v>224</v>
      </c>
      <c r="B226" s="30">
        <v>0.05</v>
      </c>
      <c r="C226" s="31">
        <f t="shared" si="6"/>
        <v>2.4760978765463104</v>
      </c>
      <c r="D226" s="31"/>
      <c r="E226" s="32" cm="1">
        <f t="array" ref="E226">Global_Expense*INDEX(Global_InflationFactor,A226)</f>
        <v>12.380489382731552</v>
      </c>
      <c r="F226" s="32"/>
      <c r="G226" s="30">
        <v>0.06</v>
      </c>
      <c r="H226" s="31">
        <f t="shared" si="7"/>
        <v>0.9951560277146928</v>
      </c>
      <c r="I226" s="31"/>
      <c r="J226" s="33">
        <v>0.1</v>
      </c>
      <c r="K226" s="31" cm="1">
        <f t="array" ref="K226">1-POWER(1-INDEX(Life_LapseRate,A226),1/12)</f>
        <v>8.7416109546967213E-3</v>
      </c>
      <c r="L226" s="37"/>
      <c r="M226" s="35">
        <v>0.01</v>
      </c>
      <c r="N226" s="35">
        <v>0.01</v>
      </c>
      <c r="P226" s="36" cm="1">
        <f t="array" ref="P226">INDEX(Global_Inflation,A226)+0.02</f>
        <v>7.0000000000000007E-2</v>
      </c>
      <c r="R226" s="36" cm="1">
        <f t="array" ref="R226">INDEX(Life_LapseRate,A226)*0.5</f>
        <v>0.05</v>
      </c>
      <c r="S226" s="36" cm="1">
        <f t="array" ref="S226">INDEX(Life_LapseRate,A226)*1.5</f>
        <v>0.15000000000000002</v>
      </c>
      <c r="U226" s="36" cm="1">
        <f t="array" ref="U226">INDEX(Global_Yield,A226)*INDEX(Global_YieldUp,A226)</f>
        <v>5.9999999999999995E-4</v>
      </c>
      <c r="V226" s="36" cm="1">
        <f t="array" ref="V226">INDEX(Global_Yield,A226)*INDEX(Global_YieldDown,A226)</f>
        <v>5.9999999999999995E-4</v>
      </c>
    </row>
    <row r="227" spans="1:22" x14ac:dyDescent="0.2">
      <c r="A227" s="29">
        <v>225</v>
      </c>
      <c r="B227" s="30">
        <v>0.05</v>
      </c>
      <c r="C227" s="31">
        <f t="shared" si="6"/>
        <v>2.4861858057957886</v>
      </c>
      <c r="D227" s="31"/>
      <c r="E227" s="32" cm="1">
        <f t="array" ref="E227">Global_Expense*INDEX(Global_InflationFactor,A227)</f>
        <v>12.430929028978943</v>
      </c>
      <c r="F227" s="32"/>
      <c r="G227" s="30">
        <v>0.06</v>
      </c>
      <c r="H227" s="31">
        <f t="shared" si="7"/>
        <v>0.9951560277146928</v>
      </c>
      <c r="I227" s="31"/>
      <c r="J227" s="33">
        <v>0.1</v>
      </c>
      <c r="K227" s="31" cm="1">
        <f t="array" ref="K227">1-POWER(1-INDEX(Life_LapseRate,A227),1/12)</f>
        <v>8.7416109546967213E-3</v>
      </c>
      <c r="L227" s="37"/>
      <c r="M227" s="35">
        <v>0.01</v>
      </c>
      <c r="N227" s="35">
        <v>0.01</v>
      </c>
      <c r="P227" s="36" cm="1">
        <f t="array" ref="P227">INDEX(Global_Inflation,A227)+0.02</f>
        <v>7.0000000000000007E-2</v>
      </c>
      <c r="R227" s="36" cm="1">
        <f t="array" ref="R227">INDEX(Life_LapseRate,A227)*0.5</f>
        <v>0.05</v>
      </c>
      <c r="S227" s="36" cm="1">
        <f t="array" ref="S227">INDEX(Life_LapseRate,A227)*1.5</f>
        <v>0.15000000000000002</v>
      </c>
      <c r="U227" s="36" cm="1">
        <f t="array" ref="U227">INDEX(Global_Yield,A227)*INDEX(Global_YieldUp,A227)</f>
        <v>5.9999999999999995E-4</v>
      </c>
      <c r="V227" s="36" cm="1">
        <f t="array" ref="V227">INDEX(Global_Yield,A227)*INDEX(Global_YieldDown,A227)</f>
        <v>5.9999999999999995E-4</v>
      </c>
    </row>
    <row r="228" spans="1:22" x14ac:dyDescent="0.2">
      <c r="A228" s="29">
        <v>226</v>
      </c>
      <c r="B228" s="30">
        <v>0.05</v>
      </c>
      <c r="C228" s="31">
        <f t="shared" si="6"/>
        <v>2.4963148345177499</v>
      </c>
      <c r="D228" s="31"/>
      <c r="E228" s="32" cm="1">
        <f t="array" ref="E228">Global_Expense*INDEX(Global_InflationFactor,A228)</f>
        <v>12.481574172588751</v>
      </c>
      <c r="F228" s="32"/>
      <c r="G228" s="30">
        <v>0.06</v>
      </c>
      <c r="H228" s="31">
        <f t="shared" si="7"/>
        <v>0.9951560277146928</v>
      </c>
      <c r="I228" s="31"/>
      <c r="J228" s="33">
        <v>0.1</v>
      </c>
      <c r="K228" s="31" cm="1">
        <f t="array" ref="K228">1-POWER(1-INDEX(Life_LapseRate,A228),1/12)</f>
        <v>8.7416109546967213E-3</v>
      </c>
      <c r="L228" s="37"/>
      <c r="M228" s="35">
        <v>0.01</v>
      </c>
      <c r="N228" s="35">
        <v>0.01</v>
      </c>
      <c r="P228" s="36" cm="1">
        <f t="array" ref="P228">INDEX(Global_Inflation,A228)+0.02</f>
        <v>7.0000000000000007E-2</v>
      </c>
      <c r="R228" s="36" cm="1">
        <f t="array" ref="R228">INDEX(Life_LapseRate,A228)*0.5</f>
        <v>0.05</v>
      </c>
      <c r="S228" s="36" cm="1">
        <f t="array" ref="S228">INDEX(Life_LapseRate,A228)*1.5</f>
        <v>0.15000000000000002</v>
      </c>
      <c r="U228" s="36" cm="1">
        <f t="array" ref="U228">INDEX(Global_Yield,A228)*INDEX(Global_YieldUp,A228)</f>
        <v>5.9999999999999995E-4</v>
      </c>
      <c r="V228" s="36" cm="1">
        <f t="array" ref="V228">INDEX(Global_Yield,A228)*INDEX(Global_YieldDown,A228)</f>
        <v>5.9999999999999995E-4</v>
      </c>
    </row>
    <row r="229" spans="1:22" x14ac:dyDescent="0.2">
      <c r="A229" s="29">
        <v>227</v>
      </c>
      <c r="B229" s="30">
        <v>0.05</v>
      </c>
      <c r="C229" s="31">
        <f t="shared" si="6"/>
        <v>2.5064851301565327</v>
      </c>
      <c r="D229" s="31"/>
      <c r="E229" s="32" cm="1">
        <f t="array" ref="E229">Global_Expense*INDEX(Global_InflationFactor,A229)</f>
        <v>12.532425650782663</v>
      </c>
      <c r="F229" s="32"/>
      <c r="G229" s="30">
        <v>0.06</v>
      </c>
      <c r="H229" s="31">
        <f t="shared" si="7"/>
        <v>0.9951560277146928</v>
      </c>
      <c r="I229" s="31"/>
      <c r="J229" s="33">
        <v>0.1</v>
      </c>
      <c r="K229" s="31" cm="1">
        <f t="array" ref="K229">1-POWER(1-INDEX(Life_LapseRate,A229),1/12)</f>
        <v>8.7416109546967213E-3</v>
      </c>
      <c r="L229" s="37"/>
      <c r="M229" s="35">
        <v>0.01</v>
      </c>
      <c r="N229" s="35">
        <v>0.01</v>
      </c>
      <c r="P229" s="36" cm="1">
        <f t="array" ref="P229">INDEX(Global_Inflation,A229)+0.02</f>
        <v>7.0000000000000007E-2</v>
      </c>
      <c r="R229" s="36" cm="1">
        <f t="array" ref="R229">INDEX(Life_LapseRate,A229)*0.5</f>
        <v>0.05</v>
      </c>
      <c r="S229" s="36" cm="1">
        <f t="array" ref="S229">INDEX(Life_LapseRate,A229)*1.5</f>
        <v>0.15000000000000002</v>
      </c>
      <c r="U229" s="36" cm="1">
        <f t="array" ref="U229">INDEX(Global_Yield,A229)*INDEX(Global_YieldUp,A229)</f>
        <v>5.9999999999999995E-4</v>
      </c>
      <c r="V229" s="36" cm="1">
        <f t="array" ref="V229">INDEX(Global_Yield,A229)*INDEX(Global_YieldDown,A229)</f>
        <v>5.9999999999999995E-4</v>
      </c>
    </row>
    <row r="230" spans="1:22" x14ac:dyDescent="0.2">
      <c r="A230" s="29">
        <v>228</v>
      </c>
      <c r="B230" s="30">
        <v>0.05</v>
      </c>
      <c r="C230" s="31">
        <f t="shared" si="6"/>
        <v>2.5166968608386648</v>
      </c>
      <c r="D230" s="31"/>
      <c r="E230" s="32" cm="1">
        <f t="array" ref="E230">Global_Expense*INDEX(Global_InflationFactor,A230)</f>
        <v>12.583484304193323</v>
      </c>
      <c r="F230" s="32"/>
      <c r="G230" s="30">
        <v>0.06</v>
      </c>
      <c r="H230" s="31">
        <f t="shared" si="7"/>
        <v>0.9951560277146928</v>
      </c>
      <c r="I230" s="31"/>
      <c r="J230" s="33">
        <v>0.1</v>
      </c>
      <c r="K230" s="31" cm="1">
        <f t="array" ref="K230">1-POWER(1-INDEX(Life_LapseRate,A230),1/12)</f>
        <v>8.7416109546967213E-3</v>
      </c>
      <c r="L230" s="37"/>
      <c r="M230" s="35">
        <v>0.01</v>
      </c>
      <c r="N230" s="35">
        <v>0.01</v>
      </c>
      <c r="P230" s="36" cm="1">
        <f t="array" ref="P230">INDEX(Global_Inflation,A230)+0.02</f>
        <v>7.0000000000000007E-2</v>
      </c>
      <c r="R230" s="36" cm="1">
        <f t="array" ref="R230">INDEX(Life_LapseRate,A230)*0.5</f>
        <v>0.05</v>
      </c>
      <c r="S230" s="36" cm="1">
        <f t="array" ref="S230">INDEX(Life_LapseRate,A230)*1.5</f>
        <v>0.15000000000000002</v>
      </c>
      <c r="U230" s="36" cm="1">
        <f t="array" ref="U230">INDEX(Global_Yield,A230)*INDEX(Global_YieldUp,A230)</f>
        <v>5.9999999999999995E-4</v>
      </c>
      <c r="V230" s="36" cm="1">
        <f t="array" ref="V230">INDEX(Global_Yield,A230)*INDEX(Global_YieldDown,A230)</f>
        <v>5.9999999999999995E-4</v>
      </c>
    </row>
    <row r="231" spans="1:22" x14ac:dyDescent="0.2">
      <c r="A231" s="29">
        <v>229</v>
      </c>
      <c r="B231" s="30">
        <v>0.05</v>
      </c>
      <c r="C231" s="31">
        <f t="shared" si="6"/>
        <v>2.526950195375639</v>
      </c>
      <c r="D231" s="31"/>
      <c r="E231" s="32" cm="1">
        <f t="array" ref="E231">Global_Expense*INDEX(Global_InflationFactor,A231)</f>
        <v>12.634750976878195</v>
      </c>
      <c r="F231" s="32"/>
      <c r="G231" s="30">
        <v>0.06</v>
      </c>
      <c r="H231" s="31">
        <f t="shared" si="7"/>
        <v>0.9951560277146928</v>
      </c>
      <c r="I231" s="31"/>
      <c r="J231" s="33">
        <v>0.1</v>
      </c>
      <c r="K231" s="31" cm="1">
        <f t="array" ref="K231">1-POWER(1-INDEX(Life_LapseRate,A231),1/12)</f>
        <v>8.7416109546967213E-3</v>
      </c>
      <c r="L231" s="37"/>
      <c r="M231" s="35">
        <v>0.01</v>
      </c>
      <c r="N231" s="35">
        <v>0.01</v>
      </c>
      <c r="P231" s="36" cm="1">
        <f t="array" ref="P231">INDEX(Global_Inflation,A231)+0.02</f>
        <v>7.0000000000000007E-2</v>
      </c>
      <c r="R231" s="36" cm="1">
        <f t="array" ref="R231">INDEX(Life_LapseRate,A231)*0.5</f>
        <v>0.05</v>
      </c>
      <c r="S231" s="36" cm="1">
        <f t="array" ref="S231">INDEX(Life_LapseRate,A231)*1.5</f>
        <v>0.15000000000000002</v>
      </c>
      <c r="U231" s="36" cm="1">
        <f t="array" ref="U231">INDEX(Global_Yield,A231)*INDEX(Global_YieldUp,A231)</f>
        <v>5.9999999999999995E-4</v>
      </c>
      <c r="V231" s="36" cm="1">
        <f t="array" ref="V231">INDEX(Global_Yield,A231)*INDEX(Global_YieldDown,A231)</f>
        <v>5.9999999999999995E-4</v>
      </c>
    </row>
    <row r="232" spans="1:22" x14ac:dyDescent="0.2">
      <c r="A232" s="29">
        <v>230</v>
      </c>
      <c r="B232" s="30">
        <v>0.05</v>
      </c>
      <c r="C232" s="31">
        <f t="shared" si="6"/>
        <v>2.5372453032667148</v>
      </c>
      <c r="D232" s="31"/>
      <c r="E232" s="32" cm="1">
        <f t="array" ref="E232">Global_Expense*INDEX(Global_InflationFactor,A232)</f>
        <v>12.686226516333575</v>
      </c>
      <c r="F232" s="32"/>
      <c r="G232" s="30">
        <v>0.06</v>
      </c>
      <c r="H232" s="31">
        <f t="shared" si="7"/>
        <v>0.9951560277146928</v>
      </c>
      <c r="I232" s="31"/>
      <c r="J232" s="33">
        <v>0.1</v>
      </c>
      <c r="K232" s="31" cm="1">
        <f t="array" ref="K232">1-POWER(1-INDEX(Life_LapseRate,A232),1/12)</f>
        <v>8.7416109546967213E-3</v>
      </c>
      <c r="L232" s="37"/>
      <c r="M232" s="35">
        <v>0.01</v>
      </c>
      <c r="N232" s="35">
        <v>0.01</v>
      </c>
      <c r="P232" s="36" cm="1">
        <f t="array" ref="P232">INDEX(Global_Inflation,A232)+0.02</f>
        <v>7.0000000000000007E-2</v>
      </c>
      <c r="R232" s="36" cm="1">
        <f t="array" ref="R232">INDEX(Life_LapseRate,A232)*0.5</f>
        <v>0.05</v>
      </c>
      <c r="S232" s="36" cm="1">
        <f t="array" ref="S232">INDEX(Life_LapseRate,A232)*1.5</f>
        <v>0.15000000000000002</v>
      </c>
      <c r="U232" s="36" cm="1">
        <f t="array" ref="U232">INDEX(Global_Yield,A232)*INDEX(Global_YieldUp,A232)</f>
        <v>5.9999999999999995E-4</v>
      </c>
      <c r="V232" s="36" cm="1">
        <f t="array" ref="V232">INDEX(Global_Yield,A232)*INDEX(Global_YieldDown,A232)</f>
        <v>5.9999999999999995E-4</v>
      </c>
    </row>
    <row r="233" spans="1:22" x14ac:dyDescent="0.2">
      <c r="A233" s="29">
        <v>231</v>
      </c>
      <c r="B233" s="30">
        <v>0.05</v>
      </c>
      <c r="C233" s="31">
        <f t="shared" si="6"/>
        <v>2.5475823547017042</v>
      </c>
      <c r="D233" s="31"/>
      <c r="E233" s="32" cm="1">
        <f t="array" ref="E233">Global_Expense*INDEX(Global_InflationFactor,A233)</f>
        <v>12.737911773508522</v>
      </c>
      <c r="F233" s="32"/>
      <c r="G233" s="30">
        <v>0.06</v>
      </c>
      <c r="H233" s="31">
        <f t="shared" si="7"/>
        <v>0.9951560277146928</v>
      </c>
      <c r="I233" s="31"/>
      <c r="J233" s="33">
        <v>0.1</v>
      </c>
      <c r="K233" s="31" cm="1">
        <f t="array" ref="K233">1-POWER(1-INDEX(Life_LapseRate,A233),1/12)</f>
        <v>8.7416109546967213E-3</v>
      </c>
      <c r="L233" s="37"/>
      <c r="M233" s="35">
        <v>0.01</v>
      </c>
      <c r="N233" s="35">
        <v>0.01</v>
      </c>
      <c r="P233" s="36" cm="1">
        <f t="array" ref="P233">INDEX(Global_Inflation,A233)+0.02</f>
        <v>7.0000000000000007E-2</v>
      </c>
      <c r="R233" s="36" cm="1">
        <f t="array" ref="R233">INDEX(Life_LapseRate,A233)*0.5</f>
        <v>0.05</v>
      </c>
      <c r="S233" s="36" cm="1">
        <f t="array" ref="S233">INDEX(Life_LapseRate,A233)*1.5</f>
        <v>0.15000000000000002</v>
      </c>
      <c r="U233" s="36" cm="1">
        <f t="array" ref="U233">INDEX(Global_Yield,A233)*INDEX(Global_YieldUp,A233)</f>
        <v>5.9999999999999995E-4</v>
      </c>
      <c r="V233" s="36" cm="1">
        <f t="array" ref="V233">INDEX(Global_Yield,A233)*INDEX(Global_YieldDown,A233)</f>
        <v>5.9999999999999995E-4</v>
      </c>
    </row>
    <row r="234" spans="1:22" x14ac:dyDescent="0.2">
      <c r="A234" s="29">
        <v>232</v>
      </c>
      <c r="B234" s="30">
        <v>0.05</v>
      </c>
      <c r="C234" s="31">
        <f t="shared" si="6"/>
        <v>2.5579615205637971</v>
      </c>
      <c r="D234" s="31"/>
      <c r="E234" s="32" cm="1">
        <f t="array" ref="E234">Global_Expense*INDEX(Global_InflationFactor,A234)</f>
        <v>12.789807602818986</v>
      </c>
      <c r="F234" s="32"/>
      <c r="G234" s="30">
        <v>0.06</v>
      </c>
      <c r="H234" s="31">
        <f t="shared" si="7"/>
        <v>0.9951560277146928</v>
      </c>
      <c r="I234" s="31"/>
      <c r="J234" s="33">
        <v>0.1</v>
      </c>
      <c r="K234" s="31" cm="1">
        <f t="array" ref="K234">1-POWER(1-INDEX(Life_LapseRate,A234),1/12)</f>
        <v>8.7416109546967213E-3</v>
      </c>
      <c r="L234" s="37"/>
      <c r="M234" s="35">
        <v>0.01</v>
      </c>
      <c r="N234" s="35">
        <v>0.01</v>
      </c>
      <c r="P234" s="36" cm="1">
        <f t="array" ref="P234">INDEX(Global_Inflation,A234)+0.02</f>
        <v>7.0000000000000007E-2</v>
      </c>
      <c r="R234" s="36" cm="1">
        <f t="array" ref="R234">INDEX(Life_LapseRate,A234)*0.5</f>
        <v>0.05</v>
      </c>
      <c r="S234" s="36" cm="1">
        <f t="array" ref="S234">INDEX(Life_LapseRate,A234)*1.5</f>
        <v>0.15000000000000002</v>
      </c>
      <c r="U234" s="36" cm="1">
        <f t="array" ref="U234">INDEX(Global_Yield,A234)*INDEX(Global_YieldUp,A234)</f>
        <v>5.9999999999999995E-4</v>
      </c>
      <c r="V234" s="36" cm="1">
        <f t="array" ref="V234">INDEX(Global_Yield,A234)*INDEX(Global_YieldDown,A234)</f>
        <v>5.9999999999999995E-4</v>
      </c>
    </row>
    <row r="235" spans="1:22" x14ac:dyDescent="0.2">
      <c r="A235" s="29">
        <v>233</v>
      </c>
      <c r="B235" s="30">
        <v>0.05</v>
      </c>
      <c r="C235" s="31">
        <f t="shared" si="6"/>
        <v>2.5683829724323828</v>
      </c>
      <c r="D235" s="31"/>
      <c r="E235" s="32" cm="1">
        <f t="array" ref="E235">Global_Expense*INDEX(Global_InflationFactor,A235)</f>
        <v>12.841914862161914</v>
      </c>
      <c r="F235" s="32"/>
      <c r="G235" s="30">
        <v>0.06</v>
      </c>
      <c r="H235" s="31">
        <f t="shared" si="7"/>
        <v>0.9951560277146928</v>
      </c>
      <c r="I235" s="31"/>
      <c r="J235" s="33">
        <v>0.1</v>
      </c>
      <c r="K235" s="31" cm="1">
        <f t="array" ref="K235">1-POWER(1-INDEX(Life_LapseRate,A235),1/12)</f>
        <v>8.7416109546967213E-3</v>
      </c>
      <c r="L235" s="37"/>
      <c r="M235" s="35">
        <v>0.01</v>
      </c>
      <c r="N235" s="35">
        <v>0.01</v>
      </c>
      <c r="P235" s="36" cm="1">
        <f t="array" ref="P235">INDEX(Global_Inflation,A235)+0.02</f>
        <v>7.0000000000000007E-2</v>
      </c>
      <c r="R235" s="36" cm="1">
        <f t="array" ref="R235">INDEX(Life_LapseRate,A235)*0.5</f>
        <v>0.05</v>
      </c>
      <c r="S235" s="36" cm="1">
        <f t="array" ref="S235">INDEX(Life_LapseRate,A235)*1.5</f>
        <v>0.15000000000000002</v>
      </c>
      <c r="U235" s="36" cm="1">
        <f t="array" ref="U235">INDEX(Global_Yield,A235)*INDEX(Global_YieldUp,A235)</f>
        <v>5.9999999999999995E-4</v>
      </c>
      <c r="V235" s="36" cm="1">
        <f t="array" ref="V235">INDEX(Global_Yield,A235)*INDEX(Global_YieldDown,A235)</f>
        <v>5.9999999999999995E-4</v>
      </c>
    </row>
    <row r="236" spans="1:22" x14ac:dyDescent="0.2">
      <c r="A236" s="29">
        <v>234</v>
      </c>
      <c r="B236" s="30">
        <v>0.05</v>
      </c>
      <c r="C236" s="31">
        <f t="shared" si="6"/>
        <v>2.578846882585887</v>
      </c>
      <c r="D236" s="31"/>
      <c r="E236" s="32" cm="1">
        <f t="array" ref="E236">Global_Expense*INDEX(Global_InflationFactor,A236)</f>
        <v>12.894234412929436</v>
      </c>
      <c r="F236" s="32"/>
      <c r="G236" s="30">
        <v>0.06</v>
      </c>
      <c r="H236" s="31">
        <f t="shared" si="7"/>
        <v>0.9951560277146928</v>
      </c>
      <c r="I236" s="31"/>
      <c r="J236" s="33">
        <v>0.1</v>
      </c>
      <c r="K236" s="31" cm="1">
        <f t="array" ref="K236">1-POWER(1-INDEX(Life_LapseRate,A236),1/12)</f>
        <v>8.7416109546967213E-3</v>
      </c>
      <c r="L236" s="37"/>
      <c r="M236" s="35">
        <v>0.01</v>
      </c>
      <c r="N236" s="35">
        <v>0.01</v>
      </c>
      <c r="P236" s="36" cm="1">
        <f t="array" ref="P236">INDEX(Global_Inflation,A236)+0.02</f>
        <v>7.0000000000000007E-2</v>
      </c>
      <c r="R236" s="36" cm="1">
        <f t="array" ref="R236">INDEX(Life_LapseRate,A236)*0.5</f>
        <v>0.05</v>
      </c>
      <c r="S236" s="36" cm="1">
        <f t="array" ref="S236">INDEX(Life_LapseRate,A236)*1.5</f>
        <v>0.15000000000000002</v>
      </c>
      <c r="U236" s="36" cm="1">
        <f t="array" ref="U236">INDEX(Global_Yield,A236)*INDEX(Global_YieldUp,A236)</f>
        <v>5.9999999999999995E-4</v>
      </c>
      <c r="V236" s="36" cm="1">
        <f t="array" ref="V236">INDEX(Global_Yield,A236)*INDEX(Global_YieldDown,A236)</f>
        <v>5.9999999999999995E-4</v>
      </c>
    </row>
    <row r="237" spans="1:22" x14ac:dyDescent="0.2">
      <c r="A237" s="29">
        <v>235</v>
      </c>
      <c r="B237" s="30">
        <v>0.05</v>
      </c>
      <c r="C237" s="31">
        <f t="shared" si="6"/>
        <v>2.5893534240046177</v>
      </c>
      <c r="D237" s="31"/>
      <c r="E237" s="32" cm="1">
        <f t="array" ref="E237">Global_Expense*INDEX(Global_InflationFactor,A237)</f>
        <v>12.946767120023088</v>
      </c>
      <c r="F237" s="32"/>
      <c r="G237" s="30">
        <v>0.06</v>
      </c>
      <c r="H237" s="31">
        <f t="shared" si="7"/>
        <v>0.9951560277146928</v>
      </c>
      <c r="I237" s="31"/>
      <c r="J237" s="33">
        <v>0.1</v>
      </c>
      <c r="K237" s="31" cm="1">
        <f t="array" ref="K237">1-POWER(1-INDEX(Life_LapseRate,A237),1/12)</f>
        <v>8.7416109546967213E-3</v>
      </c>
      <c r="L237" s="37"/>
      <c r="M237" s="35">
        <v>0.01</v>
      </c>
      <c r="N237" s="35">
        <v>0.01</v>
      </c>
      <c r="P237" s="36" cm="1">
        <f t="array" ref="P237">INDEX(Global_Inflation,A237)+0.02</f>
        <v>7.0000000000000007E-2</v>
      </c>
      <c r="R237" s="36" cm="1">
        <f t="array" ref="R237">INDEX(Life_LapseRate,A237)*0.5</f>
        <v>0.05</v>
      </c>
      <c r="S237" s="36" cm="1">
        <f t="array" ref="S237">INDEX(Life_LapseRate,A237)*1.5</f>
        <v>0.15000000000000002</v>
      </c>
      <c r="U237" s="36" cm="1">
        <f t="array" ref="U237">INDEX(Global_Yield,A237)*INDEX(Global_YieldUp,A237)</f>
        <v>5.9999999999999995E-4</v>
      </c>
      <c r="V237" s="36" cm="1">
        <f t="array" ref="V237">INDEX(Global_Yield,A237)*INDEX(Global_YieldDown,A237)</f>
        <v>5.9999999999999995E-4</v>
      </c>
    </row>
    <row r="238" spans="1:22" x14ac:dyDescent="0.2">
      <c r="A238" s="29">
        <v>236</v>
      </c>
      <c r="B238" s="30">
        <v>0.05</v>
      </c>
      <c r="C238" s="31">
        <f t="shared" si="6"/>
        <v>2.5999027703736259</v>
      </c>
      <c r="D238" s="31"/>
      <c r="E238" s="32" cm="1">
        <f t="array" ref="E238">Global_Expense*INDEX(Global_InflationFactor,A238)</f>
        <v>12.99951385186813</v>
      </c>
      <c r="F238" s="32"/>
      <c r="G238" s="30">
        <v>0.06</v>
      </c>
      <c r="H238" s="31">
        <f t="shared" si="7"/>
        <v>0.9951560277146928</v>
      </c>
      <c r="I238" s="31"/>
      <c r="J238" s="33">
        <v>0.1</v>
      </c>
      <c r="K238" s="31" cm="1">
        <f t="array" ref="K238">1-POWER(1-INDEX(Life_LapseRate,A238),1/12)</f>
        <v>8.7416109546967213E-3</v>
      </c>
      <c r="L238" s="37"/>
      <c r="M238" s="35">
        <v>0.01</v>
      </c>
      <c r="N238" s="35">
        <v>0.01</v>
      </c>
      <c r="P238" s="36" cm="1">
        <f t="array" ref="P238">INDEX(Global_Inflation,A238)+0.02</f>
        <v>7.0000000000000007E-2</v>
      </c>
      <c r="R238" s="36" cm="1">
        <f t="array" ref="R238">INDEX(Life_LapseRate,A238)*0.5</f>
        <v>0.05</v>
      </c>
      <c r="S238" s="36" cm="1">
        <f t="array" ref="S238">INDEX(Life_LapseRate,A238)*1.5</f>
        <v>0.15000000000000002</v>
      </c>
      <c r="U238" s="36" cm="1">
        <f t="array" ref="U238">INDEX(Global_Yield,A238)*INDEX(Global_YieldUp,A238)</f>
        <v>5.9999999999999995E-4</v>
      </c>
      <c r="V238" s="36" cm="1">
        <f t="array" ref="V238">INDEX(Global_Yield,A238)*INDEX(Global_YieldDown,A238)</f>
        <v>5.9999999999999995E-4</v>
      </c>
    </row>
    <row r="239" spans="1:22" x14ac:dyDescent="0.2">
      <c r="A239" s="29">
        <v>237</v>
      </c>
      <c r="B239" s="30">
        <v>0.05</v>
      </c>
      <c r="C239" s="31">
        <f t="shared" si="6"/>
        <v>2.6104950960855784</v>
      </c>
      <c r="D239" s="31"/>
      <c r="E239" s="32" cm="1">
        <f t="array" ref="E239">Global_Expense*INDEX(Global_InflationFactor,A239)</f>
        <v>13.052475480427892</v>
      </c>
      <c r="F239" s="32"/>
      <c r="G239" s="30">
        <v>0.06</v>
      </c>
      <c r="H239" s="31">
        <f t="shared" si="7"/>
        <v>0.9951560277146928</v>
      </c>
      <c r="I239" s="31"/>
      <c r="J239" s="33">
        <v>0.1</v>
      </c>
      <c r="K239" s="31" cm="1">
        <f t="array" ref="K239">1-POWER(1-INDEX(Life_LapseRate,A239),1/12)</f>
        <v>8.7416109546967213E-3</v>
      </c>
      <c r="L239" s="37"/>
      <c r="M239" s="35">
        <v>0.01</v>
      </c>
      <c r="N239" s="35">
        <v>0.01</v>
      </c>
      <c r="P239" s="36" cm="1">
        <f t="array" ref="P239">INDEX(Global_Inflation,A239)+0.02</f>
        <v>7.0000000000000007E-2</v>
      </c>
      <c r="R239" s="36" cm="1">
        <f t="array" ref="R239">INDEX(Life_LapseRate,A239)*0.5</f>
        <v>0.05</v>
      </c>
      <c r="S239" s="36" cm="1">
        <f t="array" ref="S239">INDEX(Life_LapseRate,A239)*1.5</f>
        <v>0.15000000000000002</v>
      </c>
      <c r="U239" s="36" cm="1">
        <f t="array" ref="U239">INDEX(Global_Yield,A239)*INDEX(Global_YieldUp,A239)</f>
        <v>5.9999999999999995E-4</v>
      </c>
      <c r="V239" s="36" cm="1">
        <f t="array" ref="V239">INDEX(Global_Yield,A239)*INDEX(Global_YieldDown,A239)</f>
        <v>5.9999999999999995E-4</v>
      </c>
    </row>
    <row r="240" spans="1:22" x14ac:dyDescent="0.2">
      <c r="A240" s="29">
        <v>238</v>
      </c>
      <c r="B240" s="30">
        <v>0.05</v>
      </c>
      <c r="C240" s="31">
        <f t="shared" si="6"/>
        <v>2.6211305762436377</v>
      </c>
      <c r="D240" s="31"/>
      <c r="E240" s="32" cm="1">
        <f t="array" ref="E240">Global_Expense*INDEX(Global_InflationFactor,A240)</f>
        <v>13.105652881218187</v>
      </c>
      <c r="F240" s="32"/>
      <c r="G240" s="30">
        <v>0.06</v>
      </c>
      <c r="H240" s="31">
        <f t="shared" si="7"/>
        <v>0.9951560277146928</v>
      </c>
      <c r="I240" s="31"/>
      <c r="J240" s="33">
        <v>0.1</v>
      </c>
      <c r="K240" s="31" cm="1">
        <f t="array" ref="K240">1-POWER(1-INDEX(Life_LapseRate,A240),1/12)</f>
        <v>8.7416109546967213E-3</v>
      </c>
      <c r="L240" s="37"/>
      <c r="M240" s="35">
        <v>0.01</v>
      </c>
      <c r="N240" s="35">
        <v>0.01</v>
      </c>
      <c r="P240" s="36" cm="1">
        <f t="array" ref="P240">INDEX(Global_Inflation,A240)+0.02</f>
        <v>7.0000000000000007E-2</v>
      </c>
      <c r="R240" s="36" cm="1">
        <f t="array" ref="R240">INDEX(Life_LapseRate,A240)*0.5</f>
        <v>0.05</v>
      </c>
      <c r="S240" s="36" cm="1">
        <f t="array" ref="S240">INDEX(Life_LapseRate,A240)*1.5</f>
        <v>0.15000000000000002</v>
      </c>
      <c r="U240" s="36" cm="1">
        <f t="array" ref="U240">INDEX(Global_Yield,A240)*INDEX(Global_YieldUp,A240)</f>
        <v>5.9999999999999995E-4</v>
      </c>
      <c r="V240" s="36" cm="1">
        <f t="array" ref="V240">INDEX(Global_Yield,A240)*INDEX(Global_YieldDown,A240)</f>
        <v>5.9999999999999995E-4</v>
      </c>
    </row>
    <row r="241" spans="1:22" x14ac:dyDescent="0.2">
      <c r="A241" s="29">
        <v>239</v>
      </c>
      <c r="B241" s="30">
        <v>0.05</v>
      </c>
      <c r="C241" s="31">
        <f t="shared" si="6"/>
        <v>2.6318093866643597</v>
      </c>
      <c r="D241" s="31"/>
      <c r="E241" s="32" cm="1">
        <f t="array" ref="E241">Global_Expense*INDEX(Global_InflationFactor,A241)</f>
        <v>13.159046933321799</v>
      </c>
      <c r="F241" s="32"/>
      <c r="G241" s="30">
        <v>0.06</v>
      </c>
      <c r="H241" s="31">
        <f t="shared" si="7"/>
        <v>0.9951560277146928</v>
      </c>
      <c r="I241" s="31"/>
      <c r="J241" s="33">
        <v>0.1</v>
      </c>
      <c r="K241" s="31" cm="1">
        <f t="array" ref="K241">1-POWER(1-INDEX(Life_LapseRate,A241),1/12)</f>
        <v>8.7416109546967213E-3</v>
      </c>
      <c r="L241" s="37"/>
      <c r="M241" s="35">
        <v>0.01</v>
      </c>
      <c r="N241" s="35">
        <v>0.01</v>
      </c>
      <c r="P241" s="36" cm="1">
        <f t="array" ref="P241">INDEX(Global_Inflation,A241)+0.02</f>
        <v>7.0000000000000007E-2</v>
      </c>
      <c r="R241" s="36" cm="1">
        <f t="array" ref="R241">INDEX(Life_LapseRate,A241)*0.5</f>
        <v>0.05</v>
      </c>
      <c r="S241" s="36" cm="1">
        <f t="array" ref="S241">INDEX(Life_LapseRate,A241)*1.5</f>
        <v>0.15000000000000002</v>
      </c>
      <c r="U241" s="36" cm="1">
        <f t="array" ref="U241">INDEX(Global_Yield,A241)*INDEX(Global_YieldUp,A241)</f>
        <v>5.9999999999999995E-4</v>
      </c>
      <c r="V241" s="36" cm="1">
        <f t="array" ref="V241">INDEX(Global_Yield,A241)*INDEX(Global_YieldDown,A241)</f>
        <v>5.9999999999999995E-4</v>
      </c>
    </row>
    <row r="242" spans="1:22" x14ac:dyDescent="0.2">
      <c r="A242" s="29">
        <v>240</v>
      </c>
      <c r="B242" s="30">
        <v>0.05</v>
      </c>
      <c r="C242" s="31">
        <f t="shared" si="6"/>
        <v>2.6425317038805982</v>
      </c>
      <c r="D242" s="31"/>
      <c r="E242" s="32" cm="1">
        <f t="array" ref="E242">Global_Expense*INDEX(Global_InflationFactor,A242)</f>
        <v>13.212658519402991</v>
      </c>
      <c r="F242" s="32"/>
      <c r="G242" s="30">
        <v>0.06</v>
      </c>
      <c r="H242" s="31">
        <f t="shared" si="7"/>
        <v>0.9951560277146928</v>
      </c>
      <c r="I242" s="31"/>
      <c r="J242" s="33">
        <v>0.1</v>
      </c>
      <c r="K242" s="31" cm="1">
        <f t="array" ref="K242">1-POWER(1-INDEX(Life_LapseRate,A242),1/12)</f>
        <v>8.7416109546967213E-3</v>
      </c>
      <c r="L242" s="37"/>
      <c r="M242" s="35">
        <v>0.01</v>
      </c>
      <c r="N242" s="35">
        <v>0.01</v>
      </c>
      <c r="P242" s="36" cm="1">
        <f t="array" ref="P242">INDEX(Global_Inflation,A242)+0.02</f>
        <v>7.0000000000000007E-2</v>
      </c>
      <c r="R242" s="36" cm="1">
        <f t="array" ref="R242">INDEX(Life_LapseRate,A242)*0.5</f>
        <v>0.05</v>
      </c>
      <c r="S242" s="36" cm="1">
        <f t="array" ref="S242">INDEX(Life_LapseRate,A242)*1.5</f>
        <v>0.15000000000000002</v>
      </c>
      <c r="U242" s="36" cm="1">
        <f t="array" ref="U242">INDEX(Global_Yield,A242)*INDEX(Global_YieldUp,A242)</f>
        <v>5.9999999999999995E-4</v>
      </c>
      <c r="V242" s="36" cm="1">
        <f t="array" ref="V242">INDEX(Global_Yield,A242)*INDEX(Global_YieldDown,A242)</f>
        <v>5.9999999999999995E-4</v>
      </c>
    </row>
    <row r="243" spans="1:22" x14ac:dyDescent="0.2">
      <c r="A243" s="29">
        <v>241</v>
      </c>
      <c r="B243" s="30">
        <v>0.05</v>
      </c>
      <c r="C243" s="31">
        <f t="shared" si="6"/>
        <v>2.6532977051444209</v>
      </c>
      <c r="D243" s="31"/>
      <c r="E243" s="32" cm="1">
        <f t="array" ref="E243">Global_Expense*INDEX(Global_InflationFactor,A243)</f>
        <v>13.266488525722105</v>
      </c>
      <c r="F243" s="32"/>
      <c r="G243" s="30">
        <v>0.06</v>
      </c>
      <c r="H243" s="31">
        <f t="shared" si="7"/>
        <v>0.9951560277146928</v>
      </c>
      <c r="I243" s="31"/>
      <c r="J243" s="33">
        <v>0.1</v>
      </c>
      <c r="K243" s="31" cm="1">
        <f t="array" ref="K243">1-POWER(1-INDEX(Life_LapseRate,A243),1/12)</f>
        <v>8.7416109546967213E-3</v>
      </c>
      <c r="L243" s="37"/>
      <c r="M243" s="35">
        <v>0.01</v>
      </c>
      <c r="N243" s="35">
        <v>0.01</v>
      </c>
      <c r="P243" s="36" cm="1">
        <f t="array" ref="P243">INDEX(Global_Inflation,A243)+0.02</f>
        <v>7.0000000000000007E-2</v>
      </c>
      <c r="R243" s="36" cm="1">
        <f t="array" ref="R243">INDEX(Life_LapseRate,A243)*0.5</f>
        <v>0.05</v>
      </c>
      <c r="S243" s="36" cm="1">
        <f t="array" ref="S243">INDEX(Life_LapseRate,A243)*1.5</f>
        <v>0.15000000000000002</v>
      </c>
      <c r="U243" s="36" cm="1">
        <f t="array" ref="U243">INDEX(Global_Yield,A243)*INDEX(Global_YieldUp,A243)</f>
        <v>5.9999999999999995E-4</v>
      </c>
      <c r="V243" s="36" cm="1">
        <f t="array" ref="V243">INDEX(Global_Yield,A243)*INDEX(Global_YieldDown,A243)</f>
        <v>5.9999999999999995E-4</v>
      </c>
    </row>
    <row r="244" spans="1:22" x14ac:dyDescent="0.2">
      <c r="A244" s="29">
        <v>242</v>
      </c>
      <c r="B244" s="30">
        <v>0.05</v>
      </c>
      <c r="C244" s="31">
        <f t="shared" si="6"/>
        <v>2.6641075684300506</v>
      </c>
      <c r="D244" s="31"/>
      <c r="E244" s="32" cm="1">
        <f t="array" ref="E244">Global_Expense*INDEX(Global_InflationFactor,A244)</f>
        <v>13.320537842150253</v>
      </c>
      <c r="F244" s="32"/>
      <c r="G244" s="30">
        <v>0.06</v>
      </c>
      <c r="H244" s="31">
        <f t="shared" si="7"/>
        <v>0.9951560277146928</v>
      </c>
      <c r="I244" s="31"/>
      <c r="J244" s="33">
        <v>0.1</v>
      </c>
      <c r="K244" s="31" cm="1">
        <f t="array" ref="K244">1-POWER(1-INDEX(Life_LapseRate,A244),1/12)</f>
        <v>8.7416109546967213E-3</v>
      </c>
      <c r="L244" s="37"/>
      <c r="M244" s="35">
        <v>0.01</v>
      </c>
      <c r="N244" s="35">
        <v>0.01</v>
      </c>
      <c r="P244" s="36" cm="1">
        <f t="array" ref="P244">INDEX(Global_Inflation,A244)+0.02</f>
        <v>7.0000000000000007E-2</v>
      </c>
      <c r="R244" s="36" cm="1">
        <f t="array" ref="R244">INDEX(Life_LapseRate,A244)*0.5</f>
        <v>0.05</v>
      </c>
      <c r="S244" s="36" cm="1">
        <f t="array" ref="S244">INDEX(Life_LapseRate,A244)*1.5</f>
        <v>0.15000000000000002</v>
      </c>
      <c r="U244" s="36" cm="1">
        <f t="array" ref="U244">INDEX(Global_Yield,A244)*INDEX(Global_YieldUp,A244)</f>
        <v>5.9999999999999995E-4</v>
      </c>
      <c r="V244" s="36" cm="1">
        <f t="array" ref="V244">INDEX(Global_Yield,A244)*INDEX(Global_YieldDown,A244)</f>
        <v>5.9999999999999995E-4</v>
      </c>
    </row>
    <row r="245" spans="1:22" x14ac:dyDescent="0.2">
      <c r="A245" s="29">
        <v>243</v>
      </c>
      <c r="B245" s="30">
        <v>0.05</v>
      </c>
      <c r="C245" s="31">
        <f t="shared" si="6"/>
        <v>2.6749614724367894</v>
      </c>
      <c r="D245" s="31"/>
      <c r="E245" s="32" cm="1">
        <f t="array" ref="E245">Global_Expense*INDEX(Global_InflationFactor,A245)</f>
        <v>13.374807362183947</v>
      </c>
      <c r="F245" s="32"/>
      <c r="G245" s="30">
        <v>0.06</v>
      </c>
      <c r="H245" s="31">
        <f t="shared" si="7"/>
        <v>0.9951560277146928</v>
      </c>
      <c r="I245" s="31"/>
      <c r="J245" s="33">
        <v>0.1</v>
      </c>
      <c r="K245" s="31" cm="1">
        <f t="array" ref="K245">1-POWER(1-INDEX(Life_LapseRate,A245),1/12)</f>
        <v>8.7416109546967213E-3</v>
      </c>
      <c r="L245" s="37"/>
      <c r="M245" s="35">
        <v>0.01</v>
      </c>
      <c r="N245" s="35">
        <v>0.01</v>
      </c>
      <c r="P245" s="36" cm="1">
        <f t="array" ref="P245">INDEX(Global_Inflation,A245)+0.02</f>
        <v>7.0000000000000007E-2</v>
      </c>
      <c r="R245" s="36" cm="1">
        <f t="array" ref="R245">INDEX(Life_LapseRate,A245)*0.5</f>
        <v>0.05</v>
      </c>
      <c r="S245" s="36" cm="1">
        <f t="array" ref="S245">INDEX(Life_LapseRate,A245)*1.5</f>
        <v>0.15000000000000002</v>
      </c>
      <c r="U245" s="36" cm="1">
        <f t="array" ref="U245">INDEX(Global_Yield,A245)*INDEX(Global_YieldUp,A245)</f>
        <v>5.9999999999999995E-4</v>
      </c>
      <c r="V245" s="36" cm="1">
        <f t="array" ref="V245">INDEX(Global_Yield,A245)*INDEX(Global_YieldDown,A245)</f>
        <v>5.9999999999999995E-4</v>
      </c>
    </row>
    <row r="246" spans="1:22" x14ac:dyDescent="0.2">
      <c r="A246" s="29">
        <v>244</v>
      </c>
      <c r="B246" s="30">
        <v>0.05</v>
      </c>
      <c r="C246" s="31">
        <f t="shared" si="6"/>
        <v>2.6858595965919871</v>
      </c>
      <c r="D246" s="31"/>
      <c r="E246" s="32" cm="1">
        <f t="array" ref="E246">Global_Expense*INDEX(Global_InflationFactor,A246)</f>
        <v>13.429297982959936</v>
      </c>
      <c r="F246" s="32"/>
      <c r="G246" s="30">
        <v>0.06</v>
      </c>
      <c r="H246" s="31">
        <f t="shared" si="7"/>
        <v>0.9951560277146928</v>
      </c>
      <c r="I246" s="31"/>
      <c r="J246" s="33">
        <v>0.1</v>
      </c>
      <c r="K246" s="31" cm="1">
        <f t="array" ref="K246">1-POWER(1-INDEX(Life_LapseRate,A246),1/12)</f>
        <v>8.7416109546967213E-3</v>
      </c>
      <c r="L246" s="37"/>
      <c r="M246" s="35">
        <v>0.01</v>
      </c>
      <c r="N246" s="35">
        <v>0.01</v>
      </c>
      <c r="P246" s="36" cm="1">
        <f t="array" ref="P246">INDEX(Global_Inflation,A246)+0.02</f>
        <v>7.0000000000000007E-2</v>
      </c>
      <c r="R246" s="36" cm="1">
        <f t="array" ref="R246">INDEX(Life_LapseRate,A246)*0.5</f>
        <v>0.05</v>
      </c>
      <c r="S246" s="36" cm="1">
        <f t="array" ref="S246">INDEX(Life_LapseRate,A246)*1.5</f>
        <v>0.15000000000000002</v>
      </c>
      <c r="U246" s="36" cm="1">
        <f t="array" ref="U246">INDEX(Global_Yield,A246)*INDEX(Global_YieldUp,A246)</f>
        <v>5.9999999999999995E-4</v>
      </c>
      <c r="V246" s="36" cm="1">
        <f t="array" ref="V246">INDEX(Global_Yield,A246)*INDEX(Global_YieldDown,A246)</f>
        <v>5.9999999999999995E-4</v>
      </c>
    </row>
    <row r="247" spans="1:22" x14ac:dyDescent="0.2">
      <c r="A247" s="29">
        <v>245</v>
      </c>
      <c r="B247" s="30">
        <v>0.05</v>
      </c>
      <c r="C247" s="31">
        <f t="shared" si="6"/>
        <v>2.6968021210540023</v>
      </c>
      <c r="D247" s="31"/>
      <c r="E247" s="32" cm="1">
        <f t="array" ref="E247">Global_Expense*INDEX(Global_InflationFactor,A247)</f>
        <v>13.484010605270011</v>
      </c>
      <c r="F247" s="32"/>
      <c r="G247" s="30">
        <v>0.06</v>
      </c>
      <c r="H247" s="31">
        <f t="shared" si="7"/>
        <v>0.9951560277146928</v>
      </c>
      <c r="I247" s="31"/>
      <c r="J247" s="33">
        <v>0.1</v>
      </c>
      <c r="K247" s="31" cm="1">
        <f t="array" ref="K247">1-POWER(1-INDEX(Life_LapseRate,A247),1/12)</f>
        <v>8.7416109546967213E-3</v>
      </c>
      <c r="L247" s="37"/>
      <c r="M247" s="35">
        <v>0.01</v>
      </c>
      <c r="N247" s="35">
        <v>0.01</v>
      </c>
      <c r="P247" s="36" cm="1">
        <f t="array" ref="P247">INDEX(Global_Inflation,A247)+0.02</f>
        <v>7.0000000000000007E-2</v>
      </c>
      <c r="R247" s="36" cm="1">
        <f t="array" ref="R247">INDEX(Life_LapseRate,A247)*0.5</f>
        <v>0.05</v>
      </c>
      <c r="S247" s="36" cm="1">
        <f t="array" ref="S247">INDEX(Life_LapseRate,A247)*1.5</f>
        <v>0.15000000000000002</v>
      </c>
      <c r="U247" s="36" cm="1">
        <f t="array" ref="U247">INDEX(Global_Yield,A247)*INDEX(Global_YieldUp,A247)</f>
        <v>5.9999999999999995E-4</v>
      </c>
      <c r="V247" s="36" cm="1">
        <f t="array" ref="V247">INDEX(Global_Yield,A247)*INDEX(Global_YieldDown,A247)</f>
        <v>5.9999999999999995E-4</v>
      </c>
    </row>
    <row r="248" spans="1:22" x14ac:dyDescent="0.2">
      <c r="A248" s="29">
        <v>246</v>
      </c>
      <c r="B248" s="30">
        <v>0.05</v>
      </c>
      <c r="C248" s="31">
        <f t="shared" si="6"/>
        <v>2.7077892267151817</v>
      </c>
      <c r="D248" s="31"/>
      <c r="E248" s="32" cm="1">
        <f t="array" ref="E248">Global_Expense*INDEX(Global_InflationFactor,A248)</f>
        <v>13.538946133575909</v>
      </c>
      <c r="F248" s="32"/>
      <c r="G248" s="30">
        <v>0.06</v>
      </c>
      <c r="H248" s="31">
        <f t="shared" si="7"/>
        <v>0.9951560277146928</v>
      </c>
      <c r="I248" s="31"/>
      <c r="J248" s="33">
        <v>0.1</v>
      </c>
      <c r="K248" s="31" cm="1">
        <f t="array" ref="K248">1-POWER(1-INDEX(Life_LapseRate,A248),1/12)</f>
        <v>8.7416109546967213E-3</v>
      </c>
      <c r="L248" s="37"/>
      <c r="M248" s="35">
        <v>0.01</v>
      </c>
      <c r="N248" s="35">
        <v>0.01</v>
      </c>
      <c r="P248" s="36" cm="1">
        <f t="array" ref="P248">INDEX(Global_Inflation,A248)+0.02</f>
        <v>7.0000000000000007E-2</v>
      </c>
      <c r="R248" s="36" cm="1">
        <f t="array" ref="R248">INDEX(Life_LapseRate,A248)*0.5</f>
        <v>0.05</v>
      </c>
      <c r="S248" s="36" cm="1">
        <f t="array" ref="S248">INDEX(Life_LapseRate,A248)*1.5</f>
        <v>0.15000000000000002</v>
      </c>
      <c r="U248" s="36" cm="1">
        <f t="array" ref="U248">INDEX(Global_Yield,A248)*INDEX(Global_YieldUp,A248)</f>
        <v>5.9999999999999995E-4</v>
      </c>
      <c r="V248" s="36" cm="1">
        <f t="array" ref="V248">INDEX(Global_Yield,A248)*INDEX(Global_YieldDown,A248)</f>
        <v>5.9999999999999995E-4</v>
      </c>
    </row>
    <row r="249" spans="1:22" x14ac:dyDescent="0.2">
      <c r="A249" s="29">
        <v>247</v>
      </c>
      <c r="B249" s="30">
        <v>0.05</v>
      </c>
      <c r="C249" s="31">
        <f t="shared" si="6"/>
        <v>2.7188210952048486</v>
      </c>
      <c r="D249" s="31"/>
      <c r="E249" s="32" cm="1">
        <f t="array" ref="E249">Global_Expense*INDEX(Global_InflationFactor,A249)</f>
        <v>13.594105476024243</v>
      </c>
      <c r="F249" s="32"/>
      <c r="G249" s="30">
        <v>0.06</v>
      </c>
      <c r="H249" s="31">
        <f t="shared" si="7"/>
        <v>0.9951560277146928</v>
      </c>
      <c r="I249" s="31"/>
      <c r="J249" s="33">
        <v>0.1</v>
      </c>
      <c r="K249" s="31" cm="1">
        <f t="array" ref="K249">1-POWER(1-INDEX(Life_LapseRate,A249),1/12)</f>
        <v>8.7416109546967213E-3</v>
      </c>
      <c r="L249" s="37"/>
      <c r="M249" s="35">
        <v>0.01</v>
      </c>
      <c r="N249" s="35">
        <v>0.01</v>
      </c>
      <c r="P249" s="36" cm="1">
        <f t="array" ref="P249">INDEX(Global_Inflation,A249)+0.02</f>
        <v>7.0000000000000007E-2</v>
      </c>
      <c r="R249" s="36" cm="1">
        <f t="array" ref="R249">INDEX(Life_LapseRate,A249)*0.5</f>
        <v>0.05</v>
      </c>
      <c r="S249" s="36" cm="1">
        <f t="array" ref="S249">INDEX(Life_LapseRate,A249)*1.5</f>
        <v>0.15000000000000002</v>
      </c>
      <c r="U249" s="36" cm="1">
        <f t="array" ref="U249">INDEX(Global_Yield,A249)*INDEX(Global_YieldUp,A249)</f>
        <v>5.9999999999999995E-4</v>
      </c>
      <c r="V249" s="36" cm="1">
        <f t="array" ref="V249">INDEX(Global_Yield,A249)*INDEX(Global_YieldDown,A249)</f>
        <v>5.9999999999999995E-4</v>
      </c>
    </row>
    <row r="250" spans="1:22" x14ac:dyDescent="0.2">
      <c r="A250" s="29">
        <v>248</v>
      </c>
      <c r="B250" s="30">
        <v>0.05</v>
      </c>
      <c r="C250" s="31">
        <f t="shared" si="6"/>
        <v>2.7298979088923074</v>
      </c>
      <c r="D250" s="31"/>
      <c r="E250" s="32" cm="1">
        <f t="array" ref="E250">Global_Expense*INDEX(Global_InflationFactor,A250)</f>
        <v>13.649489544461538</v>
      </c>
      <c r="F250" s="32"/>
      <c r="G250" s="30">
        <v>0.06</v>
      </c>
      <c r="H250" s="31">
        <f t="shared" si="7"/>
        <v>0.9951560277146928</v>
      </c>
      <c r="I250" s="31"/>
      <c r="J250" s="33">
        <v>0.1</v>
      </c>
      <c r="K250" s="31" cm="1">
        <f t="array" ref="K250">1-POWER(1-INDEX(Life_LapseRate,A250),1/12)</f>
        <v>8.7416109546967213E-3</v>
      </c>
      <c r="L250" s="37"/>
      <c r="M250" s="35">
        <v>0.01</v>
      </c>
      <c r="N250" s="35">
        <v>0.01</v>
      </c>
      <c r="P250" s="36" cm="1">
        <f t="array" ref="P250">INDEX(Global_Inflation,A250)+0.02</f>
        <v>7.0000000000000007E-2</v>
      </c>
      <c r="R250" s="36" cm="1">
        <f t="array" ref="R250">INDEX(Life_LapseRate,A250)*0.5</f>
        <v>0.05</v>
      </c>
      <c r="S250" s="36" cm="1">
        <f t="array" ref="S250">INDEX(Life_LapseRate,A250)*1.5</f>
        <v>0.15000000000000002</v>
      </c>
      <c r="U250" s="36" cm="1">
        <f t="array" ref="U250">INDEX(Global_Yield,A250)*INDEX(Global_YieldUp,A250)</f>
        <v>5.9999999999999995E-4</v>
      </c>
      <c r="V250" s="36" cm="1">
        <f t="array" ref="V250">INDEX(Global_Yield,A250)*INDEX(Global_YieldDown,A250)</f>
        <v>5.9999999999999995E-4</v>
      </c>
    </row>
    <row r="251" spans="1:22" x14ac:dyDescent="0.2">
      <c r="A251" s="29">
        <v>249</v>
      </c>
      <c r="B251" s="30">
        <v>0.05</v>
      </c>
      <c r="C251" s="31">
        <f t="shared" si="6"/>
        <v>2.7410198508898578</v>
      </c>
      <c r="D251" s="31"/>
      <c r="E251" s="32" cm="1">
        <f t="array" ref="E251">Global_Expense*INDEX(Global_InflationFactor,A251)</f>
        <v>13.705099254449289</v>
      </c>
      <c r="F251" s="32"/>
      <c r="G251" s="30">
        <v>0.06</v>
      </c>
      <c r="H251" s="31">
        <f t="shared" si="7"/>
        <v>0.9951560277146928</v>
      </c>
      <c r="I251" s="31"/>
      <c r="J251" s="33">
        <v>0.1</v>
      </c>
      <c r="K251" s="31" cm="1">
        <f t="array" ref="K251">1-POWER(1-INDEX(Life_LapseRate,A251),1/12)</f>
        <v>8.7416109546967213E-3</v>
      </c>
      <c r="L251" s="37"/>
      <c r="M251" s="35">
        <v>0.01</v>
      </c>
      <c r="N251" s="35">
        <v>0.01</v>
      </c>
      <c r="P251" s="36" cm="1">
        <f t="array" ref="P251">INDEX(Global_Inflation,A251)+0.02</f>
        <v>7.0000000000000007E-2</v>
      </c>
      <c r="R251" s="36" cm="1">
        <f t="array" ref="R251">INDEX(Life_LapseRate,A251)*0.5</f>
        <v>0.05</v>
      </c>
      <c r="S251" s="36" cm="1">
        <f t="array" ref="S251">INDEX(Life_LapseRate,A251)*1.5</f>
        <v>0.15000000000000002</v>
      </c>
      <c r="U251" s="36" cm="1">
        <f t="array" ref="U251">INDEX(Global_Yield,A251)*INDEX(Global_YieldUp,A251)</f>
        <v>5.9999999999999995E-4</v>
      </c>
      <c r="V251" s="36" cm="1">
        <f t="array" ref="V251">INDEX(Global_Yield,A251)*INDEX(Global_YieldDown,A251)</f>
        <v>5.9999999999999995E-4</v>
      </c>
    </row>
    <row r="252" spans="1:22" x14ac:dyDescent="0.2">
      <c r="A252" s="29">
        <v>250</v>
      </c>
      <c r="B252" s="30">
        <v>0.05</v>
      </c>
      <c r="C252" s="31">
        <f t="shared" si="6"/>
        <v>2.7521871050558202</v>
      </c>
      <c r="D252" s="31"/>
      <c r="E252" s="32" cm="1">
        <f t="array" ref="E252">Global_Expense*INDEX(Global_InflationFactor,A252)</f>
        <v>13.760935525279102</v>
      </c>
      <c r="F252" s="32"/>
      <c r="G252" s="30">
        <v>0.06</v>
      </c>
      <c r="H252" s="31">
        <f t="shared" si="7"/>
        <v>0.9951560277146928</v>
      </c>
      <c r="I252" s="31"/>
      <c r="J252" s="33">
        <v>0.1</v>
      </c>
      <c r="K252" s="31" cm="1">
        <f t="array" ref="K252">1-POWER(1-INDEX(Life_LapseRate,A252),1/12)</f>
        <v>8.7416109546967213E-3</v>
      </c>
      <c r="L252" s="37"/>
      <c r="M252" s="35">
        <v>0.01</v>
      </c>
      <c r="N252" s="35">
        <v>0.01</v>
      </c>
      <c r="P252" s="36" cm="1">
        <f t="array" ref="P252">INDEX(Global_Inflation,A252)+0.02</f>
        <v>7.0000000000000007E-2</v>
      </c>
      <c r="R252" s="36" cm="1">
        <f t="array" ref="R252">INDEX(Life_LapseRate,A252)*0.5</f>
        <v>0.05</v>
      </c>
      <c r="S252" s="36" cm="1">
        <f t="array" ref="S252">INDEX(Life_LapseRate,A252)*1.5</f>
        <v>0.15000000000000002</v>
      </c>
      <c r="U252" s="36" cm="1">
        <f t="array" ref="U252">INDEX(Global_Yield,A252)*INDEX(Global_YieldUp,A252)</f>
        <v>5.9999999999999995E-4</v>
      </c>
      <c r="V252" s="36" cm="1">
        <f t="array" ref="V252">INDEX(Global_Yield,A252)*INDEX(Global_YieldDown,A252)</f>
        <v>5.9999999999999995E-4</v>
      </c>
    </row>
    <row r="253" spans="1:22" x14ac:dyDescent="0.2">
      <c r="A253" s="29">
        <v>251</v>
      </c>
      <c r="B253" s="30">
        <v>0.05</v>
      </c>
      <c r="C253" s="31">
        <f t="shared" si="6"/>
        <v>2.7633998559975779</v>
      </c>
      <c r="D253" s="31"/>
      <c r="E253" s="32" cm="1">
        <f t="array" ref="E253">Global_Expense*INDEX(Global_InflationFactor,A253)</f>
        <v>13.81699927998789</v>
      </c>
      <c r="F253" s="32"/>
      <c r="G253" s="30">
        <v>0.06</v>
      </c>
      <c r="H253" s="31">
        <f t="shared" si="7"/>
        <v>0.9951560277146928</v>
      </c>
      <c r="I253" s="31"/>
      <c r="J253" s="33">
        <v>0.1</v>
      </c>
      <c r="K253" s="31" cm="1">
        <f t="array" ref="K253">1-POWER(1-INDEX(Life_LapseRate,A253),1/12)</f>
        <v>8.7416109546967213E-3</v>
      </c>
      <c r="L253" s="37"/>
      <c r="M253" s="35">
        <v>0.01</v>
      </c>
      <c r="N253" s="35">
        <v>0.01</v>
      </c>
      <c r="P253" s="36" cm="1">
        <f t="array" ref="P253">INDEX(Global_Inflation,A253)+0.02</f>
        <v>7.0000000000000007E-2</v>
      </c>
      <c r="R253" s="36" cm="1">
        <f t="array" ref="R253">INDEX(Life_LapseRate,A253)*0.5</f>
        <v>0.05</v>
      </c>
      <c r="S253" s="36" cm="1">
        <f t="array" ref="S253">INDEX(Life_LapseRate,A253)*1.5</f>
        <v>0.15000000000000002</v>
      </c>
      <c r="U253" s="36" cm="1">
        <f t="array" ref="U253">INDEX(Global_Yield,A253)*INDEX(Global_YieldUp,A253)</f>
        <v>5.9999999999999995E-4</v>
      </c>
      <c r="V253" s="36" cm="1">
        <f t="array" ref="V253">INDEX(Global_Yield,A253)*INDEX(Global_YieldDown,A253)</f>
        <v>5.9999999999999995E-4</v>
      </c>
    </row>
    <row r="254" spans="1:22" x14ac:dyDescent="0.2">
      <c r="A254" s="29">
        <v>252</v>
      </c>
      <c r="B254" s="30">
        <v>0.05</v>
      </c>
      <c r="C254" s="31">
        <f t="shared" si="6"/>
        <v>2.7746582890746279</v>
      </c>
      <c r="D254" s="31"/>
      <c r="E254" s="32" cm="1">
        <f t="array" ref="E254">Global_Expense*INDEX(Global_InflationFactor,A254)</f>
        <v>13.873291445373139</v>
      </c>
      <c r="F254" s="32"/>
      <c r="G254" s="30">
        <v>0.06</v>
      </c>
      <c r="H254" s="31">
        <f t="shared" si="7"/>
        <v>0.9951560277146928</v>
      </c>
      <c r="I254" s="31"/>
      <c r="J254" s="33">
        <v>0.1</v>
      </c>
      <c r="K254" s="31" cm="1">
        <f t="array" ref="K254">1-POWER(1-INDEX(Life_LapseRate,A254),1/12)</f>
        <v>8.7416109546967213E-3</v>
      </c>
      <c r="L254" s="37"/>
      <c r="M254" s="35">
        <v>0.01</v>
      </c>
      <c r="N254" s="35">
        <v>0.01</v>
      </c>
      <c r="P254" s="36" cm="1">
        <f t="array" ref="P254">INDEX(Global_Inflation,A254)+0.02</f>
        <v>7.0000000000000007E-2</v>
      </c>
      <c r="R254" s="36" cm="1">
        <f t="array" ref="R254">INDEX(Life_LapseRate,A254)*0.5</f>
        <v>0.05</v>
      </c>
      <c r="S254" s="36" cm="1">
        <f t="array" ref="S254">INDEX(Life_LapseRate,A254)*1.5</f>
        <v>0.15000000000000002</v>
      </c>
      <c r="U254" s="36" cm="1">
        <f t="array" ref="U254">INDEX(Global_Yield,A254)*INDEX(Global_YieldUp,A254)</f>
        <v>5.9999999999999995E-4</v>
      </c>
      <c r="V254" s="36" cm="1">
        <f t="array" ref="V254">INDEX(Global_Yield,A254)*INDEX(Global_YieldDown,A254)</f>
        <v>5.9999999999999995E-4</v>
      </c>
    </row>
    <row r="255" spans="1:22" x14ac:dyDescent="0.2">
      <c r="A255" s="29">
        <v>253</v>
      </c>
      <c r="B255" s="30">
        <v>0.05</v>
      </c>
      <c r="C255" s="31">
        <f t="shared" si="6"/>
        <v>2.7859625904016418</v>
      </c>
      <c r="D255" s="31"/>
      <c r="E255" s="32" cm="1">
        <f t="array" ref="E255">Global_Expense*INDEX(Global_InflationFactor,A255)</f>
        <v>13.929812952008209</v>
      </c>
      <c r="F255" s="32"/>
      <c r="G255" s="30">
        <v>0.06</v>
      </c>
      <c r="H255" s="31">
        <f t="shared" si="7"/>
        <v>0.9951560277146928</v>
      </c>
      <c r="I255" s="31"/>
      <c r="J255" s="33">
        <v>0.1</v>
      </c>
      <c r="K255" s="31" cm="1">
        <f t="array" ref="K255">1-POWER(1-INDEX(Life_LapseRate,A255),1/12)</f>
        <v>8.7416109546967213E-3</v>
      </c>
      <c r="L255" s="37"/>
      <c r="M255" s="35">
        <v>0.01</v>
      </c>
      <c r="N255" s="35">
        <v>0.01</v>
      </c>
      <c r="P255" s="36" cm="1">
        <f t="array" ref="P255">INDEX(Global_Inflation,A255)+0.02</f>
        <v>7.0000000000000007E-2</v>
      </c>
      <c r="R255" s="36" cm="1">
        <f t="array" ref="R255">INDEX(Life_LapseRate,A255)*0.5</f>
        <v>0.05</v>
      </c>
      <c r="S255" s="36" cm="1">
        <f t="array" ref="S255">INDEX(Life_LapseRate,A255)*1.5</f>
        <v>0.15000000000000002</v>
      </c>
      <c r="U255" s="36" cm="1">
        <f t="array" ref="U255">INDEX(Global_Yield,A255)*INDEX(Global_YieldUp,A255)</f>
        <v>5.9999999999999995E-4</v>
      </c>
      <c r="V255" s="36" cm="1">
        <f t="array" ref="V255">INDEX(Global_Yield,A255)*INDEX(Global_YieldDown,A255)</f>
        <v>5.9999999999999995E-4</v>
      </c>
    </row>
    <row r="256" spans="1:22" x14ac:dyDescent="0.2">
      <c r="A256" s="29">
        <v>254</v>
      </c>
      <c r="B256" s="30">
        <v>0.05</v>
      </c>
      <c r="C256" s="31">
        <f t="shared" si="6"/>
        <v>2.7973129468515538</v>
      </c>
      <c r="D256" s="31"/>
      <c r="E256" s="32" cm="1">
        <f t="array" ref="E256">Global_Expense*INDEX(Global_InflationFactor,A256)</f>
        <v>13.986564734257769</v>
      </c>
      <c r="F256" s="32"/>
      <c r="G256" s="30">
        <v>0.06</v>
      </c>
      <c r="H256" s="31">
        <f t="shared" si="7"/>
        <v>0.9951560277146928</v>
      </c>
      <c r="I256" s="31"/>
      <c r="J256" s="33">
        <v>0.1</v>
      </c>
      <c r="K256" s="31" cm="1">
        <f t="array" ref="K256">1-POWER(1-INDEX(Life_LapseRate,A256),1/12)</f>
        <v>8.7416109546967213E-3</v>
      </c>
      <c r="L256" s="37"/>
      <c r="M256" s="35">
        <v>0.01</v>
      </c>
      <c r="N256" s="35">
        <v>0.01</v>
      </c>
      <c r="P256" s="36" cm="1">
        <f t="array" ref="P256">INDEX(Global_Inflation,A256)+0.02</f>
        <v>7.0000000000000007E-2</v>
      </c>
      <c r="R256" s="36" cm="1">
        <f t="array" ref="R256">INDEX(Life_LapseRate,A256)*0.5</f>
        <v>0.05</v>
      </c>
      <c r="S256" s="36" cm="1">
        <f t="array" ref="S256">INDEX(Life_LapseRate,A256)*1.5</f>
        <v>0.15000000000000002</v>
      </c>
      <c r="U256" s="36" cm="1">
        <f t="array" ref="U256">INDEX(Global_Yield,A256)*INDEX(Global_YieldUp,A256)</f>
        <v>5.9999999999999995E-4</v>
      </c>
      <c r="V256" s="36" cm="1">
        <f t="array" ref="V256">INDEX(Global_Yield,A256)*INDEX(Global_YieldDown,A256)</f>
        <v>5.9999999999999995E-4</v>
      </c>
    </row>
    <row r="257" spans="1:22" x14ac:dyDescent="0.2">
      <c r="A257" s="29">
        <v>255</v>
      </c>
      <c r="B257" s="30">
        <v>0.05</v>
      </c>
      <c r="C257" s="31">
        <f t="shared" si="6"/>
        <v>2.8087095460586289</v>
      </c>
      <c r="D257" s="31"/>
      <c r="E257" s="32" cm="1">
        <f t="array" ref="E257">Global_Expense*INDEX(Global_InflationFactor,A257)</f>
        <v>14.043547730293145</v>
      </c>
      <c r="F257" s="32"/>
      <c r="G257" s="30">
        <v>0.06</v>
      </c>
      <c r="H257" s="31">
        <f t="shared" si="7"/>
        <v>0.9951560277146928</v>
      </c>
      <c r="I257" s="31"/>
      <c r="J257" s="33">
        <v>0.1</v>
      </c>
      <c r="K257" s="31" cm="1">
        <f t="array" ref="K257">1-POWER(1-INDEX(Life_LapseRate,A257),1/12)</f>
        <v>8.7416109546967213E-3</v>
      </c>
      <c r="L257" s="37"/>
      <c r="M257" s="35">
        <v>0.01</v>
      </c>
      <c r="N257" s="35">
        <v>0.01</v>
      </c>
      <c r="P257" s="36" cm="1">
        <f t="array" ref="P257">INDEX(Global_Inflation,A257)+0.02</f>
        <v>7.0000000000000007E-2</v>
      </c>
      <c r="R257" s="36" cm="1">
        <f t="array" ref="R257">INDEX(Life_LapseRate,A257)*0.5</f>
        <v>0.05</v>
      </c>
      <c r="S257" s="36" cm="1">
        <f t="array" ref="S257">INDEX(Life_LapseRate,A257)*1.5</f>
        <v>0.15000000000000002</v>
      </c>
      <c r="U257" s="36" cm="1">
        <f t="array" ref="U257">INDEX(Global_Yield,A257)*INDEX(Global_YieldUp,A257)</f>
        <v>5.9999999999999995E-4</v>
      </c>
      <c r="V257" s="36" cm="1">
        <f t="array" ref="V257">INDEX(Global_Yield,A257)*INDEX(Global_YieldDown,A257)</f>
        <v>5.9999999999999995E-4</v>
      </c>
    </row>
    <row r="258" spans="1:22" x14ac:dyDescent="0.2">
      <c r="A258" s="29">
        <v>256</v>
      </c>
      <c r="B258" s="30">
        <v>0.05</v>
      </c>
      <c r="C258" s="31">
        <f t="shared" si="6"/>
        <v>2.8201525764215862</v>
      </c>
      <c r="D258" s="31"/>
      <c r="E258" s="32" cm="1">
        <f t="array" ref="E258">Global_Expense*INDEX(Global_InflationFactor,A258)</f>
        <v>14.100762882107931</v>
      </c>
      <c r="F258" s="32"/>
      <c r="G258" s="30">
        <v>0.06</v>
      </c>
      <c r="H258" s="31">
        <f t="shared" si="7"/>
        <v>0.9951560277146928</v>
      </c>
      <c r="I258" s="31"/>
      <c r="J258" s="33">
        <v>0.1</v>
      </c>
      <c r="K258" s="31" cm="1">
        <f t="array" ref="K258">1-POWER(1-INDEX(Life_LapseRate,A258),1/12)</f>
        <v>8.7416109546967213E-3</v>
      </c>
      <c r="L258" s="37"/>
      <c r="M258" s="35">
        <v>0.01</v>
      </c>
      <c r="N258" s="35">
        <v>0.01</v>
      </c>
      <c r="P258" s="36" cm="1">
        <f t="array" ref="P258">INDEX(Global_Inflation,A258)+0.02</f>
        <v>7.0000000000000007E-2</v>
      </c>
      <c r="R258" s="36" cm="1">
        <f t="array" ref="R258">INDEX(Life_LapseRate,A258)*0.5</f>
        <v>0.05</v>
      </c>
      <c r="S258" s="36" cm="1">
        <f t="array" ref="S258">INDEX(Life_LapseRate,A258)*1.5</f>
        <v>0.15000000000000002</v>
      </c>
      <c r="U258" s="36" cm="1">
        <f t="array" ref="U258">INDEX(Global_Yield,A258)*INDEX(Global_YieldUp,A258)</f>
        <v>5.9999999999999995E-4</v>
      </c>
      <c r="V258" s="36" cm="1">
        <f t="array" ref="V258">INDEX(Global_Yield,A258)*INDEX(Global_YieldDown,A258)</f>
        <v>5.9999999999999995E-4</v>
      </c>
    </row>
    <row r="259" spans="1:22" x14ac:dyDescent="0.2">
      <c r="A259" s="29">
        <v>257</v>
      </c>
      <c r="B259" s="30">
        <v>0.05</v>
      </c>
      <c r="C259" s="31">
        <f t="shared" ref="C259:C322" si="8">IF(A259=1,1,POWER(1+INDEX(Global_Inflation,A259-1),(A259-1)/12))</f>
        <v>2.8316422271067023</v>
      </c>
      <c r="D259" s="31"/>
      <c r="E259" s="32" cm="1">
        <f t="array" ref="E259">Global_Expense*INDEX(Global_InflationFactor,A259)</f>
        <v>14.158211135533511</v>
      </c>
      <c r="F259" s="32"/>
      <c r="G259" s="30">
        <v>0.06</v>
      </c>
      <c r="H259" s="31">
        <f t="shared" ref="H259:H322" si="9">1/POWER(1+INDEX(Global_Yield,A259),1/12)</f>
        <v>0.9951560277146928</v>
      </c>
      <c r="I259" s="31"/>
      <c r="J259" s="33">
        <v>0.1</v>
      </c>
      <c r="K259" s="31" cm="1">
        <f t="array" ref="K259">1-POWER(1-INDEX(Life_LapseRate,A259),1/12)</f>
        <v>8.7416109546967213E-3</v>
      </c>
      <c r="L259" s="37"/>
      <c r="M259" s="35">
        <v>0.01</v>
      </c>
      <c r="N259" s="35">
        <v>0.01</v>
      </c>
      <c r="P259" s="36" cm="1">
        <f t="array" ref="P259">INDEX(Global_Inflation,A259)+0.02</f>
        <v>7.0000000000000007E-2</v>
      </c>
      <c r="R259" s="36" cm="1">
        <f t="array" ref="R259">INDEX(Life_LapseRate,A259)*0.5</f>
        <v>0.05</v>
      </c>
      <c r="S259" s="36" cm="1">
        <f t="array" ref="S259">INDEX(Life_LapseRate,A259)*1.5</f>
        <v>0.15000000000000002</v>
      </c>
      <c r="U259" s="36" cm="1">
        <f t="array" ref="U259">INDEX(Global_Yield,A259)*INDEX(Global_YieldUp,A259)</f>
        <v>5.9999999999999995E-4</v>
      </c>
      <c r="V259" s="36" cm="1">
        <f t="array" ref="V259">INDEX(Global_Yield,A259)*INDEX(Global_YieldDown,A259)</f>
        <v>5.9999999999999995E-4</v>
      </c>
    </row>
    <row r="260" spans="1:22" x14ac:dyDescent="0.2">
      <c r="A260" s="29">
        <v>258</v>
      </c>
      <c r="B260" s="30">
        <v>0.05</v>
      </c>
      <c r="C260" s="31">
        <f t="shared" si="8"/>
        <v>2.8431786880509407</v>
      </c>
      <c r="D260" s="31"/>
      <c r="E260" s="32" cm="1">
        <f t="array" ref="E260">Global_Expense*INDEX(Global_InflationFactor,A260)</f>
        <v>14.215893440254703</v>
      </c>
      <c r="F260" s="32"/>
      <c r="G260" s="30">
        <v>0.06</v>
      </c>
      <c r="H260" s="31">
        <f t="shared" si="9"/>
        <v>0.9951560277146928</v>
      </c>
      <c r="I260" s="31"/>
      <c r="J260" s="33">
        <v>0.1</v>
      </c>
      <c r="K260" s="31" cm="1">
        <f t="array" ref="K260">1-POWER(1-INDEX(Life_LapseRate,A260),1/12)</f>
        <v>8.7416109546967213E-3</v>
      </c>
      <c r="L260" s="37"/>
      <c r="M260" s="35">
        <v>0.01</v>
      </c>
      <c r="N260" s="35">
        <v>0.01</v>
      </c>
      <c r="P260" s="36" cm="1">
        <f t="array" ref="P260">INDEX(Global_Inflation,A260)+0.02</f>
        <v>7.0000000000000007E-2</v>
      </c>
      <c r="R260" s="36" cm="1">
        <f t="array" ref="R260">INDEX(Life_LapseRate,A260)*0.5</f>
        <v>0.05</v>
      </c>
      <c r="S260" s="36" cm="1">
        <f t="array" ref="S260">INDEX(Life_LapseRate,A260)*1.5</f>
        <v>0.15000000000000002</v>
      </c>
      <c r="U260" s="36" cm="1">
        <f t="array" ref="U260">INDEX(Global_Yield,A260)*INDEX(Global_YieldUp,A260)</f>
        <v>5.9999999999999995E-4</v>
      </c>
      <c r="V260" s="36" cm="1">
        <f t="array" ref="V260">INDEX(Global_Yield,A260)*INDEX(Global_YieldDown,A260)</f>
        <v>5.9999999999999995E-4</v>
      </c>
    </row>
    <row r="261" spans="1:22" x14ac:dyDescent="0.2">
      <c r="A261" s="29">
        <v>259</v>
      </c>
      <c r="B261" s="30">
        <v>0.05</v>
      </c>
      <c r="C261" s="31">
        <f t="shared" si="8"/>
        <v>2.854762149965091</v>
      </c>
      <c r="D261" s="31"/>
      <c r="E261" s="32" cm="1">
        <f t="array" ref="E261">Global_Expense*INDEX(Global_InflationFactor,A261)</f>
        <v>14.273810749825454</v>
      </c>
      <c r="F261" s="32"/>
      <c r="G261" s="30">
        <v>0.06</v>
      </c>
      <c r="H261" s="31">
        <f t="shared" si="9"/>
        <v>0.9951560277146928</v>
      </c>
      <c r="I261" s="31"/>
      <c r="J261" s="33">
        <v>0.1</v>
      </c>
      <c r="K261" s="31" cm="1">
        <f t="array" ref="K261">1-POWER(1-INDEX(Life_LapseRate,A261),1/12)</f>
        <v>8.7416109546967213E-3</v>
      </c>
      <c r="L261" s="37"/>
      <c r="M261" s="35">
        <v>0.01</v>
      </c>
      <c r="N261" s="35">
        <v>0.01</v>
      </c>
      <c r="P261" s="36" cm="1">
        <f t="array" ref="P261">INDEX(Global_Inflation,A261)+0.02</f>
        <v>7.0000000000000007E-2</v>
      </c>
      <c r="R261" s="36" cm="1">
        <f t="array" ref="R261">INDEX(Life_LapseRate,A261)*0.5</f>
        <v>0.05</v>
      </c>
      <c r="S261" s="36" cm="1">
        <f t="array" ref="S261">INDEX(Life_LapseRate,A261)*1.5</f>
        <v>0.15000000000000002</v>
      </c>
      <c r="U261" s="36" cm="1">
        <f t="array" ref="U261">INDEX(Global_Yield,A261)*INDEX(Global_YieldUp,A261)</f>
        <v>5.9999999999999995E-4</v>
      </c>
      <c r="V261" s="36" cm="1">
        <f t="array" ref="V261">INDEX(Global_Yield,A261)*INDEX(Global_YieldDown,A261)</f>
        <v>5.9999999999999995E-4</v>
      </c>
    </row>
    <row r="262" spans="1:22" x14ac:dyDescent="0.2">
      <c r="A262" s="29">
        <v>260</v>
      </c>
      <c r="B262" s="30">
        <v>0.05</v>
      </c>
      <c r="C262" s="31">
        <f t="shared" si="8"/>
        <v>2.8663928043369227</v>
      </c>
      <c r="D262" s="31"/>
      <c r="E262" s="32" cm="1">
        <f t="array" ref="E262">Global_Expense*INDEX(Global_InflationFactor,A262)</f>
        <v>14.331964021684612</v>
      </c>
      <c r="F262" s="32"/>
      <c r="G262" s="30">
        <v>0.06</v>
      </c>
      <c r="H262" s="31">
        <f t="shared" si="9"/>
        <v>0.9951560277146928</v>
      </c>
      <c r="I262" s="31"/>
      <c r="J262" s="33">
        <v>0.1</v>
      </c>
      <c r="K262" s="31" cm="1">
        <f t="array" ref="K262">1-POWER(1-INDEX(Life_LapseRate,A262),1/12)</f>
        <v>8.7416109546967213E-3</v>
      </c>
      <c r="L262" s="37"/>
      <c r="M262" s="35">
        <v>0.01</v>
      </c>
      <c r="N262" s="35">
        <v>0.01</v>
      </c>
      <c r="P262" s="36" cm="1">
        <f t="array" ref="P262">INDEX(Global_Inflation,A262)+0.02</f>
        <v>7.0000000000000007E-2</v>
      </c>
      <c r="R262" s="36" cm="1">
        <f t="array" ref="R262">INDEX(Life_LapseRate,A262)*0.5</f>
        <v>0.05</v>
      </c>
      <c r="S262" s="36" cm="1">
        <f t="array" ref="S262">INDEX(Life_LapseRate,A262)*1.5</f>
        <v>0.15000000000000002</v>
      </c>
      <c r="U262" s="36" cm="1">
        <f t="array" ref="U262">INDEX(Global_Yield,A262)*INDEX(Global_YieldUp,A262)</f>
        <v>5.9999999999999995E-4</v>
      </c>
      <c r="V262" s="36" cm="1">
        <f t="array" ref="V262">INDEX(Global_Yield,A262)*INDEX(Global_YieldDown,A262)</f>
        <v>5.9999999999999995E-4</v>
      </c>
    </row>
    <row r="263" spans="1:22" x14ac:dyDescent="0.2">
      <c r="A263" s="29">
        <v>261</v>
      </c>
      <c r="B263" s="30">
        <v>0.05</v>
      </c>
      <c r="C263" s="31">
        <f t="shared" si="8"/>
        <v>2.8780708434343505</v>
      </c>
      <c r="D263" s="31"/>
      <c r="E263" s="32" cm="1">
        <f t="array" ref="E263">Global_Expense*INDEX(Global_InflationFactor,A263)</f>
        <v>14.390354217171753</v>
      </c>
      <c r="F263" s="32"/>
      <c r="G263" s="30">
        <v>0.06</v>
      </c>
      <c r="H263" s="31">
        <f t="shared" si="9"/>
        <v>0.9951560277146928</v>
      </c>
      <c r="I263" s="31"/>
      <c r="J263" s="33">
        <v>0.1</v>
      </c>
      <c r="K263" s="31" cm="1">
        <f t="array" ref="K263">1-POWER(1-INDEX(Life_LapseRate,A263),1/12)</f>
        <v>8.7416109546967213E-3</v>
      </c>
      <c r="L263" s="37"/>
      <c r="M263" s="35">
        <v>0.01</v>
      </c>
      <c r="N263" s="35">
        <v>0.01</v>
      </c>
      <c r="P263" s="36" cm="1">
        <f t="array" ref="P263">INDEX(Global_Inflation,A263)+0.02</f>
        <v>7.0000000000000007E-2</v>
      </c>
      <c r="R263" s="36" cm="1">
        <f t="array" ref="R263">INDEX(Life_LapseRate,A263)*0.5</f>
        <v>0.05</v>
      </c>
      <c r="S263" s="36" cm="1">
        <f t="array" ref="S263">INDEX(Life_LapseRate,A263)*1.5</f>
        <v>0.15000000000000002</v>
      </c>
      <c r="U263" s="36" cm="1">
        <f t="array" ref="U263">INDEX(Global_Yield,A263)*INDEX(Global_YieldUp,A263)</f>
        <v>5.9999999999999995E-4</v>
      </c>
      <c r="V263" s="36" cm="1">
        <f t="array" ref="V263">INDEX(Global_Yield,A263)*INDEX(Global_YieldDown,A263)</f>
        <v>5.9999999999999995E-4</v>
      </c>
    </row>
    <row r="264" spans="1:22" x14ac:dyDescent="0.2">
      <c r="A264" s="29">
        <v>262</v>
      </c>
      <c r="B264" s="30">
        <v>0.05</v>
      </c>
      <c r="C264" s="31">
        <f t="shared" si="8"/>
        <v>2.8897964603086108</v>
      </c>
      <c r="D264" s="31"/>
      <c r="E264" s="32" cm="1">
        <f t="array" ref="E264">Global_Expense*INDEX(Global_InflationFactor,A264)</f>
        <v>14.448982301543055</v>
      </c>
      <c r="F264" s="32"/>
      <c r="G264" s="30">
        <v>0.06</v>
      </c>
      <c r="H264" s="31">
        <f t="shared" si="9"/>
        <v>0.9951560277146928</v>
      </c>
      <c r="I264" s="31"/>
      <c r="J264" s="33">
        <v>0.1</v>
      </c>
      <c r="K264" s="31" cm="1">
        <f t="array" ref="K264">1-POWER(1-INDEX(Life_LapseRate,A264),1/12)</f>
        <v>8.7416109546967213E-3</v>
      </c>
      <c r="L264" s="37"/>
      <c r="M264" s="35">
        <v>0.01</v>
      </c>
      <c r="N264" s="35">
        <v>0.01</v>
      </c>
      <c r="P264" s="36" cm="1">
        <f t="array" ref="P264">INDEX(Global_Inflation,A264)+0.02</f>
        <v>7.0000000000000007E-2</v>
      </c>
      <c r="R264" s="36" cm="1">
        <f t="array" ref="R264">INDEX(Life_LapseRate,A264)*0.5</f>
        <v>0.05</v>
      </c>
      <c r="S264" s="36" cm="1">
        <f t="array" ref="S264">INDEX(Life_LapseRate,A264)*1.5</f>
        <v>0.15000000000000002</v>
      </c>
      <c r="U264" s="36" cm="1">
        <f t="array" ref="U264">INDEX(Global_Yield,A264)*INDEX(Global_YieldUp,A264)</f>
        <v>5.9999999999999995E-4</v>
      </c>
      <c r="V264" s="36" cm="1">
        <f t="array" ref="V264">INDEX(Global_Yield,A264)*INDEX(Global_YieldDown,A264)</f>
        <v>5.9999999999999995E-4</v>
      </c>
    </row>
    <row r="265" spans="1:22" x14ac:dyDescent="0.2">
      <c r="A265" s="29">
        <v>263</v>
      </c>
      <c r="B265" s="30">
        <v>0.05</v>
      </c>
      <c r="C265" s="31">
        <f t="shared" si="8"/>
        <v>2.9015698487974566</v>
      </c>
      <c r="D265" s="31"/>
      <c r="E265" s="32" cm="1">
        <f t="array" ref="E265">Global_Expense*INDEX(Global_InflationFactor,A265)</f>
        <v>14.507849243987284</v>
      </c>
      <c r="F265" s="32"/>
      <c r="G265" s="30">
        <v>0.06</v>
      </c>
      <c r="H265" s="31">
        <f t="shared" si="9"/>
        <v>0.9951560277146928</v>
      </c>
      <c r="I265" s="31"/>
      <c r="J265" s="33">
        <v>0.1</v>
      </c>
      <c r="K265" s="31" cm="1">
        <f t="array" ref="K265">1-POWER(1-INDEX(Life_LapseRate,A265),1/12)</f>
        <v>8.7416109546967213E-3</v>
      </c>
      <c r="L265" s="37"/>
      <c r="M265" s="35">
        <v>0.01</v>
      </c>
      <c r="N265" s="35">
        <v>0.01</v>
      </c>
      <c r="P265" s="36" cm="1">
        <f t="array" ref="P265">INDEX(Global_Inflation,A265)+0.02</f>
        <v>7.0000000000000007E-2</v>
      </c>
      <c r="R265" s="36" cm="1">
        <f t="array" ref="R265">INDEX(Life_LapseRate,A265)*0.5</f>
        <v>0.05</v>
      </c>
      <c r="S265" s="36" cm="1">
        <f t="array" ref="S265">INDEX(Life_LapseRate,A265)*1.5</f>
        <v>0.15000000000000002</v>
      </c>
      <c r="U265" s="36" cm="1">
        <f t="array" ref="U265">INDEX(Global_Yield,A265)*INDEX(Global_YieldUp,A265)</f>
        <v>5.9999999999999995E-4</v>
      </c>
      <c r="V265" s="36" cm="1">
        <f t="array" ref="V265">INDEX(Global_Yield,A265)*INDEX(Global_YieldDown,A265)</f>
        <v>5.9999999999999995E-4</v>
      </c>
    </row>
    <row r="266" spans="1:22" x14ac:dyDescent="0.2">
      <c r="A266" s="29">
        <v>264</v>
      </c>
      <c r="B266" s="30">
        <v>0.05</v>
      </c>
      <c r="C266" s="31">
        <f t="shared" si="8"/>
        <v>2.9133912035283598</v>
      </c>
      <c r="D266" s="31"/>
      <c r="E266" s="32" cm="1">
        <f t="array" ref="E266">Global_Expense*INDEX(Global_InflationFactor,A266)</f>
        <v>14.566956017641798</v>
      </c>
      <c r="F266" s="32"/>
      <c r="G266" s="30">
        <v>0.06</v>
      </c>
      <c r="H266" s="31">
        <f t="shared" si="9"/>
        <v>0.9951560277146928</v>
      </c>
      <c r="I266" s="31"/>
      <c r="J266" s="33">
        <v>0.1</v>
      </c>
      <c r="K266" s="31" cm="1">
        <f t="array" ref="K266">1-POWER(1-INDEX(Life_LapseRate,A266),1/12)</f>
        <v>8.7416109546967213E-3</v>
      </c>
      <c r="L266" s="37"/>
      <c r="M266" s="35">
        <v>0.01</v>
      </c>
      <c r="N266" s="35">
        <v>0.01</v>
      </c>
      <c r="P266" s="36" cm="1">
        <f t="array" ref="P266">INDEX(Global_Inflation,A266)+0.02</f>
        <v>7.0000000000000007E-2</v>
      </c>
      <c r="R266" s="36" cm="1">
        <f t="array" ref="R266">INDEX(Life_LapseRate,A266)*0.5</f>
        <v>0.05</v>
      </c>
      <c r="S266" s="36" cm="1">
        <f t="array" ref="S266">INDEX(Life_LapseRate,A266)*1.5</f>
        <v>0.15000000000000002</v>
      </c>
      <c r="U266" s="36" cm="1">
        <f t="array" ref="U266">INDEX(Global_Yield,A266)*INDEX(Global_YieldUp,A266)</f>
        <v>5.9999999999999995E-4</v>
      </c>
      <c r="V266" s="36" cm="1">
        <f t="array" ref="V266">INDEX(Global_Yield,A266)*INDEX(Global_YieldDown,A266)</f>
        <v>5.9999999999999995E-4</v>
      </c>
    </row>
    <row r="267" spans="1:22" x14ac:dyDescent="0.2">
      <c r="A267" s="29">
        <v>265</v>
      </c>
      <c r="B267" s="30">
        <v>0.05</v>
      </c>
      <c r="C267" s="31">
        <f t="shared" si="8"/>
        <v>2.9252607199217238</v>
      </c>
      <c r="D267" s="31"/>
      <c r="E267" s="32" cm="1">
        <f t="array" ref="E267">Global_Expense*INDEX(Global_InflationFactor,A267)</f>
        <v>14.626303599608619</v>
      </c>
      <c r="F267" s="32"/>
      <c r="G267" s="30">
        <v>0.06</v>
      </c>
      <c r="H267" s="31">
        <f t="shared" si="9"/>
        <v>0.9951560277146928</v>
      </c>
      <c r="I267" s="31"/>
      <c r="J267" s="33">
        <v>0.1</v>
      </c>
      <c r="K267" s="31" cm="1">
        <f t="array" ref="K267">1-POWER(1-INDEX(Life_LapseRate,A267),1/12)</f>
        <v>8.7416109546967213E-3</v>
      </c>
      <c r="L267" s="37"/>
      <c r="M267" s="35">
        <v>0.01</v>
      </c>
      <c r="N267" s="35">
        <v>0.01</v>
      </c>
      <c r="P267" s="36" cm="1">
        <f t="array" ref="P267">INDEX(Global_Inflation,A267)+0.02</f>
        <v>7.0000000000000007E-2</v>
      </c>
      <c r="R267" s="36" cm="1">
        <f t="array" ref="R267">INDEX(Life_LapseRate,A267)*0.5</f>
        <v>0.05</v>
      </c>
      <c r="S267" s="36" cm="1">
        <f t="array" ref="S267">INDEX(Life_LapseRate,A267)*1.5</f>
        <v>0.15000000000000002</v>
      </c>
      <c r="U267" s="36" cm="1">
        <f t="array" ref="U267">INDEX(Global_Yield,A267)*INDEX(Global_YieldUp,A267)</f>
        <v>5.9999999999999995E-4</v>
      </c>
      <c r="V267" s="36" cm="1">
        <f t="array" ref="V267">INDEX(Global_Yield,A267)*INDEX(Global_YieldDown,A267)</f>
        <v>5.9999999999999995E-4</v>
      </c>
    </row>
    <row r="268" spans="1:22" x14ac:dyDescent="0.2">
      <c r="A268" s="29">
        <v>266</v>
      </c>
      <c r="B268" s="30">
        <v>0.05</v>
      </c>
      <c r="C268" s="31">
        <f t="shared" si="8"/>
        <v>2.9371785941941311</v>
      </c>
      <c r="D268" s="31"/>
      <c r="E268" s="32" cm="1">
        <f t="array" ref="E268">Global_Expense*INDEX(Global_InflationFactor,A268)</f>
        <v>14.685892970970656</v>
      </c>
      <c r="F268" s="32"/>
      <c r="G268" s="30">
        <v>0.06</v>
      </c>
      <c r="H268" s="31">
        <f t="shared" si="9"/>
        <v>0.9951560277146928</v>
      </c>
      <c r="I268" s="31"/>
      <c r="J268" s="33">
        <v>0.1</v>
      </c>
      <c r="K268" s="31" cm="1">
        <f t="array" ref="K268">1-POWER(1-INDEX(Life_LapseRate,A268),1/12)</f>
        <v>8.7416109546967213E-3</v>
      </c>
      <c r="L268" s="37"/>
      <c r="M268" s="35">
        <v>0.01</v>
      </c>
      <c r="N268" s="35">
        <v>0.01</v>
      </c>
      <c r="P268" s="36" cm="1">
        <f t="array" ref="P268">INDEX(Global_Inflation,A268)+0.02</f>
        <v>7.0000000000000007E-2</v>
      </c>
      <c r="R268" s="36" cm="1">
        <f t="array" ref="R268">INDEX(Life_LapseRate,A268)*0.5</f>
        <v>0.05</v>
      </c>
      <c r="S268" s="36" cm="1">
        <f t="array" ref="S268">INDEX(Life_LapseRate,A268)*1.5</f>
        <v>0.15000000000000002</v>
      </c>
      <c r="U268" s="36" cm="1">
        <f t="array" ref="U268">INDEX(Global_Yield,A268)*INDEX(Global_YieldUp,A268)</f>
        <v>5.9999999999999995E-4</v>
      </c>
      <c r="V268" s="36" cm="1">
        <f t="array" ref="V268">INDEX(Global_Yield,A268)*INDEX(Global_YieldDown,A268)</f>
        <v>5.9999999999999995E-4</v>
      </c>
    </row>
    <row r="269" spans="1:22" x14ac:dyDescent="0.2">
      <c r="A269" s="29">
        <v>267</v>
      </c>
      <c r="B269" s="30">
        <v>0.05</v>
      </c>
      <c r="C269" s="31">
        <f t="shared" si="8"/>
        <v>2.9491450233615608</v>
      </c>
      <c r="D269" s="31"/>
      <c r="E269" s="32" cm="1">
        <f t="array" ref="E269">Global_Expense*INDEX(Global_InflationFactor,A269)</f>
        <v>14.745725116807805</v>
      </c>
      <c r="F269" s="32"/>
      <c r="G269" s="30">
        <v>0.06</v>
      </c>
      <c r="H269" s="31">
        <f t="shared" si="9"/>
        <v>0.9951560277146928</v>
      </c>
      <c r="I269" s="31"/>
      <c r="J269" s="33">
        <v>0.1</v>
      </c>
      <c r="K269" s="31" cm="1">
        <f t="array" ref="K269">1-POWER(1-INDEX(Life_LapseRate,A269),1/12)</f>
        <v>8.7416109546967213E-3</v>
      </c>
      <c r="L269" s="37"/>
      <c r="M269" s="35">
        <v>0.01</v>
      </c>
      <c r="N269" s="35">
        <v>0.01</v>
      </c>
      <c r="P269" s="36" cm="1">
        <f t="array" ref="P269">INDEX(Global_Inflation,A269)+0.02</f>
        <v>7.0000000000000007E-2</v>
      </c>
      <c r="R269" s="36" cm="1">
        <f t="array" ref="R269">INDEX(Life_LapseRate,A269)*0.5</f>
        <v>0.05</v>
      </c>
      <c r="S269" s="36" cm="1">
        <f t="array" ref="S269">INDEX(Life_LapseRate,A269)*1.5</f>
        <v>0.15000000000000002</v>
      </c>
      <c r="U269" s="36" cm="1">
        <f t="array" ref="U269">INDEX(Global_Yield,A269)*INDEX(Global_YieldUp,A269)</f>
        <v>5.9999999999999995E-4</v>
      </c>
      <c r="V269" s="36" cm="1">
        <f t="array" ref="V269">INDEX(Global_Yield,A269)*INDEX(Global_YieldDown,A269)</f>
        <v>5.9999999999999995E-4</v>
      </c>
    </row>
    <row r="270" spans="1:22" x14ac:dyDescent="0.2">
      <c r="A270" s="29">
        <v>268</v>
      </c>
      <c r="B270" s="30">
        <v>0.05</v>
      </c>
      <c r="C270" s="31">
        <f t="shared" si="8"/>
        <v>2.961160205242666</v>
      </c>
      <c r="D270" s="31"/>
      <c r="E270" s="32" cm="1">
        <f t="array" ref="E270">Global_Expense*INDEX(Global_InflationFactor,A270)</f>
        <v>14.805801026213331</v>
      </c>
      <c r="F270" s="32"/>
      <c r="G270" s="30">
        <v>0.06</v>
      </c>
      <c r="H270" s="31">
        <f t="shared" si="9"/>
        <v>0.9951560277146928</v>
      </c>
      <c r="I270" s="31"/>
      <c r="J270" s="33">
        <v>0.1</v>
      </c>
      <c r="K270" s="31" cm="1">
        <f t="array" ref="K270">1-POWER(1-INDEX(Life_LapseRate,A270),1/12)</f>
        <v>8.7416109546967213E-3</v>
      </c>
      <c r="L270" s="37"/>
      <c r="M270" s="35">
        <v>0.01</v>
      </c>
      <c r="N270" s="35">
        <v>0.01</v>
      </c>
      <c r="P270" s="36" cm="1">
        <f t="array" ref="P270">INDEX(Global_Inflation,A270)+0.02</f>
        <v>7.0000000000000007E-2</v>
      </c>
      <c r="R270" s="36" cm="1">
        <f t="array" ref="R270">INDEX(Life_LapseRate,A270)*0.5</f>
        <v>0.05</v>
      </c>
      <c r="S270" s="36" cm="1">
        <f t="array" ref="S270">INDEX(Life_LapseRate,A270)*1.5</f>
        <v>0.15000000000000002</v>
      </c>
      <c r="U270" s="36" cm="1">
        <f t="array" ref="U270">INDEX(Global_Yield,A270)*INDEX(Global_YieldUp,A270)</f>
        <v>5.9999999999999995E-4</v>
      </c>
      <c r="V270" s="36" cm="1">
        <f t="array" ref="V270">INDEX(Global_Yield,A270)*INDEX(Global_YieldDown,A270)</f>
        <v>5.9999999999999995E-4</v>
      </c>
    </row>
    <row r="271" spans="1:22" x14ac:dyDescent="0.2">
      <c r="A271" s="29">
        <v>269</v>
      </c>
      <c r="B271" s="30">
        <v>0.05</v>
      </c>
      <c r="C271" s="31">
        <f t="shared" si="8"/>
        <v>2.9732243384620376</v>
      </c>
      <c r="D271" s="31"/>
      <c r="E271" s="32" cm="1">
        <f t="array" ref="E271">Global_Expense*INDEX(Global_InflationFactor,A271)</f>
        <v>14.866121692310188</v>
      </c>
      <c r="F271" s="32"/>
      <c r="G271" s="30">
        <v>0.06</v>
      </c>
      <c r="H271" s="31">
        <f t="shared" si="9"/>
        <v>0.9951560277146928</v>
      </c>
      <c r="I271" s="31"/>
      <c r="J271" s="33">
        <v>0.1</v>
      </c>
      <c r="K271" s="31" cm="1">
        <f t="array" ref="K271">1-POWER(1-INDEX(Life_LapseRate,A271),1/12)</f>
        <v>8.7416109546967213E-3</v>
      </c>
      <c r="L271" s="37"/>
      <c r="M271" s="35">
        <v>0.01</v>
      </c>
      <c r="N271" s="35">
        <v>0.01</v>
      </c>
      <c r="P271" s="36" cm="1">
        <f t="array" ref="P271">INDEX(Global_Inflation,A271)+0.02</f>
        <v>7.0000000000000007E-2</v>
      </c>
      <c r="R271" s="36" cm="1">
        <f t="array" ref="R271">INDEX(Life_LapseRate,A271)*0.5</f>
        <v>0.05</v>
      </c>
      <c r="S271" s="36" cm="1">
        <f t="array" ref="S271">INDEX(Life_LapseRate,A271)*1.5</f>
        <v>0.15000000000000002</v>
      </c>
      <c r="U271" s="36" cm="1">
        <f t="array" ref="U271">INDEX(Global_Yield,A271)*INDEX(Global_YieldUp,A271)</f>
        <v>5.9999999999999995E-4</v>
      </c>
      <c r="V271" s="36" cm="1">
        <f t="array" ref="V271">INDEX(Global_Yield,A271)*INDEX(Global_YieldDown,A271)</f>
        <v>5.9999999999999995E-4</v>
      </c>
    </row>
    <row r="272" spans="1:22" x14ac:dyDescent="0.2">
      <c r="A272" s="29">
        <v>270</v>
      </c>
      <c r="B272" s="30">
        <v>0.05</v>
      </c>
      <c r="C272" s="31">
        <f t="shared" si="8"/>
        <v>2.9853376224534882</v>
      </c>
      <c r="D272" s="31"/>
      <c r="E272" s="32" cm="1">
        <f t="array" ref="E272">Global_Expense*INDEX(Global_InflationFactor,A272)</f>
        <v>14.926688112267442</v>
      </c>
      <c r="F272" s="32"/>
      <c r="G272" s="30">
        <v>0.06</v>
      </c>
      <c r="H272" s="31">
        <f t="shared" si="9"/>
        <v>0.9951560277146928</v>
      </c>
      <c r="I272" s="31"/>
      <c r="J272" s="33">
        <v>0.1</v>
      </c>
      <c r="K272" s="31" cm="1">
        <f t="array" ref="K272">1-POWER(1-INDEX(Life_LapseRate,A272),1/12)</f>
        <v>8.7416109546967213E-3</v>
      </c>
      <c r="L272" s="37"/>
      <c r="M272" s="35">
        <v>0.01</v>
      </c>
      <c r="N272" s="35">
        <v>0.01</v>
      </c>
      <c r="P272" s="36" cm="1">
        <f t="array" ref="P272">INDEX(Global_Inflation,A272)+0.02</f>
        <v>7.0000000000000007E-2</v>
      </c>
      <c r="R272" s="36" cm="1">
        <f t="array" ref="R272">INDEX(Life_LapseRate,A272)*0.5</f>
        <v>0.05</v>
      </c>
      <c r="S272" s="36" cm="1">
        <f t="array" ref="S272">INDEX(Life_LapseRate,A272)*1.5</f>
        <v>0.15000000000000002</v>
      </c>
      <c r="U272" s="36" cm="1">
        <f t="array" ref="U272">INDEX(Global_Yield,A272)*INDEX(Global_YieldUp,A272)</f>
        <v>5.9999999999999995E-4</v>
      </c>
      <c r="V272" s="36" cm="1">
        <f t="array" ref="V272">INDEX(Global_Yield,A272)*INDEX(Global_YieldDown,A272)</f>
        <v>5.9999999999999995E-4</v>
      </c>
    </row>
    <row r="273" spans="1:22" x14ac:dyDescent="0.2">
      <c r="A273" s="29">
        <v>271</v>
      </c>
      <c r="B273" s="30">
        <v>0.05</v>
      </c>
      <c r="C273" s="31">
        <f t="shared" si="8"/>
        <v>2.9975002574633458</v>
      </c>
      <c r="D273" s="31"/>
      <c r="E273" s="32" cm="1">
        <f t="array" ref="E273">Global_Expense*INDEX(Global_InflationFactor,A273)</f>
        <v>14.987501287316729</v>
      </c>
      <c r="F273" s="32"/>
      <c r="G273" s="30">
        <v>0.06</v>
      </c>
      <c r="H273" s="31">
        <f t="shared" si="9"/>
        <v>0.9951560277146928</v>
      </c>
      <c r="I273" s="31"/>
      <c r="J273" s="33">
        <v>0.1</v>
      </c>
      <c r="K273" s="31" cm="1">
        <f t="array" ref="K273">1-POWER(1-INDEX(Life_LapseRate,A273),1/12)</f>
        <v>8.7416109546967213E-3</v>
      </c>
      <c r="L273" s="37"/>
      <c r="M273" s="35">
        <v>0.01</v>
      </c>
      <c r="N273" s="35">
        <v>0.01</v>
      </c>
      <c r="P273" s="36" cm="1">
        <f t="array" ref="P273">INDEX(Global_Inflation,A273)+0.02</f>
        <v>7.0000000000000007E-2</v>
      </c>
      <c r="R273" s="36" cm="1">
        <f t="array" ref="R273">INDEX(Life_LapseRate,A273)*0.5</f>
        <v>0.05</v>
      </c>
      <c r="S273" s="36" cm="1">
        <f t="array" ref="S273">INDEX(Life_LapseRate,A273)*1.5</f>
        <v>0.15000000000000002</v>
      </c>
      <c r="U273" s="36" cm="1">
        <f t="array" ref="U273">INDEX(Global_Yield,A273)*INDEX(Global_YieldUp,A273)</f>
        <v>5.9999999999999995E-4</v>
      </c>
      <c r="V273" s="36" cm="1">
        <f t="array" ref="V273">INDEX(Global_Yield,A273)*INDEX(Global_YieldDown,A273)</f>
        <v>5.9999999999999995E-4</v>
      </c>
    </row>
    <row r="274" spans="1:22" x14ac:dyDescent="0.2">
      <c r="A274" s="29">
        <v>272</v>
      </c>
      <c r="B274" s="30">
        <v>0.05</v>
      </c>
      <c r="C274" s="31">
        <f t="shared" si="8"/>
        <v>3.0097124445537693</v>
      </c>
      <c r="D274" s="31"/>
      <c r="E274" s="32" cm="1">
        <f t="array" ref="E274">Global_Expense*INDEX(Global_InflationFactor,A274)</f>
        <v>15.048562222768847</v>
      </c>
      <c r="F274" s="32"/>
      <c r="G274" s="30">
        <v>0.06</v>
      </c>
      <c r="H274" s="31">
        <f t="shared" si="9"/>
        <v>0.9951560277146928</v>
      </c>
      <c r="I274" s="31"/>
      <c r="J274" s="33">
        <v>0.1</v>
      </c>
      <c r="K274" s="31" cm="1">
        <f t="array" ref="K274">1-POWER(1-INDEX(Life_LapseRate,A274),1/12)</f>
        <v>8.7416109546967213E-3</v>
      </c>
      <c r="L274" s="37"/>
      <c r="M274" s="35">
        <v>0.01</v>
      </c>
      <c r="N274" s="35">
        <v>0.01</v>
      </c>
      <c r="P274" s="36" cm="1">
        <f t="array" ref="P274">INDEX(Global_Inflation,A274)+0.02</f>
        <v>7.0000000000000007E-2</v>
      </c>
      <c r="R274" s="36" cm="1">
        <f t="array" ref="R274">INDEX(Life_LapseRate,A274)*0.5</f>
        <v>0.05</v>
      </c>
      <c r="S274" s="36" cm="1">
        <f t="array" ref="S274">INDEX(Life_LapseRate,A274)*1.5</f>
        <v>0.15000000000000002</v>
      </c>
      <c r="U274" s="36" cm="1">
        <f t="array" ref="U274">INDEX(Global_Yield,A274)*INDEX(Global_YieldUp,A274)</f>
        <v>5.9999999999999995E-4</v>
      </c>
      <c r="V274" s="36" cm="1">
        <f t="array" ref="V274">INDEX(Global_Yield,A274)*INDEX(Global_YieldDown,A274)</f>
        <v>5.9999999999999995E-4</v>
      </c>
    </row>
    <row r="275" spans="1:22" x14ac:dyDescent="0.2">
      <c r="A275" s="29">
        <v>273</v>
      </c>
      <c r="B275" s="30">
        <v>0.05</v>
      </c>
      <c r="C275" s="31">
        <f t="shared" si="8"/>
        <v>3.0219743856060686</v>
      </c>
      <c r="D275" s="31"/>
      <c r="E275" s="32" cm="1">
        <f t="array" ref="E275">Global_Expense*INDEX(Global_InflationFactor,A275)</f>
        <v>15.109871928030342</v>
      </c>
      <c r="F275" s="32"/>
      <c r="G275" s="30">
        <v>0.06</v>
      </c>
      <c r="H275" s="31">
        <f t="shared" si="9"/>
        <v>0.9951560277146928</v>
      </c>
      <c r="I275" s="31"/>
      <c r="J275" s="33">
        <v>0.1</v>
      </c>
      <c r="K275" s="31" cm="1">
        <f t="array" ref="K275">1-POWER(1-INDEX(Life_LapseRate,A275),1/12)</f>
        <v>8.7416109546967213E-3</v>
      </c>
      <c r="L275" s="37"/>
      <c r="M275" s="35">
        <v>0.01</v>
      </c>
      <c r="N275" s="35">
        <v>0.01</v>
      </c>
      <c r="P275" s="36" cm="1">
        <f t="array" ref="P275">INDEX(Global_Inflation,A275)+0.02</f>
        <v>7.0000000000000007E-2</v>
      </c>
      <c r="R275" s="36" cm="1">
        <f t="array" ref="R275">INDEX(Life_LapseRate,A275)*0.5</f>
        <v>0.05</v>
      </c>
      <c r="S275" s="36" cm="1">
        <f t="array" ref="S275">INDEX(Life_LapseRate,A275)*1.5</f>
        <v>0.15000000000000002</v>
      </c>
      <c r="U275" s="36" cm="1">
        <f t="array" ref="U275">INDEX(Global_Yield,A275)*INDEX(Global_YieldUp,A275)</f>
        <v>5.9999999999999995E-4</v>
      </c>
      <c r="V275" s="36" cm="1">
        <f t="array" ref="V275">INDEX(Global_Yield,A275)*INDEX(Global_YieldDown,A275)</f>
        <v>5.9999999999999995E-4</v>
      </c>
    </row>
    <row r="276" spans="1:22" x14ac:dyDescent="0.2">
      <c r="A276" s="29">
        <v>274</v>
      </c>
      <c r="B276" s="30">
        <v>0.05</v>
      </c>
      <c r="C276" s="31">
        <f t="shared" si="8"/>
        <v>3.0342862833240418</v>
      </c>
      <c r="D276" s="31"/>
      <c r="E276" s="32" cm="1">
        <f t="array" ref="E276">Global_Expense*INDEX(Global_InflationFactor,A276)</f>
        <v>15.171431416620209</v>
      </c>
      <c r="F276" s="32"/>
      <c r="G276" s="30">
        <v>0.06</v>
      </c>
      <c r="H276" s="31">
        <f t="shared" si="9"/>
        <v>0.9951560277146928</v>
      </c>
      <c r="I276" s="31"/>
      <c r="J276" s="33">
        <v>0.1</v>
      </c>
      <c r="K276" s="31" cm="1">
        <f t="array" ref="K276">1-POWER(1-INDEX(Life_LapseRate,A276),1/12)</f>
        <v>8.7416109546967213E-3</v>
      </c>
      <c r="L276" s="37"/>
      <c r="M276" s="35">
        <v>0.01</v>
      </c>
      <c r="N276" s="35">
        <v>0.01</v>
      </c>
      <c r="P276" s="36" cm="1">
        <f t="array" ref="P276">INDEX(Global_Inflation,A276)+0.02</f>
        <v>7.0000000000000007E-2</v>
      </c>
      <c r="R276" s="36" cm="1">
        <f t="array" ref="R276">INDEX(Life_LapseRate,A276)*0.5</f>
        <v>0.05</v>
      </c>
      <c r="S276" s="36" cm="1">
        <f t="array" ref="S276">INDEX(Life_LapseRate,A276)*1.5</f>
        <v>0.15000000000000002</v>
      </c>
      <c r="U276" s="36" cm="1">
        <f t="array" ref="U276">INDEX(Global_Yield,A276)*INDEX(Global_YieldUp,A276)</f>
        <v>5.9999999999999995E-4</v>
      </c>
      <c r="V276" s="36" cm="1">
        <f t="array" ref="V276">INDEX(Global_Yield,A276)*INDEX(Global_YieldDown,A276)</f>
        <v>5.9999999999999995E-4</v>
      </c>
    </row>
    <row r="277" spans="1:22" x14ac:dyDescent="0.2">
      <c r="A277" s="29">
        <v>275</v>
      </c>
      <c r="B277" s="30">
        <v>0.05</v>
      </c>
      <c r="C277" s="31">
        <f t="shared" si="8"/>
        <v>3.0466483412373302</v>
      </c>
      <c r="D277" s="31"/>
      <c r="E277" s="32" cm="1">
        <f t="array" ref="E277">Global_Expense*INDEX(Global_InflationFactor,A277)</f>
        <v>15.23324170618665</v>
      </c>
      <c r="F277" s="32"/>
      <c r="G277" s="30">
        <v>0.06</v>
      </c>
      <c r="H277" s="31">
        <f t="shared" si="9"/>
        <v>0.9951560277146928</v>
      </c>
      <c r="I277" s="31"/>
      <c r="J277" s="33">
        <v>0.1</v>
      </c>
      <c r="K277" s="31" cm="1">
        <f t="array" ref="K277">1-POWER(1-INDEX(Life_LapseRate,A277),1/12)</f>
        <v>8.7416109546967213E-3</v>
      </c>
      <c r="L277" s="37"/>
      <c r="M277" s="35">
        <v>0.01</v>
      </c>
      <c r="N277" s="35">
        <v>0.01</v>
      </c>
      <c r="P277" s="36" cm="1">
        <f t="array" ref="P277">INDEX(Global_Inflation,A277)+0.02</f>
        <v>7.0000000000000007E-2</v>
      </c>
      <c r="R277" s="36" cm="1">
        <f t="array" ref="R277">INDEX(Life_LapseRate,A277)*0.5</f>
        <v>0.05</v>
      </c>
      <c r="S277" s="36" cm="1">
        <f t="array" ref="S277">INDEX(Life_LapseRate,A277)*1.5</f>
        <v>0.15000000000000002</v>
      </c>
      <c r="U277" s="36" cm="1">
        <f t="array" ref="U277">INDEX(Global_Yield,A277)*INDEX(Global_YieldUp,A277)</f>
        <v>5.9999999999999995E-4</v>
      </c>
      <c r="V277" s="36" cm="1">
        <f t="array" ref="V277">INDEX(Global_Yield,A277)*INDEX(Global_YieldDown,A277)</f>
        <v>5.9999999999999995E-4</v>
      </c>
    </row>
    <row r="278" spans="1:22" x14ac:dyDescent="0.2">
      <c r="A278" s="29">
        <v>276</v>
      </c>
      <c r="B278" s="30">
        <v>0.05</v>
      </c>
      <c r="C278" s="31">
        <f t="shared" si="8"/>
        <v>3.0590607637047773</v>
      </c>
      <c r="D278" s="31"/>
      <c r="E278" s="32" cm="1">
        <f t="array" ref="E278">Global_Expense*INDEX(Global_InflationFactor,A278)</f>
        <v>15.295303818523887</v>
      </c>
      <c r="F278" s="32"/>
      <c r="G278" s="30">
        <v>0.06</v>
      </c>
      <c r="H278" s="31">
        <f t="shared" si="9"/>
        <v>0.9951560277146928</v>
      </c>
      <c r="I278" s="31"/>
      <c r="J278" s="33">
        <v>0.1</v>
      </c>
      <c r="K278" s="31" cm="1">
        <f t="array" ref="K278">1-POWER(1-INDEX(Life_LapseRate,A278),1/12)</f>
        <v>8.7416109546967213E-3</v>
      </c>
      <c r="L278" s="37"/>
      <c r="M278" s="35">
        <v>0.01</v>
      </c>
      <c r="N278" s="35">
        <v>0.01</v>
      </c>
      <c r="P278" s="36" cm="1">
        <f t="array" ref="P278">INDEX(Global_Inflation,A278)+0.02</f>
        <v>7.0000000000000007E-2</v>
      </c>
      <c r="R278" s="36" cm="1">
        <f t="array" ref="R278">INDEX(Life_LapseRate,A278)*0.5</f>
        <v>0.05</v>
      </c>
      <c r="S278" s="36" cm="1">
        <f t="array" ref="S278">INDEX(Life_LapseRate,A278)*1.5</f>
        <v>0.15000000000000002</v>
      </c>
      <c r="U278" s="36" cm="1">
        <f t="array" ref="U278">INDEX(Global_Yield,A278)*INDEX(Global_YieldUp,A278)</f>
        <v>5.9999999999999995E-4</v>
      </c>
      <c r="V278" s="36" cm="1">
        <f t="array" ref="V278">INDEX(Global_Yield,A278)*INDEX(Global_YieldDown,A278)</f>
        <v>5.9999999999999995E-4</v>
      </c>
    </row>
    <row r="279" spans="1:22" x14ac:dyDescent="0.2">
      <c r="A279" s="29">
        <v>277</v>
      </c>
      <c r="B279" s="30">
        <v>0.05</v>
      </c>
      <c r="C279" s="31">
        <f t="shared" si="8"/>
        <v>3.0715237559178106</v>
      </c>
      <c r="D279" s="31"/>
      <c r="E279" s="32" cm="1">
        <f t="array" ref="E279">Global_Expense*INDEX(Global_InflationFactor,A279)</f>
        <v>15.357618779589053</v>
      </c>
      <c r="F279" s="32"/>
      <c r="G279" s="30">
        <v>0.06</v>
      </c>
      <c r="H279" s="31">
        <f t="shared" si="9"/>
        <v>0.9951560277146928</v>
      </c>
      <c r="I279" s="31"/>
      <c r="J279" s="33">
        <v>0.1</v>
      </c>
      <c r="K279" s="31" cm="1">
        <f t="array" ref="K279">1-POWER(1-INDEX(Life_LapseRate,A279),1/12)</f>
        <v>8.7416109546967213E-3</v>
      </c>
      <c r="L279" s="37"/>
      <c r="M279" s="35">
        <v>0.01</v>
      </c>
      <c r="N279" s="35">
        <v>0.01</v>
      </c>
      <c r="P279" s="36" cm="1">
        <f t="array" ref="P279">INDEX(Global_Inflation,A279)+0.02</f>
        <v>7.0000000000000007E-2</v>
      </c>
      <c r="R279" s="36" cm="1">
        <f t="array" ref="R279">INDEX(Life_LapseRate,A279)*0.5</f>
        <v>0.05</v>
      </c>
      <c r="S279" s="36" cm="1">
        <f t="array" ref="S279">INDEX(Life_LapseRate,A279)*1.5</f>
        <v>0.15000000000000002</v>
      </c>
      <c r="U279" s="36" cm="1">
        <f t="array" ref="U279">INDEX(Global_Yield,A279)*INDEX(Global_YieldUp,A279)</f>
        <v>5.9999999999999995E-4</v>
      </c>
      <c r="V279" s="36" cm="1">
        <f t="array" ref="V279">INDEX(Global_Yield,A279)*INDEX(Global_YieldDown,A279)</f>
        <v>5.9999999999999995E-4</v>
      </c>
    </row>
    <row r="280" spans="1:22" x14ac:dyDescent="0.2">
      <c r="A280" s="29">
        <v>278</v>
      </c>
      <c r="B280" s="30">
        <v>0.05</v>
      </c>
      <c r="C280" s="31">
        <f t="shared" si="8"/>
        <v>3.0840375239038385</v>
      </c>
      <c r="D280" s="31"/>
      <c r="E280" s="32" cm="1">
        <f t="array" ref="E280">Global_Expense*INDEX(Global_InflationFactor,A280)</f>
        <v>15.420187619519192</v>
      </c>
      <c r="F280" s="32"/>
      <c r="G280" s="30">
        <v>0.06</v>
      </c>
      <c r="H280" s="31">
        <f t="shared" si="9"/>
        <v>0.9951560277146928</v>
      </c>
      <c r="I280" s="31"/>
      <c r="J280" s="33">
        <v>0.1</v>
      </c>
      <c r="K280" s="31" cm="1">
        <f t="array" ref="K280">1-POWER(1-INDEX(Life_LapseRate,A280),1/12)</f>
        <v>8.7416109546967213E-3</v>
      </c>
      <c r="L280" s="37"/>
      <c r="M280" s="35">
        <v>0.01</v>
      </c>
      <c r="N280" s="35">
        <v>0.01</v>
      </c>
      <c r="P280" s="36" cm="1">
        <f t="array" ref="P280">INDEX(Global_Inflation,A280)+0.02</f>
        <v>7.0000000000000007E-2</v>
      </c>
      <c r="R280" s="36" cm="1">
        <f t="array" ref="R280">INDEX(Life_LapseRate,A280)*0.5</f>
        <v>0.05</v>
      </c>
      <c r="S280" s="36" cm="1">
        <f t="array" ref="S280">INDEX(Life_LapseRate,A280)*1.5</f>
        <v>0.15000000000000002</v>
      </c>
      <c r="U280" s="36" cm="1">
        <f t="array" ref="U280">INDEX(Global_Yield,A280)*INDEX(Global_YieldUp,A280)</f>
        <v>5.9999999999999995E-4</v>
      </c>
      <c r="V280" s="36" cm="1">
        <f t="array" ref="V280">INDEX(Global_Yield,A280)*INDEX(Global_YieldDown,A280)</f>
        <v>5.9999999999999995E-4</v>
      </c>
    </row>
    <row r="281" spans="1:22" x14ac:dyDescent="0.2">
      <c r="A281" s="29">
        <v>279</v>
      </c>
      <c r="B281" s="30">
        <v>0.05</v>
      </c>
      <c r="C281" s="31">
        <f t="shared" si="8"/>
        <v>3.0966022745296384</v>
      </c>
      <c r="D281" s="31"/>
      <c r="E281" s="32" cm="1">
        <f t="array" ref="E281">Global_Expense*INDEX(Global_InflationFactor,A281)</f>
        <v>15.483011372648193</v>
      </c>
      <c r="F281" s="32"/>
      <c r="G281" s="30">
        <v>0.06</v>
      </c>
      <c r="H281" s="31">
        <f t="shared" si="9"/>
        <v>0.9951560277146928</v>
      </c>
      <c r="I281" s="31"/>
      <c r="J281" s="33">
        <v>0.1</v>
      </c>
      <c r="K281" s="31" cm="1">
        <f t="array" ref="K281">1-POWER(1-INDEX(Life_LapseRate,A281),1/12)</f>
        <v>8.7416109546967213E-3</v>
      </c>
      <c r="L281" s="37"/>
      <c r="M281" s="35">
        <v>0.01</v>
      </c>
      <c r="N281" s="35">
        <v>0.01</v>
      </c>
      <c r="P281" s="36" cm="1">
        <f t="array" ref="P281">INDEX(Global_Inflation,A281)+0.02</f>
        <v>7.0000000000000007E-2</v>
      </c>
      <c r="R281" s="36" cm="1">
        <f t="array" ref="R281">INDEX(Life_LapseRate,A281)*0.5</f>
        <v>0.05</v>
      </c>
      <c r="S281" s="36" cm="1">
        <f t="array" ref="S281">INDEX(Life_LapseRate,A281)*1.5</f>
        <v>0.15000000000000002</v>
      </c>
      <c r="U281" s="36" cm="1">
        <f t="array" ref="U281">INDEX(Global_Yield,A281)*INDEX(Global_YieldUp,A281)</f>
        <v>5.9999999999999995E-4</v>
      </c>
      <c r="V281" s="36" cm="1">
        <f t="array" ref="V281">INDEX(Global_Yield,A281)*INDEX(Global_YieldDown,A281)</f>
        <v>5.9999999999999995E-4</v>
      </c>
    </row>
    <row r="282" spans="1:22" x14ac:dyDescent="0.2">
      <c r="A282" s="29">
        <v>280</v>
      </c>
      <c r="B282" s="30">
        <v>0.05</v>
      </c>
      <c r="C282" s="31">
        <f t="shared" si="8"/>
        <v>3.1092182155047992</v>
      </c>
      <c r="D282" s="31"/>
      <c r="E282" s="32" cm="1">
        <f t="array" ref="E282">Global_Expense*INDEX(Global_InflationFactor,A282)</f>
        <v>15.546091077523997</v>
      </c>
      <c r="F282" s="32"/>
      <c r="G282" s="30">
        <v>0.06</v>
      </c>
      <c r="H282" s="31">
        <f t="shared" si="9"/>
        <v>0.9951560277146928</v>
      </c>
      <c r="I282" s="31"/>
      <c r="J282" s="33">
        <v>0.1</v>
      </c>
      <c r="K282" s="31" cm="1">
        <f t="array" ref="K282">1-POWER(1-INDEX(Life_LapseRate,A282),1/12)</f>
        <v>8.7416109546967213E-3</v>
      </c>
      <c r="L282" s="37"/>
      <c r="M282" s="35">
        <v>0.01</v>
      </c>
      <c r="N282" s="35">
        <v>0.01</v>
      </c>
      <c r="P282" s="36" cm="1">
        <f t="array" ref="P282">INDEX(Global_Inflation,A282)+0.02</f>
        <v>7.0000000000000007E-2</v>
      </c>
      <c r="R282" s="36" cm="1">
        <f t="array" ref="R282">INDEX(Life_LapseRate,A282)*0.5</f>
        <v>0.05</v>
      </c>
      <c r="S282" s="36" cm="1">
        <f t="array" ref="S282">INDEX(Life_LapseRate,A282)*1.5</f>
        <v>0.15000000000000002</v>
      </c>
      <c r="U282" s="36" cm="1">
        <f t="array" ref="U282">INDEX(Global_Yield,A282)*INDEX(Global_YieldUp,A282)</f>
        <v>5.9999999999999995E-4</v>
      </c>
      <c r="V282" s="36" cm="1">
        <f t="array" ref="V282">INDEX(Global_Yield,A282)*INDEX(Global_YieldDown,A282)</f>
        <v>5.9999999999999995E-4</v>
      </c>
    </row>
    <row r="283" spans="1:22" x14ac:dyDescent="0.2">
      <c r="A283" s="29">
        <v>281</v>
      </c>
      <c r="B283" s="30">
        <v>0.05</v>
      </c>
      <c r="C283" s="31">
        <f t="shared" si="8"/>
        <v>3.1218855553851395</v>
      </c>
      <c r="D283" s="31"/>
      <c r="E283" s="32" cm="1">
        <f t="array" ref="E283">Global_Expense*INDEX(Global_InflationFactor,A283)</f>
        <v>15.609427776925697</v>
      </c>
      <c r="F283" s="32"/>
      <c r="G283" s="30">
        <v>0.06</v>
      </c>
      <c r="H283" s="31">
        <f t="shared" si="9"/>
        <v>0.9951560277146928</v>
      </c>
      <c r="I283" s="31"/>
      <c r="J283" s="33">
        <v>0.1</v>
      </c>
      <c r="K283" s="31" cm="1">
        <f t="array" ref="K283">1-POWER(1-INDEX(Life_LapseRate,A283),1/12)</f>
        <v>8.7416109546967213E-3</v>
      </c>
      <c r="L283" s="37"/>
      <c r="M283" s="35">
        <v>0.01</v>
      </c>
      <c r="N283" s="35">
        <v>0.01</v>
      </c>
      <c r="P283" s="36" cm="1">
        <f t="array" ref="P283">INDEX(Global_Inflation,A283)+0.02</f>
        <v>7.0000000000000007E-2</v>
      </c>
      <c r="R283" s="36" cm="1">
        <f t="array" ref="R283">INDEX(Life_LapseRate,A283)*0.5</f>
        <v>0.05</v>
      </c>
      <c r="S283" s="36" cm="1">
        <f t="array" ref="S283">INDEX(Life_LapseRate,A283)*1.5</f>
        <v>0.15000000000000002</v>
      </c>
      <c r="U283" s="36" cm="1">
        <f t="array" ref="U283">INDEX(Global_Yield,A283)*INDEX(Global_YieldUp,A283)</f>
        <v>5.9999999999999995E-4</v>
      </c>
      <c r="V283" s="36" cm="1">
        <f t="array" ref="V283">INDEX(Global_Yield,A283)*INDEX(Global_YieldDown,A283)</f>
        <v>5.9999999999999995E-4</v>
      </c>
    </row>
    <row r="284" spans="1:22" x14ac:dyDescent="0.2">
      <c r="A284" s="29">
        <v>282</v>
      </c>
      <c r="B284" s="30">
        <v>0.05</v>
      </c>
      <c r="C284" s="31">
        <f t="shared" si="8"/>
        <v>3.1346045035761625</v>
      </c>
      <c r="D284" s="31"/>
      <c r="E284" s="32" cm="1">
        <f t="array" ref="E284">Global_Expense*INDEX(Global_InflationFactor,A284)</f>
        <v>15.673022517880813</v>
      </c>
      <c r="F284" s="32"/>
      <c r="G284" s="30">
        <v>0.06</v>
      </c>
      <c r="H284" s="31">
        <f t="shared" si="9"/>
        <v>0.9951560277146928</v>
      </c>
      <c r="I284" s="31"/>
      <c r="J284" s="33">
        <v>0.1</v>
      </c>
      <c r="K284" s="31" cm="1">
        <f t="array" ref="K284">1-POWER(1-INDEX(Life_LapseRate,A284),1/12)</f>
        <v>8.7416109546967213E-3</v>
      </c>
      <c r="L284" s="37"/>
      <c r="M284" s="35">
        <v>0.01</v>
      </c>
      <c r="N284" s="35">
        <v>0.01</v>
      </c>
      <c r="P284" s="36" cm="1">
        <f t="array" ref="P284">INDEX(Global_Inflation,A284)+0.02</f>
        <v>7.0000000000000007E-2</v>
      </c>
      <c r="R284" s="36" cm="1">
        <f t="array" ref="R284">INDEX(Life_LapseRate,A284)*0.5</f>
        <v>0.05</v>
      </c>
      <c r="S284" s="36" cm="1">
        <f t="array" ref="S284">INDEX(Life_LapseRate,A284)*1.5</f>
        <v>0.15000000000000002</v>
      </c>
      <c r="U284" s="36" cm="1">
        <f t="array" ref="U284">INDEX(Global_Yield,A284)*INDEX(Global_YieldUp,A284)</f>
        <v>5.9999999999999995E-4</v>
      </c>
      <c r="V284" s="36" cm="1">
        <f t="array" ref="V284">INDEX(Global_Yield,A284)*INDEX(Global_YieldDown,A284)</f>
        <v>5.9999999999999995E-4</v>
      </c>
    </row>
    <row r="285" spans="1:22" x14ac:dyDescent="0.2">
      <c r="A285" s="29">
        <v>283</v>
      </c>
      <c r="B285" s="30">
        <v>0.05</v>
      </c>
      <c r="C285" s="31">
        <f t="shared" si="8"/>
        <v>3.147375270336513</v>
      </c>
      <c r="D285" s="31"/>
      <c r="E285" s="32" cm="1">
        <f t="array" ref="E285">Global_Expense*INDEX(Global_InflationFactor,A285)</f>
        <v>15.736876351682564</v>
      </c>
      <c r="F285" s="32"/>
      <c r="G285" s="30">
        <v>0.06</v>
      </c>
      <c r="H285" s="31">
        <f t="shared" si="9"/>
        <v>0.9951560277146928</v>
      </c>
      <c r="I285" s="31"/>
      <c r="J285" s="33">
        <v>0.1</v>
      </c>
      <c r="K285" s="31" cm="1">
        <f t="array" ref="K285">1-POWER(1-INDEX(Life_LapseRate,A285),1/12)</f>
        <v>8.7416109546967213E-3</v>
      </c>
      <c r="L285" s="37"/>
      <c r="M285" s="35">
        <v>0.01</v>
      </c>
      <c r="N285" s="35">
        <v>0.01</v>
      </c>
      <c r="P285" s="36" cm="1">
        <f t="array" ref="P285">INDEX(Global_Inflation,A285)+0.02</f>
        <v>7.0000000000000007E-2</v>
      </c>
      <c r="R285" s="36" cm="1">
        <f t="array" ref="R285">INDEX(Life_LapseRate,A285)*0.5</f>
        <v>0.05</v>
      </c>
      <c r="S285" s="36" cm="1">
        <f t="array" ref="S285">INDEX(Life_LapseRate,A285)*1.5</f>
        <v>0.15000000000000002</v>
      </c>
      <c r="U285" s="36" cm="1">
        <f t="array" ref="U285">INDEX(Global_Yield,A285)*INDEX(Global_YieldUp,A285)</f>
        <v>5.9999999999999995E-4</v>
      </c>
      <c r="V285" s="36" cm="1">
        <f t="array" ref="V285">INDEX(Global_Yield,A285)*INDEX(Global_YieldDown,A285)</f>
        <v>5.9999999999999995E-4</v>
      </c>
    </row>
    <row r="286" spans="1:22" x14ac:dyDescent="0.2">
      <c r="A286" s="29">
        <v>284</v>
      </c>
      <c r="B286" s="30">
        <v>0.05</v>
      </c>
      <c r="C286" s="31">
        <f t="shared" si="8"/>
        <v>3.1601980667814575</v>
      </c>
      <c r="D286" s="31"/>
      <c r="E286" s="32" cm="1">
        <f t="array" ref="E286">Global_Expense*INDEX(Global_InflationFactor,A286)</f>
        <v>15.800990333907288</v>
      </c>
      <c r="F286" s="32"/>
      <c r="G286" s="30">
        <v>0.06</v>
      </c>
      <c r="H286" s="31">
        <f t="shared" si="9"/>
        <v>0.9951560277146928</v>
      </c>
      <c r="I286" s="31"/>
      <c r="J286" s="33">
        <v>0.1</v>
      </c>
      <c r="K286" s="31" cm="1">
        <f t="array" ref="K286">1-POWER(1-INDEX(Life_LapseRate,A286),1/12)</f>
        <v>8.7416109546967213E-3</v>
      </c>
      <c r="L286" s="37"/>
      <c r="M286" s="35">
        <v>0.01</v>
      </c>
      <c r="N286" s="35">
        <v>0.01</v>
      </c>
      <c r="P286" s="36" cm="1">
        <f t="array" ref="P286">INDEX(Global_Inflation,A286)+0.02</f>
        <v>7.0000000000000007E-2</v>
      </c>
      <c r="R286" s="36" cm="1">
        <f t="array" ref="R286">INDEX(Life_LapseRate,A286)*0.5</f>
        <v>0.05</v>
      </c>
      <c r="S286" s="36" cm="1">
        <f t="array" ref="S286">INDEX(Life_LapseRate,A286)*1.5</f>
        <v>0.15000000000000002</v>
      </c>
      <c r="U286" s="36" cm="1">
        <f t="array" ref="U286">INDEX(Global_Yield,A286)*INDEX(Global_YieldUp,A286)</f>
        <v>5.9999999999999995E-4</v>
      </c>
      <c r="V286" s="36" cm="1">
        <f t="array" ref="V286">INDEX(Global_Yield,A286)*INDEX(Global_YieldDown,A286)</f>
        <v>5.9999999999999995E-4</v>
      </c>
    </row>
    <row r="287" spans="1:22" x14ac:dyDescent="0.2">
      <c r="A287" s="29">
        <v>285</v>
      </c>
      <c r="B287" s="30">
        <v>0.05</v>
      </c>
      <c r="C287" s="31">
        <f t="shared" si="8"/>
        <v>3.1730731048863716</v>
      </c>
      <c r="D287" s="31"/>
      <c r="E287" s="32" cm="1">
        <f t="array" ref="E287">Global_Expense*INDEX(Global_InflationFactor,A287)</f>
        <v>15.865365524431859</v>
      </c>
      <c r="F287" s="32"/>
      <c r="G287" s="30">
        <v>0.06</v>
      </c>
      <c r="H287" s="31">
        <f t="shared" si="9"/>
        <v>0.9951560277146928</v>
      </c>
      <c r="I287" s="31"/>
      <c r="J287" s="33">
        <v>0.1</v>
      </c>
      <c r="K287" s="31" cm="1">
        <f t="array" ref="K287">1-POWER(1-INDEX(Life_LapseRate,A287),1/12)</f>
        <v>8.7416109546967213E-3</v>
      </c>
      <c r="L287" s="37"/>
      <c r="M287" s="35">
        <v>0.01</v>
      </c>
      <c r="N287" s="35">
        <v>0.01</v>
      </c>
      <c r="P287" s="36" cm="1">
        <f t="array" ref="P287">INDEX(Global_Inflation,A287)+0.02</f>
        <v>7.0000000000000007E-2</v>
      </c>
      <c r="R287" s="36" cm="1">
        <f t="array" ref="R287">INDEX(Life_LapseRate,A287)*0.5</f>
        <v>0.05</v>
      </c>
      <c r="S287" s="36" cm="1">
        <f t="array" ref="S287">INDEX(Life_LapseRate,A287)*1.5</f>
        <v>0.15000000000000002</v>
      </c>
      <c r="U287" s="36" cm="1">
        <f t="array" ref="U287">INDEX(Global_Yield,A287)*INDEX(Global_YieldUp,A287)</f>
        <v>5.9999999999999995E-4</v>
      </c>
      <c r="V287" s="36" cm="1">
        <f t="array" ref="V287">INDEX(Global_Yield,A287)*INDEX(Global_YieldDown,A287)</f>
        <v>5.9999999999999995E-4</v>
      </c>
    </row>
    <row r="288" spans="1:22" x14ac:dyDescent="0.2">
      <c r="A288" s="29">
        <v>286</v>
      </c>
      <c r="B288" s="30">
        <v>0.05</v>
      </c>
      <c r="C288" s="31">
        <f t="shared" si="8"/>
        <v>3.1860005974902439</v>
      </c>
      <c r="D288" s="31"/>
      <c r="E288" s="32" cm="1">
        <f t="array" ref="E288">Global_Expense*INDEX(Global_InflationFactor,A288)</f>
        <v>15.930002987451219</v>
      </c>
      <c r="F288" s="32"/>
      <c r="G288" s="30">
        <v>0.06</v>
      </c>
      <c r="H288" s="31">
        <f t="shared" si="9"/>
        <v>0.9951560277146928</v>
      </c>
      <c r="I288" s="31"/>
      <c r="J288" s="33">
        <v>0.1</v>
      </c>
      <c r="K288" s="31" cm="1">
        <f t="array" ref="K288">1-POWER(1-INDEX(Life_LapseRate,A288),1/12)</f>
        <v>8.7416109546967213E-3</v>
      </c>
      <c r="L288" s="37"/>
      <c r="M288" s="35">
        <v>0.01</v>
      </c>
      <c r="N288" s="35">
        <v>0.01</v>
      </c>
      <c r="P288" s="36" cm="1">
        <f t="array" ref="P288">INDEX(Global_Inflation,A288)+0.02</f>
        <v>7.0000000000000007E-2</v>
      </c>
      <c r="R288" s="36" cm="1">
        <f t="array" ref="R288">INDEX(Life_LapseRate,A288)*0.5</f>
        <v>0.05</v>
      </c>
      <c r="S288" s="36" cm="1">
        <f t="array" ref="S288">INDEX(Life_LapseRate,A288)*1.5</f>
        <v>0.15000000000000002</v>
      </c>
      <c r="U288" s="36" cm="1">
        <f t="array" ref="U288">INDEX(Global_Yield,A288)*INDEX(Global_YieldUp,A288)</f>
        <v>5.9999999999999995E-4</v>
      </c>
      <c r="V288" s="36" cm="1">
        <f t="array" ref="V288">INDEX(Global_Yield,A288)*INDEX(Global_YieldDown,A288)</f>
        <v>5.9999999999999995E-4</v>
      </c>
    </row>
    <row r="289" spans="1:22" x14ac:dyDescent="0.2">
      <c r="A289" s="29">
        <v>287</v>
      </c>
      <c r="B289" s="30">
        <v>0.05</v>
      </c>
      <c r="C289" s="31">
        <f t="shared" si="8"/>
        <v>3.1989807582991965</v>
      </c>
      <c r="D289" s="31"/>
      <c r="E289" s="32" cm="1">
        <f t="array" ref="E289">Global_Expense*INDEX(Global_InflationFactor,A289)</f>
        <v>15.994903791495982</v>
      </c>
      <c r="F289" s="32"/>
      <c r="G289" s="30">
        <v>0.06</v>
      </c>
      <c r="H289" s="31">
        <f t="shared" si="9"/>
        <v>0.9951560277146928</v>
      </c>
      <c r="I289" s="31"/>
      <c r="J289" s="33">
        <v>0.1</v>
      </c>
      <c r="K289" s="31" cm="1">
        <f t="array" ref="K289">1-POWER(1-INDEX(Life_LapseRate,A289),1/12)</f>
        <v>8.7416109546967213E-3</v>
      </c>
      <c r="L289" s="37"/>
      <c r="M289" s="35">
        <v>0.01</v>
      </c>
      <c r="N289" s="35">
        <v>0.01</v>
      </c>
      <c r="P289" s="36" cm="1">
        <f t="array" ref="P289">INDEX(Global_Inflation,A289)+0.02</f>
        <v>7.0000000000000007E-2</v>
      </c>
      <c r="R289" s="36" cm="1">
        <f t="array" ref="R289">INDEX(Life_LapseRate,A289)*0.5</f>
        <v>0.05</v>
      </c>
      <c r="S289" s="36" cm="1">
        <f t="array" ref="S289">INDEX(Life_LapseRate,A289)*1.5</f>
        <v>0.15000000000000002</v>
      </c>
      <c r="U289" s="36" cm="1">
        <f t="array" ref="U289">INDEX(Global_Yield,A289)*INDEX(Global_YieldUp,A289)</f>
        <v>5.9999999999999995E-4</v>
      </c>
      <c r="V289" s="36" cm="1">
        <f t="array" ref="V289">INDEX(Global_Yield,A289)*INDEX(Global_YieldDown,A289)</f>
        <v>5.9999999999999995E-4</v>
      </c>
    </row>
    <row r="290" spans="1:22" x14ac:dyDescent="0.2">
      <c r="A290" s="29">
        <v>288</v>
      </c>
      <c r="B290" s="30">
        <v>0.05</v>
      </c>
      <c r="C290" s="31">
        <f t="shared" si="8"/>
        <v>3.2120138018900168</v>
      </c>
      <c r="D290" s="31"/>
      <c r="E290" s="32" cm="1">
        <f t="array" ref="E290">Global_Expense*INDEX(Global_InflationFactor,A290)</f>
        <v>16.060069009450086</v>
      </c>
      <c r="F290" s="32"/>
      <c r="G290" s="30">
        <v>0.06</v>
      </c>
      <c r="H290" s="31">
        <f t="shared" si="9"/>
        <v>0.9951560277146928</v>
      </c>
      <c r="I290" s="31"/>
      <c r="J290" s="33">
        <v>0.1</v>
      </c>
      <c r="K290" s="31" cm="1">
        <f t="array" ref="K290">1-POWER(1-INDEX(Life_LapseRate,A290),1/12)</f>
        <v>8.7416109546967213E-3</v>
      </c>
      <c r="L290" s="37"/>
      <c r="M290" s="35">
        <v>0.01</v>
      </c>
      <c r="N290" s="35">
        <v>0.01</v>
      </c>
      <c r="P290" s="36" cm="1">
        <f t="array" ref="P290">INDEX(Global_Inflation,A290)+0.02</f>
        <v>7.0000000000000007E-2</v>
      </c>
      <c r="R290" s="36" cm="1">
        <f t="array" ref="R290">INDEX(Life_LapseRate,A290)*0.5</f>
        <v>0.05</v>
      </c>
      <c r="S290" s="36" cm="1">
        <f t="array" ref="S290">INDEX(Life_LapseRate,A290)*1.5</f>
        <v>0.15000000000000002</v>
      </c>
      <c r="U290" s="36" cm="1">
        <f t="array" ref="U290">INDEX(Global_Yield,A290)*INDEX(Global_YieldUp,A290)</f>
        <v>5.9999999999999995E-4</v>
      </c>
      <c r="V290" s="36" cm="1">
        <f t="array" ref="V290">INDEX(Global_Yield,A290)*INDEX(Global_YieldDown,A290)</f>
        <v>5.9999999999999995E-4</v>
      </c>
    </row>
    <row r="291" spans="1:22" x14ac:dyDescent="0.2">
      <c r="A291" s="29">
        <v>289</v>
      </c>
      <c r="B291" s="30">
        <v>0.05</v>
      </c>
      <c r="C291" s="31">
        <f t="shared" si="8"/>
        <v>3.2250999437137007</v>
      </c>
      <c r="D291" s="31"/>
      <c r="E291" s="32" cm="1">
        <f t="array" ref="E291">Global_Expense*INDEX(Global_InflationFactor,A291)</f>
        <v>16.125499718568502</v>
      </c>
      <c r="F291" s="32"/>
      <c r="G291" s="30">
        <v>0.06</v>
      </c>
      <c r="H291" s="31">
        <f t="shared" si="9"/>
        <v>0.9951560277146928</v>
      </c>
      <c r="I291" s="31"/>
      <c r="J291" s="33">
        <v>0.1</v>
      </c>
      <c r="K291" s="31" cm="1">
        <f t="array" ref="K291">1-POWER(1-INDEX(Life_LapseRate,A291),1/12)</f>
        <v>8.7416109546967213E-3</v>
      </c>
      <c r="L291" s="37"/>
      <c r="M291" s="35">
        <v>0.01</v>
      </c>
      <c r="N291" s="35">
        <v>0.01</v>
      </c>
      <c r="P291" s="36" cm="1">
        <f t="array" ref="P291">INDEX(Global_Inflation,A291)+0.02</f>
        <v>7.0000000000000007E-2</v>
      </c>
      <c r="R291" s="36" cm="1">
        <f t="array" ref="R291">INDEX(Life_LapseRate,A291)*0.5</f>
        <v>0.05</v>
      </c>
      <c r="S291" s="36" cm="1">
        <f t="array" ref="S291">INDEX(Life_LapseRate,A291)*1.5</f>
        <v>0.15000000000000002</v>
      </c>
      <c r="U291" s="36" cm="1">
        <f t="array" ref="U291">INDEX(Global_Yield,A291)*INDEX(Global_YieldUp,A291)</f>
        <v>5.9999999999999995E-4</v>
      </c>
      <c r="V291" s="36" cm="1">
        <f t="array" ref="V291">INDEX(Global_Yield,A291)*INDEX(Global_YieldDown,A291)</f>
        <v>5.9999999999999995E-4</v>
      </c>
    </row>
    <row r="292" spans="1:22" x14ac:dyDescent="0.2">
      <c r="A292" s="29">
        <v>290</v>
      </c>
      <c r="B292" s="30">
        <v>0.05</v>
      </c>
      <c r="C292" s="31">
        <f t="shared" si="8"/>
        <v>3.23823940009903</v>
      </c>
      <c r="D292" s="31"/>
      <c r="E292" s="32" cm="1">
        <f t="array" ref="E292">Global_Expense*INDEX(Global_InflationFactor,A292)</f>
        <v>16.191197000495151</v>
      </c>
      <c r="F292" s="32"/>
      <c r="G292" s="30">
        <v>0.06</v>
      </c>
      <c r="H292" s="31">
        <f t="shared" si="9"/>
        <v>0.9951560277146928</v>
      </c>
      <c r="I292" s="31"/>
      <c r="J292" s="33">
        <v>0.1</v>
      </c>
      <c r="K292" s="31" cm="1">
        <f t="array" ref="K292">1-POWER(1-INDEX(Life_LapseRate,A292),1/12)</f>
        <v>8.7416109546967213E-3</v>
      </c>
      <c r="L292" s="37"/>
      <c r="M292" s="35">
        <v>0.01</v>
      </c>
      <c r="N292" s="35">
        <v>0.01</v>
      </c>
      <c r="P292" s="36" cm="1">
        <f t="array" ref="P292">INDEX(Global_Inflation,A292)+0.02</f>
        <v>7.0000000000000007E-2</v>
      </c>
      <c r="R292" s="36" cm="1">
        <f t="array" ref="R292">INDEX(Life_LapseRate,A292)*0.5</f>
        <v>0.05</v>
      </c>
      <c r="S292" s="36" cm="1">
        <f t="array" ref="S292">INDEX(Life_LapseRate,A292)*1.5</f>
        <v>0.15000000000000002</v>
      </c>
      <c r="U292" s="36" cm="1">
        <f t="array" ref="U292">INDEX(Global_Yield,A292)*INDEX(Global_YieldUp,A292)</f>
        <v>5.9999999999999995E-4</v>
      </c>
      <c r="V292" s="36" cm="1">
        <f t="array" ref="V292">INDEX(Global_Yield,A292)*INDEX(Global_YieldDown,A292)</f>
        <v>5.9999999999999995E-4</v>
      </c>
    </row>
    <row r="293" spans="1:22" x14ac:dyDescent="0.2">
      <c r="A293" s="29">
        <v>291</v>
      </c>
      <c r="B293" s="30">
        <v>0.05</v>
      </c>
      <c r="C293" s="31">
        <f t="shared" si="8"/>
        <v>3.2514323882561209</v>
      </c>
      <c r="D293" s="31"/>
      <c r="E293" s="32" cm="1">
        <f t="array" ref="E293">Global_Expense*INDEX(Global_InflationFactor,A293)</f>
        <v>16.257161941280604</v>
      </c>
      <c r="F293" s="32"/>
      <c r="G293" s="30">
        <v>0.06</v>
      </c>
      <c r="H293" s="31">
        <f t="shared" si="9"/>
        <v>0.9951560277146928</v>
      </c>
      <c r="I293" s="31"/>
      <c r="J293" s="33">
        <v>0.1</v>
      </c>
      <c r="K293" s="31" cm="1">
        <f t="array" ref="K293">1-POWER(1-INDEX(Life_LapseRate,A293),1/12)</f>
        <v>8.7416109546967213E-3</v>
      </c>
      <c r="L293" s="37"/>
      <c r="M293" s="35">
        <v>0.01</v>
      </c>
      <c r="N293" s="35">
        <v>0.01</v>
      </c>
      <c r="P293" s="36" cm="1">
        <f t="array" ref="P293">INDEX(Global_Inflation,A293)+0.02</f>
        <v>7.0000000000000007E-2</v>
      </c>
      <c r="R293" s="36" cm="1">
        <f t="array" ref="R293">INDEX(Life_LapseRate,A293)*0.5</f>
        <v>0.05</v>
      </c>
      <c r="S293" s="36" cm="1">
        <f t="array" ref="S293">INDEX(Life_LapseRate,A293)*1.5</f>
        <v>0.15000000000000002</v>
      </c>
      <c r="U293" s="36" cm="1">
        <f t="array" ref="U293">INDEX(Global_Yield,A293)*INDEX(Global_YieldUp,A293)</f>
        <v>5.9999999999999995E-4</v>
      </c>
      <c r="V293" s="36" cm="1">
        <f t="array" ref="V293">INDEX(Global_Yield,A293)*INDEX(Global_YieldDown,A293)</f>
        <v>5.9999999999999995E-4</v>
      </c>
    </row>
    <row r="294" spans="1:22" x14ac:dyDescent="0.2">
      <c r="A294" s="29">
        <v>292</v>
      </c>
      <c r="B294" s="30">
        <v>0.05</v>
      </c>
      <c r="C294" s="31">
        <f t="shared" si="8"/>
        <v>3.2646791262800394</v>
      </c>
      <c r="D294" s="31"/>
      <c r="E294" s="32" cm="1">
        <f t="array" ref="E294">Global_Expense*INDEX(Global_InflationFactor,A294)</f>
        <v>16.323395631400196</v>
      </c>
      <c r="F294" s="32"/>
      <c r="G294" s="30">
        <v>0.06</v>
      </c>
      <c r="H294" s="31">
        <f t="shared" si="9"/>
        <v>0.9951560277146928</v>
      </c>
      <c r="I294" s="31"/>
      <c r="J294" s="33">
        <v>0.1</v>
      </c>
      <c r="K294" s="31" cm="1">
        <f t="array" ref="K294">1-POWER(1-INDEX(Life_LapseRate,A294),1/12)</f>
        <v>8.7416109546967213E-3</v>
      </c>
      <c r="L294" s="37"/>
      <c r="M294" s="35">
        <v>0.01</v>
      </c>
      <c r="N294" s="35">
        <v>0.01</v>
      </c>
      <c r="P294" s="36" cm="1">
        <f t="array" ref="P294">INDEX(Global_Inflation,A294)+0.02</f>
        <v>7.0000000000000007E-2</v>
      </c>
      <c r="R294" s="36" cm="1">
        <f t="array" ref="R294">INDEX(Life_LapseRate,A294)*0.5</f>
        <v>0.05</v>
      </c>
      <c r="S294" s="36" cm="1">
        <f t="array" ref="S294">INDEX(Life_LapseRate,A294)*1.5</f>
        <v>0.15000000000000002</v>
      </c>
      <c r="U294" s="36" cm="1">
        <f t="array" ref="U294">INDEX(Global_Yield,A294)*INDEX(Global_YieldUp,A294)</f>
        <v>5.9999999999999995E-4</v>
      </c>
      <c r="V294" s="36" cm="1">
        <f t="array" ref="V294">INDEX(Global_Yield,A294)*INDEX(Global_YieldDown,A294)</f>
        <v>5.9999999999999995E-4</v>
      </c>
    </row>
    <row r="295" spans="1:22" x14ac:dyDescent="0.2">
      <c r="A295" s="29">
        <v>293</v>
      </c>
      <c r="B295" s="30">
        <v>0.05</v>
      </c>
      <c r="C295" s="31">
        <f t="shared" si="8"/>
        <v>3.2779798331543968</v>
      </c>
      <c r="D295" s="31"/>
      <c r="E295" s="32" cm="1">
        <f t="array" ref="E295">Global_Expense*INDEX(Global_InflationFactor,A295)</f>
        <v>16.389899165771983</v>
      </c>
      <c r="F295" s="32"/>
      <c r="G295" s="30">
        <v>0.06</v>
      </c>
      <c r="H295" s="31">
        <f t="shared" si="9"/>
        <v>0.9951560277146928</v>
      </c>
      <c r="I295" s="31"/>
      <c r="J295" s="33">
        <v>0.1</v>
      </c>
      <c r="K295" s="31" cm="1">
        <f t="array" ref="K295">1-POWER(1-INDEX(Life_LapseRate,A295),1/12)</f>
        <v>8.7416109546967213E-3</v>
      </c>
      <c r="L295" s="37"/>
      <c r="M295" s="35">
        <v>0.01</v>
      </c>
      <c r="N295" s="35">
        <v>0.01</v>
      </c>
      <c r="P295" s="36" cm="1">
        <f t="array" ref="P295">INDEX(Global_Inflation,A295)+0.02</f>
        <v>7.0000000000000007E-2</v>
      </c>
      <c r="R295" s="36" cm="1">
        <f t="array" ref="R295">INDEX(Life_LapseRate,A295)*0.5</f>
        <v>0.05</v>
      </c>
      <c r="S295" s="36" cm="1">
        <f t="array" ref="S295">INDEX(Life_LapseRate,A295)*1.5</f>
        <v>0.15000000000000002</v>
      </c>
      <c r="U295" s="36" cm="1">
        <f t="array" ref="U295">INDEX(Global_Yield,A295)*INDEX(Global_YieldUp,A295)</f>
        <v>5.9999999999999995E-4</v>
      </c>
      <c r="V295" s="36" cm="1">
        <f t="array" ref="V295">INDEX(Global_Yield,A295)*INDEX(Global_YieldDown,A295)</f>
        <v>5.9999999999999995E-4</v>
      </c>
    </row>
    <row r="296" spans="1:22" x14ac:dyDescent="0.2">
      <c r="A296" s="29">
        <v>294</v>
      </c>
      <c r="B296" s="30">
        <v>0.05</v>
      </c>
      <c r="C296" s="31">
        <f t="shared" si="8"/>
        <v>3.291334728754971</v>
      </c>
      <c r="D296" s="31"/>
      <c r="E296" s="32" cm="1">
        <f t="array" ref="E296">Global_Expense*INDEX(Global_InflationFactor,A296)</f>
        <v>16.456673643774856</v>
      </c>
      <c r="F296" s="32"/>
      <c r="G296" s="30">
        <v>0.06</v>
      </c>
      <c r="H296" s="31">
        <f t="shared" si="9"/>
        <v>0.9951560277146928</v>
      </c>
      <c r="I296" s="31"/>
      <c r="J296" s="33">
        <v>0.1</v>
      </c>
      <c r="K296" s="31" cm="1">
        <f t="array" ref="K296">1-POWER(1-INDEX(Life_LapseRate,A296),1/12)</f>
        <v>8.7416109546967213E-3</v>
      </c>
      <c r="L296" s="37"/>
      <c r="M296" s="35">
        <v>0.01</v>
      </c>
      <c r="N296" s="35">
        <v>0.01</v>
      </c>
      <c r="P296" s="36" cm="1">
        <f t="array" ref="P296">INDEX(Global_Inflation,A296)+0.02</f>
        <v>7.0000000000000007E-2</v>
      </c>
      <c r="R296" s="36" cm="1">
        <f t="array" ref="R296">INDEX(Life_LapseRate,A296)*0.5</f>
        <v>0.05</v>
      </c>
      <c r="S296" s="36" cm="1">
        <f t="array" ref="S296">INDEX(Life_LapseRate,A296)*1.5</f>
        <v>0.15000000000000002</v>
      </c>
      <c r="U296" s="36" cm="1">
        <f t="array" ref="U296">INDEX(Global_Yield,A296)*INDEX(Global_YieldUp,A296)</f>
        <v>5.9999999999999995E-4</v>
      </c>
      <c r="V296" s="36" cm="1">
        <f t="array" ref="V296">INDEX(Global_Yield,A296)*INDEX(Global_YieldDown,A296)</f>
        <v>5.9999999999999995E-4</v>
      </c>
    </row>
    <row r="297" spans="1:22" x14ac:dyDescent="0.2">
      <c r="A297" s="29">
        <v>295</v>
      </c>
      <c r="B297" s="30">
        <v>0.05</v>
      </c>
      <c r="C297" s="31">
        <f t="shared" si="8"/>
        <v>3.3047440338533391</v>
      </c>
      <c r="D297" s="31"/>
      <c r="E297" s="32" cm="1">
        <f t="array" ref="E297">Global_Expense*INDEX(Global_InflationFactor,A297)</f>
        <v>16.523720169266696</v>
      </c>
      <c r="F297" s="32"/>
      <c r="G297" s="30">
        <v>0.06</v>
      </c>
      <c r="H297" s="31">
        <f t="shared" si="9"/>
        <v>0.9951560277146928</v>
      </c>
      <c r="I297" s="31"/>
      <c r="J297" s="33">
        <v>0.1</v>
      </c>
      <c r="K297" s="31" cm="1">
        <f t="array" ref="K297">1-POWER(1-INDEX(Life_LapseRate,A297),1/12)</f>
        <v>8.7416109546967213E-3</v>
      </c>
      <c r="L297" s="37"/>
      <c r="M297" s="35">
        <v>0.01</v>
      </c>
      <c r="N297" s="35">
        <v>0.01</v>
      </c>
      <c r="P297" s="36" cm="1">
        <f t="array" ref="P297">INDEX(Global_Inflation,A297)+0.02</f>
        <v>7.0000000000000007E-2</v>
      </c>
      <c r="R297" s="36" cm="1">
        <f t="array" ref="R297">INDEX(Life_LapseRate,A297)*0.5</f>
        <v>0.05</v>
      </c>
      <c r="S297" s="36" cm="1">
        <f t="array" ref="S297">INDEX(Life_LapseRate,A297)*1.5</f>
        <v>0.15000000000000002</v>
      </c>
      <c r="U297" s="36" cm="1">
        <f t="array" ref="U297">INDEX(Global_Yield,A297)*INDEX(Global_YieldUp,A297)</f>
        <v>5.9999999999999995E-4</v>
      </c>
      <c r="V297" s="36" cm="1">
        <f t="array" ref="V297">INDEX(Global_Yield,A297)*INDEX(Global_YieldDown,A297)</f>
        <v>5.9999999999999995E-4</v>
      </c>
    </row>
    <row r="298" spans="1:22" x14ac:dyDescent="0.2">
      <c r="A298" s="29">
        <v>296</v>
      </c>
      <c r="B298" s="30">
        <v>0.05</v>
      </c>
      <c r="C298" s="31">
        <f t="shared" si="8"/>
        <v>3.3182079701205307</v>
      </c>
      <c r="D298" s="31"/>
      <c r="E298" s="32" cm="1">
        <f t="array" ref="E298">Global_Expense*INDEX(Global_InflationFactor,A298)</f>
        <v>16.591039850602655</v>
      </c>
      <c r="F298" s="32"/>
      <c r="G298" s="30">
        <v>0.06</v>
      </c>
      <c r="H298" s="31">
        <f t="shared" si="9"/>
        <v>0.9951560277146928</v>
      </c>
      <c r="I298" s="31"/>
      <c r="J298" s="33">
        <v>0.1</v>
      </c>
      <c r="K298" s="31" cm="1">
        <f t="array" ref="K298">1-POWER(1-INDEX(Life_LapseRate,A298),1/12)</f>
        <v>8.7416109546967213E-3</v>
      </c>
      <c r="L298" s="37"/>
      <c r="M298" s="35">
        <v>0.01</v>
      </c>
      <c r="N298" s="35">
        <v>0.01</v>
      </c>
      <c r="P298" s="36" cm="1">
        <f t="array" ref="P298">INDEX(Global_Inflation,A298)+0.02</f>
        <v>7.0000000000000007E-2</v>
      </c>
      <c r="R298" s="36" cm="1">
        <f t="array" ref="R298">INDEX(Life_LapseRate,A298)*0.5</f>
        <v>0.05</v>
      </c>
      <c r="S298" s="36" cm="1">
        <f t="array" ref="S298">INDEX(Life_LapseRate,A298)*1.5</f>
        <v>0.15000000000000002</v>
      </c>
      <c r="U298" s="36" cm="1">
        <f t="array" ref="U298">INDEX(Global_Yield,A298)*INDEX(Global_YieldUp,A298)</f>
        <v>5.9999999999999995E-4</v>
      </c>
      <c r="V298" s="36" cm="1">
        <f t="array" ref="V298">INDEX(Global_Yield,A298)*INDEX(Global_YieldDown,A298)</f>
        <v>5.9999999999999995E-4</v>
      </c>
    </row>
    <row r="299" spans="1:22" x14ac:dyDescent="0.2">
      <c r="A299" s="29">
        <v>297</v>
      </c>
      <c r="B299" s="30">
        <v>0.05</v>
      </c>
      <c r="C299" s="31">
        <f t="shared" si="8"/>
        <v>3.3317267601306906</v>
      </c>
      <c r="D299" s="31"/>
      <c r="E299" s="32" cm="1">
        <f t="array" ref="E299">Global_Expense*INDEX(Global_InflationFactor,A299)</f>
        <v>16.658633800653455</v>
      </c>
      <c r="F299" s="32"/>
      <c r="G299" s="30">
        <v>0.06</v>
      </c>
      <c r="H299" s="31">
        <f t="shared" si="9"/>
        <v>0.9951560277146928</v>
      </c>
      <c r="I299" s="31"/>
      <c r="J299" s="33">
        <v>0.1</v>
      </c>
      <c r="K299" s="31" cm="1">
        <f t="array" ref="K299">1-POWER(1-INDEX(Life_LapseRate,A299),1/12)</f>
        <v>8.7416109546967213E-3</v>
      </c>
      <c r="L299" s="37"/>
      <c r="M299" s="35">
        <v>0.01</v>
      </c>
      <c r="N299" s="35">
        <v>0.01</v>
      </c>
      <c r="P299" s="36" cm="1">
        <f t="array" ref="P299">INDEX(Global_Inflation,A299)+0.02</f>
        <v>7.0000000000000007E-2</v>
      </c>
      <c r="R299" s="36" cm="1">
        <f t="array" ref="R299">INDEX(Life_LapseRate,A299)*0.5</f>
        <v>0.05</v>
      </c>
      <c r="S299" s="36" cm="1">
        <f t="array" ref="S299">INDEX(Life_LapseRate,A299)*1.5</f>
        <v>0.15000000000000002</v>
      </c>
      <c r="U299" s="36" cm="1">
        <f t="array" ref="U299">INDEX(Global_Yield,A299)*INDEX(Global_YieldUp,A299)</f>
        <v>5.9999999999999995E-4</v>
      </c>
      <c r="V299" s="36" cm="1">
        <f t="array" ref="V299">INDEX(Global_Yield,A299)*INDEX(Global_YieldDown,A299)</f>
        <v>5.9999999999999995E-4</v>
      </c>
    </row>
    <row r="300" spans="1:22" x14ac:dyDescent="0.2">
      <c r="A300" s="29">
        <v>298</v>
      </c>
      <c r="B300" s="30">
        <v>0.05</v>
      </c>
      <c r="C300" s="31">
        <f t="shared" si="8"/>
        <v>3.3453006273647565</v>
      </c>
      <c r="D300" s="31"/>
      <c r="E300" s="32" cm="1">
        <f t="array" ref="E300">Global_Expense*INDEX(Global_InflationFactor,A300)</f>
        <v>16.726503136823784</v>
      </c>
      <c r="F300" s="32"/>
      <c r="G300" s="30">
        <v>0.06</v>
      </c>
      <c r="H300" s="31">
        <f t="shared" si="9"/>
        <v>0.9951560277146928</v>
      </c>
      <c r="I300" s="31"/>
      <c r="J300" s="33">
        <v>0.1</v>
      </c>
      <c r="K300" s="31" cm="1">
        <f t="array" ref="K300">1-POWER(1-INDEX(Life_LapseRate,A300),1/12)</f>
        <v>8.7416109546967213E-3</v>
      </c>
      <c r="L300" s="37"/>
      <c r="M300" s="35">
        <v>0.01</v>
      </c>
      <c r="N300" s="35">
        <v>0.01</v>
      </c>
      <c r="P300" s="36" cm="1">
        <f t="array" ref="P300">INDEX(Global_Inflation,A300)+0.02</f>
        <v>7.0000000000000007E-2</v>
      </c>
      <c r="R300" s="36" cm="1">
        <f t="array" ref="R300">INDEX(Life_LapseRate,A300)*0.5</f>
        <v>0.05</v>
      </c>
      <c r="S300" s="36" cm="1">
        <f t="array" ref="S300">INDEX(Life_LapseRate,A300)*1.5</f>
        <v>0.15000000000000002</v>
      </c>
      <c r="U300" s="36" cm="1">
        <f t="array" ref="U300">INDEX(Global_Yield,A300)*INDEX(Global_YieldUp,A300)</f>
        <v>5.9999999999999995E-4</v>
      </c>
      <c r="V300" s="36" cm="1">
        <f t="array" ref="V300">INDEX(Global_Yield,A300)*INDEX(Global_YieldDown,A300)</f>
        <v>5.9999999999999995E-4</v>
      </c>
    </row>
    <row r="301" spans="1:22" x14ac:dyDescent="0.2">
      <c r="A301" s="29">
        <v>299</v>
      </c>
      <c r="B301" s="30">
        <v>0.05</v>
      </c>
      <c r="C301" s="31">
        <f t="shared" si="8"/>
        <v>3.3589297962141567</v>
      </c>
      <c r="D301" s="31"/>
      <c r="E301" s="32" cm="1">
        <f t="array" ref="E301">Global_Expense*INDEX(Global_InflationFactor,A301)</f>
        <v>16.794648981070782</v>
      </c>
      <c r="F301" s="32"/>
      <c r="G301" s="30">
        <v>0.06</v>
      </c>
      <c r="H301" s="31">
        <f t="shared" si="9"/>
        <v>0.9951560277146928</v>
      </c>
      <c r="I301" s="31"/>
      <c r="J301" s="33">
        <v>0.1</v>
      </c>
      <c r="K301" s="31" cm="1">
        <f t="array" ref="K301">1-POWER(1-INDEX(Life_LapseRate,A301),1/12)</f>
        <v>8.7416109546967213E-3</v>
      </c>
      <c r="L301" s="37"/>
      <c r="M301" s="35">
        <v>0.01</v>
      </c>
      <c r="N301" s="35">
        <v>0.01</v>
      </c>
      <c r="P301" s="36" cm="1">
        <f t="array" ref="P301">INDEX(Global_Inflation,A301)+0.02</f>
        <v>7.0000000000000007E-2</v>
      </c>
      <c r="R301" s="36" cm="1">
        <f t="array" ref="R301">INDEX(Life_LapseRate,A301)*0.5</f>
        <v>0.05</v>
      </c>
      <c r="S301" s="36" cm="1">
        <f t="array" ref="S301">INDEX(Life_LapseRate,A301)*1.5</f>
        <v>0.15000000000000002</v>
      </c>
      <c r="U301" s="36" cm="1">
        <f t="array" ref="U301">INDEX(Global_Yield,A301)*INDEX(Global_YieldUp,A301)</f>
        <v>5.9999999999999995E-4</v>
      </c>
      <c r="V301" s="36" cm="1">
        <f t="array" ref="V301">INDEX(Global_Yield,A301)*INDEX(Global_YieldDown,A301)</f>
        <v>5.9999999999999995E-4</v>
      </c>
    </row>
    <row r="302" spans="1:22" x14ac:dyDescent="0.2">
      <c r="A302" s="29">
        <v>300</v>
      </c>
      <c r="B302" s="30">
        <v>0.05</v>
      </c>
      <c r="C302" s="31">
        <f t="shared" si="8"/>
        <v>3.3726144919845176</v>
      </c>
      <c r="D302" s="31"/>
      <c r="E302" s="32" cm="1">
        <f t="array" ref="E302">Global_Expense*INDEX(Global_InflationFactor,A302)</f>
        <v>16.863072459922588</v>
      </c>
      <c r="F302" s="32"/>
      <c r="G302" s="30">
        <v>0.06</v>
      </c>
      <c r="H302" s="31">
        <f t="shared" si="9"/>
        <v>0.9951560277146928</v>
      </c>
      <c r="I302" s="31"/>
      <c r="J302" s="33">
        <v>0.1</v>
      </c>
      <c r="K302" s="31" cm="1">
        <f t="array" ref="K302">1-POWER(1-INDEX(Life_LapseRate,A302),1/12)</f>
        <v>8.7416109546967213E-3</v>
      </c>
      <c r="L302" s="37"/>
      <c r="M302" s="35">
        <v>0.01</v>
      </c>
      <c r="N302" s="35">
        <v>0.01</v>
      </c>
      <c r="P302" s="36" cm="1">
        <f t="array" ref="P302">INDEX(Global_Inflation,A302)+0.02</f>
        <v>7.0000000000000007E-2</v>
      </c>
      <c r="R302" s="36" cm="1">
        <f t="array" ref="R302">INDEX(Life_LapseRate,A302)*0.5</f>
        <v>0.05</v>
      </c>
      <c r="S302" s="36" cm="1">
        <f t="array" ref="S302">INDEX(Life_LapseRate,A302)*1.5</f>
        <v>0.15000000000000002</v>
      </c>
      <c r="U302" s="36" cm="1">
        <f t="array" ref="U302">INDEX(Global_Yield,A302)*INDEX(Global_YieldUp,A302)</f>
        <v>5.9999999999999995E-4</v>
      </c>
      <c r="V302" s="36" cm="1">
        <f t="array" ref="V302">INDEX(Global_Yield,A302)*INDEX(Global_YieldDown,A302)</f>
        <v>5.9999999999999995E-4</v>
      </c>
    </row>
    <row r="303" spans="1:22" x14ac:dyDescent="0.2">
      <c r="A303" s="29">
        <v>301</v>
      </c>
      <c r="B303" s="30">
        <v>0.05</v>
      </c>
      <c r="C303" s="31">
        <f t="shared" si="8"/>
        <v>3.3863549408993858</v>
      </c>
      <c r="D303" s="31"/>
      <c r="E303" s="32" cm="1">
        <f t="array" ref="E303">Global_Expense*INDEX(Global_InflationFactor,A303)</f>
        <v>16.931774704496931</v>
      </c>
      <c r="F303" s="32"/>
      <c r="G303" s="30">
        <v>0.06</v>
      </c>
      <c r="H303" s="31">
        <f t="shared" si="9"/>
        <v>0.9951560277146928</v>
      </c>
      <c r="I303" s="31"/>
      <c r="J303" s="33">
        <v>0.1</v>
      </c>
      <c r="K303" s="31" cm="1">
        <f t="array" ref="K303">1-POWER(1-INDEX(Life_LapseRate,A303),1/12)</f>
        <v>8.7416109546967213E-3</v>
      </c>
      <c r="L303" s="37"/>
      <c r="M303" s="35">
        <v>0.01</v>
      </c>
      <c r="N303" s="35">
        <v>0.01</v>
      </c>
      <c r="P303" s="36" cm="1">
        <f t="array" ref="P303">INDEX(Global_Inflation,A303)+0.02</f>
        <v>7.0000000000000007E-2</v>
      </c>
      <c r="R303" s="36" cm="1">
        <f t="array" ref="R303">INDEX(Life_LapseRate,A303)*0.5</f>
        <v>0.05</v>
      </c>
      <c r="S303" s="36" cm="1">
        <f t="array" ref="S303">INDEX(Life_LapseRate,A303)*1.5</f>
        <v>0.15000000000000002</v>
      </c>
      <c r="U303" s="36" cm="1">
        <f t="array" ref="U303">INDEX(Global_Yield,A303)*INDEX(Global_YieldUp,A303)</f>
        <v>5.9999999999999995E-4</v>
      </c>
      <c r="V303" s="36" cm="1">
        <f t="array" ref="V303">INDEX(Global_Yield,A303)*INDEX(Global_YieldDown,A303)</f>
        <v>5.9999999999999995E-4</v>
      </c>
    </row>
    <row r="304" spans="1:22" x14ac:dyDescent="0.2">
      <c r="A304" s="29">
        <v>302</v>
      </c>
      <c r="B304" s="30">
        <v>0.05</v>
      </c>
      <c r="C304" s="31">
        <f t="shared" si="8"/>
        <v>3.4001513701039818</v>
      </c>
      <c r="D304" s="31"/>
      <c r="E304" s="32" cm="1">
        <f t="array" ref="E304">Global_Expense*INDEX(Global_InflationFactor,A304)</f>
        <v>17.00075685051991</v>
      </c>
      <c r="F304" s="32"/>
      <c r="G304" s="30">
        <v>0.06</v>
      </c>
      <c r="H304" s="31">
        <f t="shared" si="9"/>
        <v>0.9951560277146928</v>
      </c>
      <c r="I304" s="31"/>
      <c r="J304" s="33">
        <v>0.1</v>
      </c>
      <c r="K304" s="31" cm="1">
        <f t="array" ref="K304">1-POWER(1-INDEX(Life_LapseRate,A304),1/12)</f>
        <v>8.7416109546967213E-3</v>
      </c>
      <c r="L304" s="37"/>
      <c r="M304" s="35">
        <v>0.01</v>
      </c>
      <c r="N304" s="35">
        <v>0.01</v>
      </c>
      <c r="P304" s="36" cm="1">
        <f t="array" ref="P304">INDEX(Global_Inflation,A304)+0.02</f>
        <v>7.0000000000000007E-2</v>
      </c>
      <c r="R304" s="36" cm="1">
        <f t="array" ref="R304">INDEX(Life_LapseRate,A304)*0.5</f>
        <v>0.05</v>
      </c>
      <c r="S304" s="36" cm="1">
        <f t="array" ref="S304">INDEX(Life_LapseRate,A304)*1.5</f>
        <v>0.15000000000000002</v>
      </c>
      <c r="U304" s="36" cm="1">
        <f t="array" ref="U304">INDEX(Global_Yield,A304)*INDEX(Global_YieldUp,A304)</f>
        <v>5.9999999999999995E-4</v>
      </c>
      <c r="V304" s="36" cm="1">
        <f t="array" ref="V304">INDEX(Global_Yield,A304)*INDEX(Global_YieldDown,A304)</f>
        <v>5.9999999999999995E-4</v>
      </c>
    </row>
    <row r="305" spans="1:22" x14ac:dyDescent="0.2">
      <c r="A305" s="29">
        <v>303</v>
      </c>
      <c r="B305" s="30">
        <v>0.05</v>
      </c>
      <c r="C305" s="31">
        <f t="shared" si="8"/>
        <v>3.4140040076689266</v>
      </c>
      <c r="D305" s="31"/>
      <c r="E305" s="32" cm="1">
        <f t="array" ref="E305">Global_Expense*INDEX(Global_InflationFactor,A305)</f>
        <v>17.070020038344634</v>
      </c>
      <c r="F305" s="32"/>
      <c r="G305" s="30">
        <v>0.06</v>
      </c>
      <c r="H305" s="31">
        <f t="shared" si="9"/>
        <v>0.9951560277146928</v>
      </c>
      <c r="I305" s="31"/>
      <c r="J305" s="33">
        <v>0.1</v>
      </c>
      <c r="K305" s="31" cm="1">
        <f t="array" ref="K305">1-POWER(1-INDEX(Life_LapseRate,A305),1/12)</f>
        <v>8.7416109546967213E-3</v>
      </c>
      <c r="L305" s="37"/>
      <c r="M305" s="35">
        <v>0.01</v>
      </c>
      <c r="N305" s="35">
        <v>0.01</v>
      </c>
      <c r="P305" s="36" cm="1">
        <f t="array" ref="P305">INDEX(Global_Inflation,A305)+0.02</f>
        <v>7.0000000000000007E-2</v>
      </c>
      <c r="R305" s="36" cm="1">
        <f t="array" ref="R305">INDEX(Life_LapseRate,A305)*0.5</f>
        <v>0.05</v>
      </c>
      <c r="S305" s="36" cm="1">
        <f t="array" ref="S305">INDEX(Life_LapseRate,A305)*1.5</f>
        <v>0.15000000000000002</v>
      </c>
      <c r="U305" s="36" cm="1">
        <f t="array" ref="U305">INDEX(Global_Yield,A305)*INDEX(Global_YieldUp,A305)</f>
        <v>5.9999999999999995E-4</v>
      </c>
      <c r="V305" s="36" cm="1">
        <f t="array" ref="V305">INDEX(Global_Yield,A305)*INDEX(Global_YieldDown,A305)</f>
        <v>5.9999999999999995E-4</v>
      </c>
    </row>
    <row r="306" spans="1:22" x14ac:dyDescent="0.2">
      <c r="A306" s="29">
        <v>304</v>
      </c>
      <c r="B306" s="30">
        <v>0.05</v>
      </c>
      <c r="C306" s="31">
        <f t="shared" si="8"/>
        <v>3.4279130825940411</v>
      </c>
      <c r="D306" s="31"/>
      <c r="E306" s="32" cm="1">
        <f t="array" ref="E306">Global_Expense*INDEX(Global_InflationFactor,A306)</f>
        <v>17.139565412970207</v>
      </c>
      <c r="F306" s="32"/>
      <c r="G306" s="30">
        <v>0.06</v>
      </c>
      <c r="H306" s="31">
        <f t="shared" si="9"/>
        <v>0.9951560277146928</v>
      </c>
      <c r="I306" s="31"/>
      <c r="J306" s="33">
        <v>0.1</v>
      </c>
      <c r="K306" s="31" cm="1">
        <f t="array" ref="K306">1-POWER(1-INDEX(Life_LapseRate,A306),1/12)</f>
        <v>8.7416109546967213E-3</v>
      </c>
      <c r="L306" s="37"/>
      <c r="M306" s="35">
        <v>0.01</v>
      </c>
      <c r="N306" s="35">
        <v>0.01</v>
      </c>
      <c r="P306" s="36" cm="1">
        <f t="array" ref="P306">INDEX(Global_Inflation,A306)+0.02</f>
        <v>7.0000000000000007E-2</v>
      </c>
      <c r="R306" s="36" cm="1">
        <f t="array" ref="R306">INDEX(Life_LapseRate,A306)*0.5</f>
        <v>0.05</v>
      </c>
      <c r="S306" s="36" cm="1">
        <f t="array" ref="S306">INDEX(Life_LapseRate,A306)*1.5</f>
        <v>0.15000000000000002</v>
      </c>
      <c r="U306" s="36" cm="1">
        <f t="array" ref="U306">INDEX(Global_Yield,A306)*INDEX(Global_YieldUp,A306)</f>
        <v>5.9999999999999995E-4</v>
      </c>
      <c r="V306" s="36" cm="1">
        <f t="array" ref="V306">INDEX(Global_Yield,A306)*INDEX(Global_YieldDown,A306)</f>
        <v>5.9999999999999995E-4</v>
      </c>
    </row>
    <row r="307" spans="1:22" x14ac:dyDescent="0.2">
      <c r="A307" s="29">
        <v>305</v>
      </c>
      <c r="B307" s="30">
        <v>0.05</v>
      </c>
      <c r="C307" s="31">
        <f t="shared" si="8"/>
        <v>3.4418788248121164</v>
      </c>
      <c r="D307" s="31"/>
      <c r="E307" s="32" cm="1">
        <f t="array" ref="E307">Global_Expense*INDEX(Global_InflationFactor,A307)</f>
        <v>17.20939412406058</v>
      </c>
      <c r="F307" s="32"/>
      <c r="G307" s="30">
        <v>0.06</v>
      </c>
      <c r="H307" s="31">
        <f t="shared" si="9"/>
        <v>0.9951560277146928</v>
      </c>
      <c r="I307" s="31"/>
      <c r="J307" s="33">
        <v>0.1</v>
      </c>
      <c r="K307" s="31" cm="1">
        <f t="array" ref="K307">1-POWER(1-INDEX(Life_LapseRate,A307),1/12)</f>
        <v>8.7416109546967213E-3</v>
      </c>
      <c r="L307" s="37"/>
      <c r="M307" s="35">
        <v>0.01</v>
      </c>
      <c r="N307" s="35">
        <v>0.01</v>
      </c>
      <c r="P307" s="36" cm="1">
        <f t="array" ref="P307">INDEX(Global_Inflation,A307)+0.02</f>
        <v>7.0000000000000007E-2</v>
      </c>
      <c r="R307" s="36" cm="1">
        <f t="array" ref="R307">INDEX(Life_LapseRate,A307)*0.5</f>
        <v>0.05</v>
      </c>
      <c r="S307" s="36" cm="1">
        <f t="array" ref="S307">INDEX(Life_LapseRate,A307)*1.5</f>
        <v>0.15000000000000002</v>
      </c>
      <c r="U307" s="36" cm="1">
        <f t="array" ref="U307">INDEX(Global_Yield,A307)*INDEX(Global_YieldUp,A307)</f>
        <v>5.9999999999999995E-4</v>
      </c>
      <c r="V307" s="36" cm="1">
        <f t="array" ref="V307">INDEX(Global_Yield,A307)*INDEX(Global_YieldDown,A307)</f>
        <v>5.9999999999999995E-4</v>
      </c>
    </row>
    <row r="308" spans="1:22" x14ac:dyDescent="0.2">
      <c r="A308" s="29">
        <v>306</v>
      </c>
      <c r="B308" s="30">
        <v>0.05</v>
      </c>
      <c r="C308" s="31">
        <f t="shared" si="8"/>
        <v>3.4559014651927193</v>
      </c>
      <c r="D308" s="31"/>
      <c r="E308" s="32" cm="1">
        <f t="array" ref="E308">Global_Expense*INDEX(Global_InflationFactor,A308)</f>
        <v>17.279507325963596</v>
      </c>
      <c r="F308" s="32"/>
      <c r="G308" s="30">
        <v>0.06</v>
      </c>
      <c r="H308" s="31">
        <f t="shared" si="9"/>
        <v>0.9951560277146928</v>
      </c>
      <c r="I308" s="31"/>
      <c r="J308" s="33">
        <v>0.1</v>
      </c>
      <c r="K308" s="31" cm="1">
        <f t="array" ref="K308">1-POWER(1-INDEX(Life_LapseRate,A308),1/12)</f>
        <v>8.7416109546967213E-3</v>
      </c>
      <c r="L308" s="37"/>
      <c r="M308" s="35">
        <v>0.01</v>
      </c>
      <c r="N308" s="35">
        <v>0.01</v>
      </c>
      <c r="P308" s="36" cm="1">
        <f t="array" ref="P308">INDEX(Global_Inflation,A308)+0.02</f>
        <v>7.0000000000000007E-2</v>
      </c>
      <c r="R308" s="36" cm="1">
        <f t="array" ref="R308">INDEX(Life_LapseRate,A308)*0.5</f>
        <v>0.05</v>
      </c>
      <c r="S308" s="36" cm="1">
        <f t="array" ref="S308">INDEX(Life_LapseRate,A308)*1.5</f>
        <v>0.15000000000000002</v>
      </c>
      <c r="U308" s="36" cm="1">
        <f t="array" ref="U308">INDEX(Global_Yield,A308)*INDEX(Global_YieldUp,A308)</f>
        <v>5.9999999999999995E-4</v>
      </c>
      <c r="V308" s="36" cm="1">
        <f t="array" ref="V308">INDEX(Global_Yield,A308)*INDEX(Global_YieldDown,A308)</f>
        <v>5.9999999999999995E-4</v>
      </c>
    </row>
    <row r="309" spans="1:22" x14ac:dyDescent="0.2">
      <c r="A309" s="29">
        <v>307</v>
      </c>
      <c r="B309" s="30">
        <v>0.05</v>
      </c>
      <c r="C309" s="31">
        <f t="shared" si="8"/>
        <v>3.469981235546006</v>
      </c>
      <c r="D309" s="31"/>
      <c r="E309" s="32" cm="1">
        <f t="array" ref="E309">Global_Expense*INDEX(Global_InflationFactor,A309)</f>
        <v>17.349906177730031</v>
      </c>
      <c r="F309" s="32"/>
      <c r="G309" s="30">
        <v>0.06</v>
      </c>
      <c r="H309" s="31">
        <f t="shared" si="9"/>
        <v>0.9951560277146928</v>
      </c>
      <c r="I309" s="31"/>
      <c r="J309" s="33">
        <v>0.1</v>
      </c>
      <c r="K309" s="31" cm="1">
        <f t="array" ref="K309">1-POWER(1-INDEX(Life_LapseRate,A309),1/12)</f>
        <v>8.7416109546967213E-3</v>
      </c>
      <c r="L309" s="37"/>
      <c r="M309" s="35">
        <v>0.01</v>
      </c>
      <c r="N309" s="35">
        <v>0.01</v>
      </c>
      <c r="P309" s="36" cm="1">
        <f t="array" ref="P309">INDEX(Global_Inflation,A309)+0.02</f>
        <v>7.0000000000000007E-2</v>
      </c>
      <c r="R309" s="36" cm="1">
        <f t="array" ref="R309">INDEX(Life_LapseRate,A309)*0.5</f>
        <v>0.05</v>
      </c>
      <c r="S309" s="36" cm="1">
        <f t="array" ref="S309">INDEX(Life_LapseRate,A309)*1.5</f>
        <v>0.15000000000000002</v>
      </c>
      <c r="U309" s="36" cm="1">
        <f t="array" ref="U309">INDEX(Global_Yield,A309)*INDEX(Global_YieldUp,A309)</f>
        <v>5.9999999999999995E-4</v>
      </c>
      <c r="V309" s="36" cm="1">
        <f t="array" ref="V309">INDEX(Global_Yield,A309)*INDEX(Global_YieldDown,A309)</f>
        <v>5.9999999999999995E-4</v>
      </c>
    </row>
    <row r="310" spans="1:22" x14ac:dyDescent="0.2">
      <c r="A310" s="29">
        <v>308</v>
      </c>
      <c r="B310" s="30">
        <v>0.05</v>
      </c>
      <c r="C310" s="31">
        <f t="shared" si="8"/>
        <v>3.4841183686265573</v>
      </c>
      <c r="D310" s="31"/>
      <c r="E310" s="32" cm="1">
        <f t="array" ref="E310">Global_Expense*INDEX(Global_InflationFactor,A310)</f>
        <v>17.420591843132787</v>
      </c>
      <c r="F310" s="32"/>
      <c r="G310" s="30">
        <v>0.06</v>
      </c>
      <c r="H310" s="31">
        <f t="shared" si="9"/>
        <v>0.9951560277146928</v>
      </c>
      <c r="I310" s="31"/>
      <c r="J310" s="33">
        <v>0.1</v>
      </c>
      <c r="K310" s="31" cm="1">
        <f t="array" ref="K310">1-POWER(1-INDEX(Life_LapseRate,A310),1/12)</f>
        <v>8.7416109546967213E-3</v>
      </c>
      <c r="L310" s="37"/>
      <c r="M310" s="35">
        <v>0.01</v>
      </c>
      <c r="N310" s="35">
        <v>0.01</v>
      </c>
      <c r="P310" s="36" cm="1">
        <f t="array" ref="P310">INDEX(Global_Inflation,A310)+0.02</f>
        <v>7.0000000000000007E-2</v>
      </c>
      <c r="R310" s="36" cm="1">
        <f t="array" ref="R310">INDEX(Life_LapseRate,A310)*0.5</f>
        <v>0.05</v>
      </c>
      <c r="S310" s="36" cm="1">
        <f t="array" ref="S310">INDEX(Life_LapseRate,A310)*1.5</f>
        <v>0.15000000000000002</v>
      </c>
      <c r="U310" s="36" cm="1">
        <f t="array" ref="U310">INDEX(Global_Yield,A310)*INDEX(Global_YieldUp,A310)</f>
        <v>5.9999999999999995E-4</v>
      </c>
      <c r="V310" s="36" cm="1">
        <f t="array" ref="V310">INDEX(Global_Yield,A310)*INDEX(Global_YieldDown,A310)</f>
        <v>5.9999999999999995E-4</v>
      </c>
    </row>
    <row r="311" spans="1:22" x14ac:dyDescent="0.2">
      <c r="A311" s="29">
        <v>309</v>
      </c>
      <c r="B311" s="30">
        <v>0.05</v>
      </c>
      <c r="C311" s="31">
        <f t="shared" si="8"/>
        <v>3.498313098137225</v>
      </c>
      <c r="D311" s="31"/>
      <c r="E311" s="32" cm="1">
        <f t="array" ref="E311">Global_Expense*INDEX(Global_InflationFactor,A311)</f>
        <v>17.491565490686124</v>
      </c>
      <c r="F311" s="32"/>
      <c r="G311" s="30">
        <v>0.06</v>
      </c>
      <c r="H311" s="31">
        <f t="shared" si="9"/>
        <v>0.9951560277146928</v>
      </c>
      <c r="I311" s="31"/>
      <c r="J311" s="33">
        <v>0.1</v>
      </c>
      <c r="K311" s="31" cm="1">
        <f t="array" ref="K311">1-POWER(1-INDEX(Life_LapseRate,A311),1/12)</f>
        <v>8.7416109546967213E-3</v>
      </c>
      <c r="L311" s="37"/>
      <c r="M311" s="35">
        <v>0.01</v>
      </c>
      <c r="N311" s="35">
        <v>0.01</v>
      </c>
      <c r="P311" s="36" cm="1">
        <f t="array" ref="P311">INDEX(Global_Inflation,A311)+0.02</f>
        <v>7.0000000000000007E-2</v>
      </c>
      <c r="R311" s="36" cm="1">
        <f t="array" ref="R311">INDEX(Life_LapseRate,A311)*0.5</f>
        <v>0.05</v>
      </c>
      <c r="S311" s="36" cm="1">
        <f t="array" ref="S311">INDEX(Life_LapseRate,A311)*1.5</f>
        <v>0.15000000000000002</v>
      </c>
      <c r="U311" s="36" cm="1">
        <f t="array" ref="U311">INDEX(Global_Yield,A311)*INDEX(Global_YieldUp,A311)</f>
        <v>5.9999999999999995E-4</v>
      </c>
      <c r="V311" s="36" cm="1">
        <f t="array" ref="V311">INDEX(Global_Yield,A311)*INDEX(Global_YieldDown,A311)</f>
        <v>5.9999999999999995E-4</v>
      </c>
    </row>
    <row r="312" spans="1:22" x14ac:dyDescent="0.2">
      <c r="A312" s="29">
        <v>310</v>
      </c>
      <c r="B312" s="30">
        <v>0.05</v>
      </c>
      <c r="C312" s="31">
        <f t="shared" si="8"/>
        <v>3.5125656587329939</v>
      </c>
      <c r="D312" s="31"/>
      <c r="E312" s="32" cm="1">
        <f t="array" ref="E312">Global_Expense*INDEX(Global_InflationFactor,A312)</f>
        <v>17.562828293664971</v>
      </c>
      <c r="F312" s="32"/>
      <c r="G312" s="30">
        <v>0.06</v>
      </c>
      <c r="H312" s="31">
        <f t="shared" si="9"/>
        <v>0.9951560277146928</v>
      </c>
      <c r="I312" s="31"/>
      <c r="J312" s="33">
        <v>0.1</v>
      </c>
      <c r="K312" s="31" cm="1">
        <f t="array" ref="K312">1-POWER(1-INDEX(Life_LapseRate,A312),1/12)</f>
        <v>8.7416109546967213E-3</v>
      </c>
      <c r="L312" s="37"/>
      <c r="M312" s="35">
        <v>0.01</v>
      </c>
      <c r="N312" s="35">
        <v>0.01</v>
      </c>
      <c r="P312" s="36" cm="1">
        <f t="array" ref="P312">INDEX(Global_Inflation,A312)+0.02</f>
        <v>7.0000000000000007E-2</v>
      </c>
      <c r="R312" s="36" cm="1">
        <f t="array" ref="R312">INDEX(Life_LapseRate,A312)*0.5</f>
        <v>0.05</v>
      </c>
      <c r="S312" s="36" cm="1">
        <f t="array" ref="S312">INDEX(Life_LapseRate,A312)*1.5</f>
        <v>0.15000000000000002</v>
      </c>
      <c r="U312" s="36" cm="1">
        <f t="array" ref="U312">INDEX(Global_Yield,A312)*INDEX(Global_YieldUp,A312)</f>
        <v>5.9999999999999995E-4</v>
      </c>
      <c r="V312" s="36" cm="1">
        <f t="array" ref="V312">INDEX(Global_Yield,A312)*INDEX(Global_YieldDown,A312)</f>
        <v>5.9999999999999995E-4</v>
      </c>
    </row>
    <row r="313" spans="1:22" x14ac:dyDescent="0.2">
      <c r="A313" s="29">
        <v>311</v>
      </c>
      <c r="B313" s="30">
        <v>0.05</v>
      </c>
      <c r="C313" s="31">
        <f t="shared" si="8"/>
        <v>3.5268762860248644</v>
      </c>
      <c r="D313" s="31"/>
      <c r="E313" s="32" cm="1">
        <f t="array" ref="E313">Global_Expense*INDEX(Global_InflationFactor,A313)</f>
        <v>17.634381430124321</v>
      </c>
      <c r="F313" s="32"/>
      <c r="G313" s="30">
        <v>0.06</v>
      </c>
      <c r="H313" s="31">
        <f t="shared" si="9"/>
        <v>0.9951560277146928</v>
      </c>
      <c r="I313" s="31"/>
      <c r="J313" s="33">
        <v>0.1</v>
      </c>
      <c r="K313" s="31" cm="1">
        <f t="array" ref="K313">1-POWER(1-INDEX(Life_LapseRate,A313),1/12)</f>
        <v>8.7416109546967213E-3</v>
      </c>
      <c r="L313" s="37"/>
      <c r="M313" s="35">
        <v>0.01</v>
      </c>
      <c r="N313" s="35">
        <v>0.01</v>
      </c>
      <c r="P313" s="36" cm="1">
        <f t="array" ref="P313">INDEX(Global_Inflation,A313)+0.02</f>
        <v>7.0000000000000007E-2</v>
      </c>
      <c r="R313" s="36" cm="1">
        <f t="array" ref="R313">INDEX(Life_LapseRate,A313)*0.5</f>
        <v>0.05</v>
      </c>
      <c r="S313" s="36" cm="1">
        <f t="array" ref="S313">INDEX(Life_LapseRate,A313)*1.5</f>
        <v>0.15000000000000002</v>
      </c>
      <c r="U313" s="36" cm="1">
        <f t="array" ref="U313">INDEX(Global_Yield,A313)*INDEX(Global_YieldUp,A313)</f>
        <v>5.9999999999999995E-4</v>
      </c>
      <c r="V313" s="36" cm="1">
        <f t="array" ref="V313">INDEX(Global_Yield,A313)*INDEX(Global_YieldDown,A313)</f>
        <v>5.9999999999999995E-4</v>
      </c>
    </row>
    <row r="314" spans="1:22" x14ac:dyDescent="0.2">
      <c r="A314" s="29">
        <v>312</v>
      </c>
      <c r="B314" s="30">
        <v>0.05</v>
      </c>
      <c r="C314" s="31">
        <f t="shared" si="8"/>
        <v>3.5412452165837438</v>
      </c>
      <c r="D314" s="31"/>
      <c r="E314" s="32" cm="1">
        <f t="array" ref="E314">Global_Expense*INDEX(Global_InflationFactor,A314)</f>
        <v>17.706226082918718</v>
      </c>
      <c r="F314" s="32"/>
      <c r="G314" s="30">
        <v>0.06</v>
      </c>
      <c r="H314" s="31">
        <f t="shared" si="9"/>
        <v>0.9951560277146928</v>
      </c>
      <c r="I314" s="31"/>
      <c r="J314" s="33">
        <v>0.1</v>
      </c>
      <c r="K314" s="31" cm="1">
        <f t="array" ref="K314">1-POWER(1-INDEX(Life_LapseRate,A314),1/12)</f>
        <v>8.7416109546967213E-3</v>
      </c>
      <c r="L314" s="37"/>
      <c r="M314" s="35">
        <v>0.01</v>
      </c>
      <c r="N314" s="35">
        <v>0.01</v>
      </c>
      <c r="P314" s="36" cm="1">
        <f t="array" ref="P314">INDEX(Global_Inflation,A314)+0.02</f>
        <v>7.0000000000000007E-2</v>
      </c>
      <c r="R314" s="36" cm="1">
        <f t="array" ref="R314">INDEX(Life_LapseRate,A314)*0.5</f>
        <v>0.05</v>
      </c>
      <c r="S314" s="36" cm="1">
        <f t="array" ref="S314">INDEX(Life_LapseRate,A314)*1.5</f>
        <v>0.15000000000000002</v>
      </c>
      <c r="U314" s="36" cm="1">
        <f t="array" ref="U314">INDEX(Global_Yield,A314)*INDEX(Global_YieldUp,A314)</f>
        <v>5.9999999999999995E-4</v>
      </c>
      <c r="V314" s="36" cm="1">
        <f t="array" ref="V314">INDEX(Global_Yield,A314)*INDEX(Global_YieldDown,A314)</f>
        <v>5.9999999999999995E-4</v>
      </c>
    </row>
    <row r="315" spans="1:22" x14ac:dyDescent="0.2">
      <c r="A315" s="29">
        <v>313</v>
      </c>
      <c r="B315" s="30">
        <v>0.05</v>
      </c>
      <c r="C315" s="31">
        <f t="shared" si="8"/>
        <v>3.5556726879443552</v>
      </c>
      <c r="D315" s="31"/>
      <c r="E315" s="32" cm="1">
        <f t="array" ref="E315">Global_Expense*INDEX(Global_InflationFactor,A315)</f>
        <v>17.778363439721776</v>
      </c>
      <c r="F315" s="32"/>
      <c r="G315" s="30">
        <v>0.06</v>
      </c>
      <c r="H315" s="31">
        <f t="shared" si="9"/>
        <v>0.9951560277146928</v>
      </c>
      <c r="I315" s="31"/>
      <c r="J315" s="33">
        <v>0.1</v>
      </c>
      <c r="K315" s="31" cm="1">
        <f t="array" ref="K315">1-POWER(1-INDEX(Life_LapseRate,A315),1/12)</f>
        <v>8.7416109546967213E-3</v>
      </c>
      <c r="L315" s="37"/>
      <c r="M315" s="35">
        <v>0.01</v>
      </c>
      <c r="N315" s="35">
        <v>0.01</v>
      </c>
      <c r="P315" s="36" cm="1">
        <f t="array" ref="P315">INDEX(Global_Inflation,A315)+0.02</f>
        <v>7.0000000000000007E-2</v>
      </c>
      <c r="R315" s="36" cm="1">
        <f t="array" ref="R315">INDEX(Life_LapseRate,A315)*0.5</f>
        <v>0.05</v>
      </c>
      <c r="S315" s="36" cm="1">
        <f t="array" ref="S315">INDEX(Life_LapseRate,A315)*1.5</f>
        <v>0.15000000000000002</v>
      </c>
      <c r="U315" s="36" cm="1">
        <f t="array" ref="U315">INDEX(Global_Yield,A315)*INDEX(Global_YieldUp,A315)</f>
        <v>5.9999999999999995E-4</v>
      </c>
      <c r="V315" s="36" cm="1">
        <f t="array" ref="V315">INDEX(Global_Yield,A315)*INDEX(Global_YieldDown,A315)</f>
        <v>5.9999999999999995E-4</v>
      </c>
    </row>
    <row r="316" spans="1:22" x14ac:dyDescent="0.2">
      <c r="A316" s="29">
        <v>314</v>
      </c>
      <c r="B316" s="30">
        <v>0.05</v>
      </c>
      <c r="C316" s="31">
        <f t="shared" si="8"/>
        <v>3.5701589386091808</v>
      </c>
      <c r="D316" s="31"/>
      <c r="E316" s="32" cm="1">
        <f t="array" ref="E316">Global_Expense*INDEX(Global_InflationFactor,A316)</f>
        <v>17.850794693045906</v>
      </c>
      <c r="F316" s="32"/>
      <c r="G316" s="30">
        <v>0.06</v>
      </c>
      <c r="H316" s="31">
        <f t="shared" si="9"/>
        <v>0.9951560277146928</v>
      </c>
      <c r="I316" s="31"/>
      <c r="J316" s="33">
        <v>0.1</v>
      </c>
      <c r="K316" s="31" cm="1">
        <f t="array" ref="K316">1-POWER(1-INDEX(Life_LapseRate,A316),1/12)</f>
        <v>8.7416109546967213E-3</v>
      </c>
      <c r="L316" s="37"/>
      <c r="M316" s="35">
        <v>0.01</v>
      </c>
      <c r="N316" s="35">
        <v>0.01</v>
      </c>
      <c r="P316" s="36" cm="1">
        <f t="array" ref="P316">INDEX(Global_Inflation,A316)+0.02</f>
        <v>7.0000000000000007E-2</v>
      </c>
      <c r="R316" s="36" cm="1">
        <f t="array" ref="R316">INDEX(Life_LapseRate,A316)*0.5</f>
        <v>0.05</v>
      </c>
      <c r="S316" s="36" cm="1">
        <f t="array" ref="S316">INDEX(Life_LapseRate,A316)*1.5</f>
        <v>0.15000000000000002</v>
      </c>
      <c r="U316" s="36" cm="1">
        <f t="array" ref="U316">INDEX(Global_Yield,A316)*INDEX(Global_YieldUp,A316)</f>
        <v>5.9999999999999995E-4</v>
      </c>
      <c r="V316" s="36" cm="1">
        <f t="array" ref="V316">INDEX(Global_Yield,A316)*INDEX(Global_YieldDown,A316)</f>
        <v>5.9999999999999995E-4</v>
      </c>
    </row>
    <row r="317" spans="1:22" x14ac:dyDescent="0.2">
      <c r="A317" s="29">
        <v>315</v>
      </c>
      <c r="B317" s="30">
        <v>0.05</v>
      </c>
      <c r="C317" s="31">
        <f t="shared" si="8"/>
        <v>3.5847042080523739</v>
      </c>
      <c r="D317" s="31"/>
      <c r="E317" s="32" cm="1">
        <f t="array" ref="E317">Global_Expense*INDEX(Global_InflationFactor,A317)</f>
        <v>17.923521040261868</v>
      </c>
      <c r="F317" s="32"/>
      <c r="G317" s="30">
        <v>0.06</v>
      </c>
      <c r="H317" s="31">
        <f t="shared" si="9"/>
        <v>0.9951560277146928</v>
      </c>
      <c r="I317" s="31"/>
      <c r="J317" s="33">
        <v>0.1</v>
      </c>
      <c r="K317" s="31" cm="1">
        <f t="array" ref="K317">1-POWER(1-INDEX(Life_LapseRate,A317),1/12)</f>
        <v>8.7416109546967213E-3</v>
      </c>
      <c r="L317" s="37"/>
      <c r="M317" s="35">
        <v>0.01</v>
      </c>
      <c r="N317" s="35">
        <v>0.01</v>
      </c>
      <c r="P317" s="36" cm="1">
        <f t="array" ref="P317">INDEX(Global_Inflation,A317)+0.02</f>
        <v>7.0000000000000007E-2</v>
      </c>
      <c r="R317" s="36" cm="1">
        <f t="array" ref="R317">INDEX(Life_LapseRate,A317)*0.5</f>
        <v>0.05</v>
      </c>
      <c r="S317" s="36" cm="1">
        <f t="array" ref="S317">INDEX(Life_LapseRate,A317)*1.5</f>
        <v>0.15000000000000002</v>
      </c>
      <c r="U317" s="36" cm="1">
        <f t="array" ref="U317">INDEX(Global_Yield,A317)*INDEX(Global_YieldUp,A317)</f>
        <v>5.9999999999999995E-4</v>
      </c>
      <c r="V317" s="36" cm="1">
        <f t="array" ref="V317">INDEX(Global_Yield,A317)*INDEX(Global_YieldDown,A317)</f>
        <v>5.9999999999999995E-4</v>
      </c>
    </row>
    <row r="318" spans="1:22" x14ac:dyDescent="0.2">
      <c r="A318" s="29">
        <v>316</v>
      </c>
      <c r="B318" s="30">
        <v>0.05</v>
      </c>
      <c r="C318" s="31">
        <f t="shared" si="8"/>
        <v>3.599308736723744</v>
      </c>
      <c r="D318" s="31"/>
      <c r="E318" s="32" cm="1">
        <f t="array" ref="E318">Global_Expense*INDEX(Global_InflationFactor,A318)</f>
        <v>17.996543683618718</v>
      </c>
      <c r="F318" s="32"/>
      <c r="G318" s="30">
        <v>0.06</v>
      </c>
      <c r="H318" s="31">
        <f t="shared" si="9"/>
        <v>0.9951560277146928</v>
      </c>
      <c r="I318" s="31"/>
      <c r="J318" s="33">
        <v>0.1</v>
      </c>
      <c r="K318" s="31" cm="1">
        <f t="array" ref="K318">1-POWER(1-INDEX(Life_LapseRate,A318),1/12)</f>
        <v>8.7416109546967213E-3</v>
      </c>
      <c r="L318" s="37"/>
      <c r="M318" s="35">
        <v>0.01</v>
      </c>
      <c r="N318" s="35">
        <v>0.01</v>
      </c>
      <c r="P318" s="36" cm="1">
        <f t="array" ref="P318">INDEX(Global_Inflation,A318)+0.02</f>
        <v>7.0000000000000007E-2</v>
      </c>
      <c r="R318" s="36" cm="1">
        <f t="array" ref="R318">INDEX(Life_LapseRate,A318)*0.5</f>
        <v>0.05</v>
      </c>
      <c r="S318" s="36" cm="1">
        <f t="array" ref="S318">INDEX(Life_LapseRate,A318)*1.5</f>
        <v>0.15000000000000002</v>
      </c>
      <c r="U318" s="36" cm="1">
        <f t="array" ref="U318">INDEX(Global_Yield,A318)*INDEX(Global_YieldUp,A318)</f>
        <v>5.9999999999999995E-4</v>
      </c>
      <c r="V318" s="36" cm="1">
        <f t="array" ref="V318">INDEX(Global_Yield,A318)*INDEX(Global_YieldDown,A318)</f>
        <v>5.9999999999999995E-4</v>
      </c>
    </row>
    <row r="319" spans="1:22" x14ac:dyDescent="0.2">
      <c r="A319" s="29">
        <v>317</v>
      </c>
      <c r="B319" s="30">
        <v>0.05</v>
      </c>
      <c r="C319" s="31">
        <f t="shared" si="8"/>
        <v>3.613972766052723</v>
      </c>
      <c r="D319" s="31"/>
      <c r="E319" s="32" cm="1">
        <f t="array" ref="E319">Global_Expense*INDEX(Global_InflationFactor,A319)</f>
        <v>18.069863830263614</v>
      </c>
      <c r="F319" s="32"/>
      <c r="G319" s="30">
        <v>0.06</v>
      </c>
      <c r="H319" s="31">
        <f t="shared" si="9"/>
        <v>0.9951560277146928</v>
      </c>
      <c r="I319" s="31"/>
      <c r="J319" s="33">
        <v>0.1</v>
      </c>
      <c r="K319" s="31" cm="1">
        <f t="array" ref="K319">1-POWER(1-INDEX(Life_LapseRate,A319),1/12)</f>
        <v>8.7416109546967213E-3</v>
      </c>
      <c r="L319" s="37"/>
      <c r="M319" s="35">
        <v>0.01</v>
      </c>
      <c r="N319" s="35">
        <v>0.01</v>
      </c>
      <c r="P319" s="36" cm="1">
        <f t="array" ref="P319">INDEX(Global_Inflation,A319)+0.02</f>
        <v>7.0000000000000007E-2</v>
      </c>
      <c r="R319" s="36" cm="1">
        <f t="array" ref="R319">INDEX(Life_LapseRate,A319)*0.5</f>
        <v>0.05</v>
      </c>
      <c r="S319" s="36" cm="1">
        <f t="array" ref="S319">INDEX(Life_LapseRate,A319)*1.5</f>
        <v>0.15000000000000002</v>
      </c>
      <c r="U319" s="36" cm="1">
        <f t="array" ref="U319">INDEX(Global_Yield,A319)*INDEX(Global_YieldUp,A319)</f>
        <v>5.9999999999999995E-4</v>
      </c>
      <c r="V319" s="36" cm="1">
        <f t="array" ref="V319">INDEX(Global_Yield,A319)*INDEX(Global_YieldDown,A319)</f>
        <v>5.9999999999999995E-4</v>
      </c>
    </row>
    <row r="320" spans="1:22" x14ac:dyDescent="0.2">
      <c r="A320" s="29">
        <v>318</v>
      </c>
      <c r="B320" s="30">
        <v>0.05</v>
      </c>
      <c r="C320" s="31">
        <f t="shared" si="8"/>
        <v>3.6286965384523562</v>
      </c>
      <c r="D320" s="31"/>
      <c r="E320" s="32" cm="1">
        <f t="array" ref="E320">Global_Expense*INDEX(Global_InflationFactor,A320)</f>
        <v>18.143482692261781</v>
      </c>
      <c r="F320" s="32"/>
      <c r="G320" s="30">
        <v>0.06</v>
      </c>
      <c r="H320" s="31">
        <f t="shared" si="9"/>
        <v>0.9951560277146928</v>
      </c>
      <c r="I320" s="31"/>
      <c r="J320" s="33">
        <v>0.1</v>
      </c>
      <c r="K320" s="31" cm="1">
        <f t="array" ref="K320">1-POWER(1-INDEX(Life_LapseRate,A320),1/12)</f>
        <v>8.7416109546967213E-3</v>
      </c>
      <c r="L320" s="37"/>
      <c r="M320" s="35">
        <v>0.01</v>
      </c>
      <c r="N320" s="35">
        <v>0.01</v>
      </c>
      <c r="P320" s="36" cm="1">
        <f t="array" ref="P320">INDEX(Global_Inflation,A320)+0.02</f>
        <v>7.0000000000000007E-2</v>
      </c>
      <c r="R320" s="36" cm="1">
        <f t="array" ref="R320">INDEX(Life_LapseRate,A320)*0.5</f>
        <v>0.05</v>
      </c>
      <c r="S320" s="36" cm="1">
        <f t="array" ref="S320">INDEX(Life_LapseRate,A320)*1.5</f>
        <v>0.15000000000000002</v>
      </c>
      <c r="U320" s="36" cm="1">
        <f t="array" ref="U320">INDEX(Global_Yield,A320)*INDEX(Global_YieldUp,A320)</f>
        <v>5.9999999999999995E-4</v>
      </c>
      <c r="V320" s="36" cm="1">
        <f t="array" ref="V320">INDEX(Global_Yield,A320)*INDEX(Global_YieldDown,A320)</f>
        <v>5.9999999999999995E-4</v>
      </c>
    </row>
    <row r="321" spans="1:22" x14ac:dyDescent="0.2">
      <c r="A321" s="29">
        <v>319</v>
      </c>
      <c r="B321" s="30">
        <v>0.05</v>
      </c>
      <c r="C321" s="31">
        <f t="shared" si="8"/>
        <v>3.6434802973233067</v>
      </c>
      <c r="D321" s="31"/>
      <c r="E321" s="32" cm="1">
        <f t="array" ref="E321">Global_Expense*INDEX(Global_InflationFactor,A321)</f>
        <v>18.217401486616534</v>
      </c>
      <c r="F321" s="32"/>
      <c r="G321" s="30">
        <v>0.06</v>
      </c>
      <c r="H321" s="31">
        <f t="shared" si="9"/>
        <v>0.9951560277146928</v>
      </c>
      <c r="I321" s="31"/>
      <c r="J321" s="33">
        <v>0.1</v>
      </c>
      <c r="K321" s="31" cm="1">
        <f t="array" ref="K321">1-POWER(1-INDEX(Life_LapseRate,A321),1/12)</f>
        <v>8.7416109546967213E-3</v>
      </c>
      <c r="L321" s="37"/>
      <c r="M321" s="35">
        <v>0.01</v>
      </c>
      <c r="N321" s="35">
        <v>0.01</v>
      </c>
      <c r="P321" s="36" cm="1">
        <f t="array" ref="P321">INDEX(Global_Inflation,A321)+0.02</f>
        <v>7.0000000000000007E-2</v>
      </c>
      <c r="R321" s="36" cm="1">
        <f t="array" ref="R321">INDEX(Life_LapseRate,A321)*0.5</f>
        <v>0.05</v>
      </c>
      <c r="S321" s="36" cm="1">
        <f t="array" ref="S321">INDEX(Life_LapseRate,A321)*1.5</f>
        <v>0.15000000000000002</v>
      </c>
      <c r="U321" s="36" cm="1">
        <f t="array" ref="U321">INDEX(Global_Yield,A321)*INDEX(Global_YieldUp,A321)</f>
        <v>5.9999999999999995E-4</v>
      </c>
      <c r="V321" s="36" cm="1">
        <f t="array" ref="V321">INDEX(Global_Yield,A321)*INDEX(Global_YieldDown,A321)</f>
        <v>5.9999999999999995E-4</v>
      </c>
    </row>
    <row r="322" spans="1:22" x14ac:dyDescent="0.2">
      <c r="A322" s="29">
        <v>320</v>
      </c>
      <c r="B322" s="30">
        <v>0.05</v>
      </c>
      <c r="C322" s="31">
        <f t="shared" si="8"/>
        <v>3.6583242870578854</v>
      </c>
      <c r="D322" s="31"/>
      <c r="E322" s="32" cm="1">
        <f t="array" ref="E322">Global_Expense*INDEX(Global_InflationFactor,A322)</f>
        <v>18.291621435289429</v>
      </c>
      <c r="F322" s="32"/>
      <c r="G322" s="30">
        <v>0.06</v>
      </c>
      <c r="H322" s="31">
        <f t="shared" si="9"/>
        <v>0.9951560277146928</v>
      </c>
      <c r="I322" s="31"/>
      <c r="J322" s="33">
        <v>0.1</v>
      </c>
      <c r="K322" s="31" cm="1">
        <f t="array" ref="K322">1-POWER(1-INDEX(Life_LapseRate,A322),1/12)</f>
        <v>8.7416109546967213E-3</v>
      </c>
      <c r="L322" s="37"/>
      <c r="M322" s="35">
        <v>0.01</v>
      </c>
      <c r="N322" s="35">
        <v>0.01</v>
      </c>
      <c r="P322" s="36" cm="1">
        <f t="array" ref="P322">INDEX(Global_Inflation,A322)+0.02</f>
        <v>7.0000000000000007E-2</v>
      </c>
      <c r="R322" s="36" cm="1">
        <f t="array" ref="R322">INDEX(Life_LapseRate,A322)*0.5</f>
        <v>0.05</v>
      </c>
      <c r="S322" s="36" cm="1">
        <f t="array" ref="S322">INDEX(Life_LapseRate,A322)*1.5</f>
        <v>0.15000000000000002</v>
      </c>
      <c r="U322" s="36" cm="1">
        <f t="array" ref="U322">INDEX(Global_Yield,A322)*INDEX(Global_YieldUp,A322)</f>
        <v>5.9999999999999995E-4</v>
      </c>
      <c r="V322" s="36" cm="1">
        <f t="array" ref="V322">INDEX(Global_Yield,A322)*INDEX(Global_YieldDown,A322)</f>
        <v>5.9999999999999995E-4</v>
      </c>
    </row>
    <row r="323" spans="1:22" x14ac:dyDescent="0.2">
      <c r="A323" s="29">
        <v>321</v>
      </c>
      <c r="B323" s="30">
        <v>0.05</v>
      </c>
      <c r="C323" s="31">
        <f t="shared" ref="C323:C386" si="10">IF(A323=1,1,POWER(1+INDEX(Global_Inflation,A323-1),(A323-1)/12))</f>
        <v>3.673228753044087</v>
      </c>
      <c r="D323" s="31"/>
      <c r="E323" s="32" cm="1">
        <f t="array" ref="E323">Global_Expense*INDEX(Global_InflationFactor,A323)</f>
        <v>18.366143765220436</v>
      </c>
      <c r="F323" s="32"/>
      <c r="G323" s="30">
        <v>0.06</v>
      </c>
      <c r="H323" s="31">
        <f t="shared" ref="H323:H386" si="11">1/POWER(1+INDEX(Global_Yield,A323),1/12)</f>
        <v>0.9951560277146928</v>
      </c>
      <c r="I323" s="31"/>
      <c r="J323" s="33">
        <v>0.1</v>
      </c>
      <c r="K323" s="31" cm="1">
        <f t="array" ref="K323">1-POWER(1-INDEX(Life_LapseRate,A323),1/12)</f>
        <v>8.7416109546967213E-3</v>
      </c>
      <c r="L323" s="37"/>
      <c r="M323" s="35">
        <v>0.01</v>
      </c>
      <c r="N323" s="35">
        <v>0.01</v>
      </c>
      <c r="P323" s="36" cm="1">
        <f t="array" ref="P323">INDEX(Global_Inflation,A323)+0.02</f>
        <v>7.0000000000000007E-2</v>
      </c>
      <c r="R323" s="36" cm="1">
        <f t="array" ref="R323">INDEX(Life_LapseRate,A323)*0.5</f>
        <v>0.05</v>
      </c>
      <c r="S323" s="36" cm="1">
        <f t="array" ref="S323">INDEX(Life_LapseRate,A323)*1.5</f>
        <v>0.15000000000000002</v>
      </c>
      <c r="U323" s="36" cm="1">
        <f t="array" ref="U323">INDEX(Global_Yield,A323)*INDEX(Global_YieldUp,A323)</f>
        <v>5.9999999999999995E-4</v>
      </c>
      <c r="V323" s="36" cm="1">
        <f t="array" ref="V323">INDEX(Global_Yield,A323)*INDEX(Global_YieldDown,A323)</f>
        <v>5.9999999999999995E-4</v>
      </c>
    </row>
    <row r="324" spans="1:22" x14ac:dyDescent="0.2">
      <c r="A324" s="29">
        <v>322</v>
      </c>
      <c r="B324" s="30">
        <v>0.05</v>
      </c>
      <c r="C324" s="31">
        <f t="shared" si="10"/>
        <v>3.6881939416696445</v>
      </c>
      <c r="D324" s="31"/>
      <c r="E324" s="32" cm="1">
        <f t="array" ref="E324">Global_Expense*INDEX(Global_InflationFactor,A324)</f>
        <v>18.440969708348224</v>
      </c>
      <c r="F324" s="32"/>
      <c r="G324" s="30">
        <v>0.06</v>
      </c>
      <c r="H324" s="31">
        <f t="shared" si="11"/>
        <v>0.9951560277146928</v>
      </c>
      <c r="I324" s="31"/>
      <c r="J324" s="33">
        <v>0.1</v>
      </c>
      <c r="K324" s="31" cm="1">
        <f t="array" ref="K324">1-POWER(1-INDEX(Life_LapseRate,A324),1/12)</f>
        <v>8.7416109546967213E-3</v>
      </c>
      <c r="L324" s="37"/>
      <c r="M324" s="35">
        <v>0.01</v>
      </c>
      <c r="N324" s="35">
        <v>0.01</v>
      </c>
      <c r="P324" s="36" cm="1">
        <f t="array" ref="P324">INDEX(Global_Inflation,A324)+0.02</f>
        <v>7.0000000000000007E-2</v>
      </c>
      <c r="R324" s="36" cm="1">
        <f t="array" ref="R324">INDEX(Life_LapseRate,A324)*0.5</f>
        <v>0.05</v>
      </c>
      <c r="S324" s="36" cm="1">
        <f t="array" ref="S324">INDEX(Life_LapseRate,A324)*1.5</f>
        <v>0.15000000000000002</v>
      </c>
      <c r="U324" s="36" cm="1">
        <f t="array" ref="U324">INDEX(Global_Yield,A324)*INDEX(Global_YieldUp,A324)</f>
        <v>5.9999999999999995E-4</v>
      </c>
      <c r="V324" s="36" cm="1">
        <f t="array" ref="V324">INDEX(Global_Yield,A324)*INDEX(Global_YieldDown,A324)</f>
        <v>5.9999999999999995E-4</v>
      </c>
    </row>
    <row r="325" spans="1:22" x14ac:dyDescent="0.2">
      <c r="A325" s="29">
        <v>323</v>
      </c>
      <c r="B325" s="30">
        <v>0.05</v>
      </c>
      <c r="C325" s="31">
        <f t="shared" si="10"/>
        <v>3.7032201003261078</v>
      </c>
      <c r="D325" s="31"/>
      <c r="E325" s="32" cm="1">
        <f t="array" ref="E325">Global_Expense*INDEX(Global_InflationFactor,A325)</f>
        <v>18.51610050163054</v>
      </c>
      <c r="F325" s="32"/>
      <c r="G325" s="30">
        <v>0.06</v>
      </c>
      <c r="H325" s="31">
        <f t="shared" si="11"/>
        <v>0.9951560277146928</v>
      </c>
      <c r="I325" s="31"/>
      <c r="J325" s="33">
        <v>0.1</v>
      </c>
      <c r="K325" s="31" cm="1">
        <f t="array" ref="K325">1-POWER(1-INDEX(Life_LapseRate,A325),1/12)</f>
        <v>8.7416109546967213E-3</v>
      </c>
      <c r="L325" s="37"/>
      <c r="M325" s="35">
        <v>0.01</v>
      </c>
      <c r="N325" s="35">
        <v>0.01</v>
      </c>
      <c r="P325" s="36" cm="1">
        <f t="array" ref="P325">INDEX(Global_Inflation,A325)+0.02</f>
        <v>7.0000000000000007E-2</v>
      </c>
      <c r="R325" s="36" cm="1">
        <f t="array" ref="R325">INDEX(Life_LapseRate,A325)*0.5</f>
        <v>0.05</v>
      </c>
      <c r="S325" s="36" cm="1">
        <f t="array" ref="S325">INDEX(Life_LapseRate,A325)*1.5</f>
        <v>0.15000000000000002</v>
      </c>
      <c r="U325" s="36" cm="1">
        <f t="array" ref="U325">INDEX(Global_Yield,A325)*INDEX(Global_YieldUp,A325)</f>
        <v>5.9999999999999995E-4</v>
      </c>
      <c r="V325" s="36" cm="1">
        <f t="array" ref="V325">INDEX(Global_Yield,A325)*INDEX(Global_YieldDown,A325)</f>
        <v>5.9999999999999995E-4</v>
      </c>
    </row>
    <row r="326" spans="1:22" x14ac:dyDescent="0.2">
      <c r="A326" s="29">
        <v>324</v>
      </c>
      <c r="B326" s="30">
        <v>0.05</v>
      </c>
      <c r="C326" s="31">
        <f t="shared" si="10"/>
        <v>3.7183074774129308</v>
      </c>
      <c r="D326" s="31"/>
      <c r="E326" s="32" cm="1">
        <f t="array" ref="E326">Global_Expense*INDEX(Global_InflationFactor,A326)</f>
        <v>18.591537387064655</v>
      </c>
      <c r="F326" s="32"/>
      <c r="G326" s="30">
        <v>0.06</v>
      </c>
      <c r="H326" s="31">
        <f t="shared" si="11"/>
        <v>0.9951560277146928</v>
      </c>
      <c r="I326" s="31"/>
      <c r="J326" s="33">
        <v>0.1</v>
      </c>
      <c r="K326" s="31" cm="1">
        <f t="array" ref="K326">1-POWER(1-INDEX(Life_LapseRate,A326),1/12)</f>
        <v>8.7416109546967213E-3</v>
      </c>
      <c r="L326" s="37"/>
      <c r="M326" s="35">
        <v>0.01</v>
      </c>
      <c r="N326" s="35">
        <v>0.01</v>
      </c>
      <c r="P326" s="36" cm="1">
        <f t="array" ref="P326">INDEX(Global_Inflation,A326)+0.02</f>
        <v>7.0000000000000007E-2</v>
      </c>
      <c r="R326" s="36" cm="1">
        <f t="array" ref="R326">INDEX(Life_LapseRate,A326)*0.5</f>
        <v>0.05</v>
      </c>
      <c r="S326" s="36" cm="1">
        <f t="array" ref="S326">INDEX(Life_LapseRate,A326)*1.5</f>
        <v>0.15000000000000002</v>
      </c>
      <c r="U326" s="36" cm="1">
        <f t="array" ref="U326">INDEX(Global_Yield,A326)*INDEX(Global_YieldUp,A326)</f>
        <v>5.9999999999999995E-4</v>
      </c>
      <c r="V326" s="36" cm="1">
        <f t="array" ref="V326">INDEX(Global_Yield,A326)*INDEX(Global_YieldDown,A326)</f>
        <v>5.9999999999999995E-4</v>
      </c>
    </row>
    <row r="327" spans="1:22" x14ac:dyDescent="0.2">
      <c r="A327" s="29">
        <v>325</v>
      </c>
      <c r="B327" s="30">
        <v>0.05</v>
      </c>
      <c r="C327" s="31">
        <f t="shared" si="10"/>
        <v>3.7334563223415733</v>
      </c>
      <c r="D327" s="31"/>
      <c r="E327" s="32" cm="1">
        <f t="array" ref="E327">Global_Expense*INDEX(Global_InflationFactor,A327)</f>
        <v>18.667281611707867</v>
      </c>
      <c r="F327" s="32"/>
      <c r="G327" s="30">
        <v>0.06</v>
      </c>
      <c r="H327" s="31">
        <f t="shared" si="11"/>
        <v>0.9951560277146928</v>
      </c>
      <c r="I327" s="31"/>
      <c r="J327" s="33">
        <v>0.1</v>
      </c>
      <c r="K327" s="31" cm="1">
        <f t="array" ref="K327">1-POWER(1-INDEX(Life_LapseRate,A327),1/12)</f>
        <v>8.7416109546967213E-3</v>
      </c>
      <c r="L327" s="37"/>
      <c r="M327" s="35">
        <v>0.01</v>
      </c>
      <c r="N327" s="35">
        <v>0.01</v>
      </c>
      <c r="P327" s="36" cm="1">
        <f t="array" ref="P327">INDEX(Global_Inflation,A327)+0.02</f>
        <v>7.0000000000000007E-2</v>
      </c>
      <c r="R327" s="36" cm="1">
        <f t="array" ref="R327">INDEX(Life_LapseRate,A327)*0.5</f>
        <v>0.05</v>
      </c>
      <c r="S327" s="36" cm="1">
        <f t="array" ref="S327">INDEX(Life_LapseRate,A327)*1.5</f>
        <v>0.15000000000000002</v>
      </c>
      <c r="U327" s="36" cm="1">
        <f t="array" ref="U327">INDEX(Global_Yield,A327)*INDEX(Global_YieldUp,A327)</f>
        <v>5.9999999999999995E-4</v>
      </c>
      <c r="V327" s="36" cm="1">
        <f t="array" ref="V327">INDEX(Global_Yield,A327)*INDEX(Global_YieldDown,A327)</f>
        <v>5.9999999999999995E-4</v>
      </c>
    </row>
    <row r="328" spans="1:22" x14ac:dyDescent="0.2">
      <c r="A328" s="29">
        <v>326</v>
      </c>
      <c r="B328" s="30">
        <v>0.05</v>
      </c>
      <c r="C328" s="31">
        <f t="shared" si="10"/>
        <v>3.7486668855396403</v>
      </c>
      <c r="D328" s="31"/>
      <c r="E328" s="32" cm="1">
        <f t="array" ref="E328">Global_Expense*INDEX(Global_InflationFactor,A328)</f>
        <v>18.743334427698201</v>
      </c>
      <c r="F328" s="32"/>
      <c r="G328" s="30">
        <v>0.06</v>
      </c>
      <c r="H328" s="31">
        <f t="shared" si="11"/>
        <v>0.9951560277146928</v>
      </c>
      <c r="I328" s="31"/>
      <c r="J328" s="33">
        <v>0.1</v>
      </c>
      <c r="K328" s="31" cm="1">
        <f t="array" ref="K328">1-POWER(1-INDEX(Life_LapseRate,A328),1/12)</f>
        <v>8.7416109546967213E-3</v>
      </c>
      <c r="L328" s="37"/>
      <c r="M328" s="35">
        <v>0.01</v>
      </c>
      <c r="N328" s="35">
        <v>0.01</v>
      </c>
      <c r="P328" s="36" cm="1">
        <f t="array" ref="P328">INDEX(Global_Inflation,A328)+0.02</f>
        <v>7.0000000000000007E-2</v>
      </c>
      <c r="R328" s="36" cm="1">
        <f t="array" ref="R328">INDEX(Life_LapseRate,A328)*0.5</f>
        <v>0.05</v>
      </c>
      <c r="S328" s="36" cm="1">
        <f t="array" ref="S328">INDEX(Life_LapseRate,A328)*1.5</f>
        <v>0.15000000000000002</v>
      </c>
      <c r="U328" s="36" cm="1">
        <f t="array" ref="U328">INDEX(Global_Yield,A328)*INDEX(Global_YieldUp,A328)</f>
        <v>5.9999999999999995E-4</v>
      </c>
      <c r="V328" s="36" cm="1">
        <f t="array" ref="V328">INDEX(Global_Yield,A328)*INDEX(Global_YieldDown,A328)</f>
        <v>5.9999999999999995E-4</v>
      </c>
    </row>
    <row r="329" spans="1:22" x14ac:dyDescent="0.2">
      <c r="A329" s="29">
        <v>327</v>
      </c>
      <c r="B329" s="30">
        <v>0.05</v>
      </c>
      <c r="C329" s="31">
        <f t="shared" si="10"/>
        <v>3.7639394184549921</v>
      </c>
      <c r="D329" s="31"/>
      <c r="E329" s="32" cm="1">
        <f t="array" ref="E329">Global_Expense*INDEX(Global_InflationFactor,A329)</f>
        <v>18.819697092274961</v>
      </c>
      <c r="F329" s="32"/>
      <c r="G329" s="30">
        <v>0.06</v>
      </c>
      <c r="H329" s="31">
        <f t="shared" si="11"/>
        <v>0.9951560277146928</v>
      </c>
      <c r="I329" s="31"/>
      <c r="J329" s="33">
        <v>0.1</v>
      </c>
      <c r="K329" s="31" cm="1">
        <f t="array" ref="K329">1-POWER(1-INDEX(Life_LapseRate,A329),1/12)</f>
        <v>8.7416109546967213E-3</v>
      </c>
      <c r="L329" s="37"/>
      <c r="M329" s="35">
        <v>0.01</v>
      </c>
      <c r="N329" s="35">
        <v>0.01</v>
      </c>
      <c r="P329" s="36" cm="1">
        <f t="array" ref="P329">INDEX(Global_Inflation,A329)+0.02</f>
        <v>7.0000000000000007E-2</v>
      </c>
      <c r="R329" s="36" cm="1">
        <f t="array" ref="R329">INDEX(Life_LapseRate,A329)*0.5</f>
        <v>0.05</v>
      </c>
      <c r="S329" s="36" cm="1">
        <f t="array" ref="S329">INDEX(Life_LapseRate,A329)*1.5</f>
        <v>0.15000000000000002</v>
      </c>
      <c r="U329" s="36" cm="1">
        <f t="array" ref="U329">INDEX(Global_Yield,A329)*INDEX(Global_YieldUp,A329)</f>
        <v>5.9999999999999995E-4</v>
      </c>
      <c r="V329" s="36" cm="1">
        <f t="array" ref="V329">INDEX(Global_Yield,A329)*INDEX(Global_YieldDown,A329)</f>
        <v>5.9999999999999995E-4</v>
      </c>
    </row>
    <row r="330" spans="1:22" x14ac:dyDescent="0.2">
      <c r="A330" s="29">
        <v>328</v>
      </c>
      <c r="B330" s="30">
        <v>0.05</v>
      </c>
      <c r="C330" s="31">
        <f t="shared" si="10"/>
        <v>3.7792741735599309</v>
      </c>
      <c r="D330" s="31"/>
      <c r="E330" s="32" cm="1">
        <f t="array" ref="E330">Global_Expense*INDEX(Global_InflationFactor,A330)</f>
        <v>18.896370867799654</v>
      </c>
      <c r="F330" s="32"/>
      <c r="G330" s="30">
        <v>0.06</v>
      </c>
      <c r="H330" s="31">
        <f t="shared" si="11"/>
        <v>0.9951560277146928</v>
      </c>
      <c r="I330" s="31"/>
      <c r="J330" s="33">
        <v>0.1</v>
      </c>
      <c r="K330" s="31" cm="1">
        <f t="array" ref="K330">1-POWER(1-INDEX(Life_LapseRate,A330),1/12)</f>
        <v>8.7416109546967213E-3</v>
      </c>
      <c r="L330" s="37"/>
      <c r="M330" s="35">
        <v>0.01</v>
      </c>
      <c r="N330" s="35">
        <v>0.01</v>
      </c>
      <c r="P330" s="36" cm="1">
        <f t="array" ref="P330">INDEX(Global_Inflation,A330)+0.02</f>
        <v>7.0000000000000007E-2</v>
      </c>
      <c r="R330" s="36" cm="1">
        <f t="array" ref="R330">INDEX(Life_LapseRate,A330)*0.5</f>
        <v>0.05</v>
      </c>
      <c r="S330" s="36" cm="1">
        <f t="array" ref="S330">INDEX(Life_LapseRate,A330)*1.5</f>
        <v>0.15000000000000002</v>
      </c>
      <c r="U330" s="36" cm="1">
        <f t="array" ref="U330">INDEX(Global_Yield,A330)*INDEX(Global_YieldUp,A330)</f>
        <v>5.9999999999999995E-4</v>
      </c>
      <c r="V330" s="36" cm="1">
        <f t="array" ref="V330">INDEX(Global_Yield,A330)*INDEX(Global_YieldDown,A330)</f>
        <v>5.9999999999999995E-4</v>
      </c>
    </row>
    <row r="331" spans="1:22" x14ac:dyDescent="0.2">
      <c r="A331" s="29">
        <v>329</v>
      </c>
      <c r="B331" s="30">
        <v>0.05</v>
      </c>
      <c r="C331" s="31">
        <f t="shared" si="10"/>
        <v>3.7946714043553587</v>
      </c>
      <c r="D331" s="31"/>
      <c r="E331" s="32" cm="1">
        <f t="array" ref="E331">Global_Expense*INDEX(Global_InflationFactor,A331)</f>
        <v>18.973357021776792</v>
      </c>
      <c r="F331" s="32"/>
      <c r="G331" s="30">
        <v>0.06</v>
      </c>
      <c r="H331" s="31">
        <f t="shared" si="11"/>
        <v>0.9951560277146928</v>
      </c>
      <c r="I331" s="31"/>
      <c r="J331" s="33">
        <v>0.1</v>
      </c>
      <c r="K331" s="31" cm="1">
        <f t="array" ref="K331">1-POWER(1-INDEX(Life_LapseRate,A331),1/12)</f>
        <v>8.7416109546967213E-3</v>
      </c>
      <c r="L331" s="37"/>
      <c r="M331" s="35">
        <v>0.01</v>
      </c>
      <c r="N331" s="35">
        <v>0.01</v>
      </c>
      <c r="P331" s="36" cm="1">
        <f t="array" ref="P331">INDEX(Global_Inflation,A331)+0.02</f>
        <v>7.0000000000000007E-2</v>
      </c>
      <c r="R331" s="36" cm="1">
        <f t="array" ref="R331">INDEX(Life_LapseRate,A331)*0.5</f>
        <v>0.05</v>
      </c>
      <c r="S331" s="36" cm="1">
        <f t="array" ref="S331">INDEX(Life_LapseRate,A331)*1.5</f>
        <v>0.15000000000000002</v>
      </c>
      <c r="U331" s="36" cm="1">
        <f t="array" ref="U331">INDEX(Global_Yield,A331)*INDEX(Global_YieldUp,A331)</f>
        <v>5.9999999999999995E-4</v>
      </c>
      <c r="V331" s="36" cm="1">
        <f t="array" ref="V331">INDEX(Global_Yield,A331)*INDEX(Global_YieldDown,A331)</f>
        <v>5.9999999999999995E-4</v>
      </c>
    </row>
    <row r="332" spans="1:22" x14ac:dyDescent="0.2">
      <c r="A332" s="29">
        <v>330</v>
      </c>
      <c r="B332" s="30">
        <v>0.05</v>
      </c>
      <c r="C332" s="31">
        <f t="shared" si="10"/>
        <v>3.8101313653749735</v>
      </c>
      <c r="D332" s="31"/>
      <c r="E332" s="32" cm="1">
        <f t="array" ref="E332">Global_Expense*INDEX(Global_InflationFactor,A332)</f>
        <v>19.050656826874867</v>
      </c>
      <c r="F332" s="32"/>
      <c r="G332" s="30">
        <v>0.06</v>
      </c>
      <c r="H332" s="31">
        <f t="shared" si="11"/>
        <v>0.9951560277146928</v>
      </c>
      <c r="I332" s="31"/>
      <c r="J332" s="33">
        <v>0.1</v>
      </c>
      <c r="K332" s="31" cm="1">
        <f t="array" ref="K332">1-POWER(1-INDEX(Life_LapseRate,A332),1/12)</f>
        <v>8.7416109546967213E-3</v>
      </c>
      <c r="L332" s="37"/>
      <c r="M332" s="35">
        <v>0.01</v>
      </c>
      <c r="N332" s="35">
        <v>0.01</v>
      </c>
      <c r="P332" s="36" cm="1">
        <f t="array" ref="P332">INDEX(Global_Inflation,A332)+0.02</f>
        <v>7.0000000000000007E-2</v>
      </c>
      <c r="R332" s="36" cm="1">
        <f t="array" ref="R332">INDEX(Life_LapseRate,A332)*0.5</f>
        <v>0.05</v>
      </c>
      <c r="S332" s="36" cm="1">
        <f t="array" ref="S332">INDEX(Life_LapseRate,A332)*1.5</f>
        <v>0.15000000000000002</v>
      </c>
      <c r="U332" s="36" cm="1">
        <f t="array" ref="U332">INDEX(Global_Yield,A332)*INDEX(Global_YieldUp,A332)</f>
        <v>5.9999999999999995E-4</v>
      </c>
      <c r="V332" s="36" cm="1">
        <f t="array" ref="V332">INDEX(Global_Yield,A332)*INDEX(Global_YieldDown,A332)</f>
        <v>5.9999999999999995E-4</v>
      </c>
    </row>
    <row r="333" spans="1:22" x14ac:dyDescent="0.2">
      <c r="A333" s="29">
        <v>331</v>
      </c>
      <c r="B333" s="30">
        <v>0.05</v>
      </c>
      <c r="C333" s="31">
        <f t="shared" si="10"/>
        <v>3.8256543121894722</v>
      </c>
      <c r="D333" s="31"/>
      <c r="E333" s="32" cm="1">
        <f t="array" ref="E333">Global_Expense*INDEX(Global_InflationFactor,A333)</f>
        <v>19.128271560947361</v>
      </c>
      <c r="F333" s="32"/>
      <c r="G333" s="30">
        <v>0.06</v>
      </c>
      <c r="H333" s="31">
        <f t="shared" si="11"/>
        <v>0.9951560277146928</v>
      </c>
      <c r="I333" s="31"/>
      <c r="J333" s="33">
        <v>0.1</v>
      </c>
      <c r="K333" s="31" cm="1">
        <f t="array" ref="K333">1-POWER(1-INDEX(Life_LapseRate,A333),1/12)</f>
        <v>8.7416109546967213E-3</v>
      </c>
      <c r="L333" s="37"/>
      <c r="M333" s="35">
        <v>0.01</v>
      </c>
      <c r="N333" s="35">
        <v>0.01</v>
      </c>
      <c r="P333" s="36" cm="1">
        <f t="array" ref="P333">INDEX(Global_Inflation,A333)+0.02</f>
        <v>7.0000000000000007E-2</v>
      </c>
      <c r="R333" s="36" cm="1">
        <f t="array" ref="R333">INDEX(Life_LapseRate,A333)*0.5</f>
        <v>0.05</v>
      </c>
      <c r="S333" s="36" cm="1">
        <f t="array" ref="S333">INDEX(Life_LapseRate,A333)*1.5</f>
        <v>0.15000000000000002</v>
      </c>
      <c r="U333" s="36" cm="1">
        <f t="array" ref="U333">INDEX(Global_Yield,A333)*INDEX(Global_YieldUp,A333)</f>
        <v>5.9999999999999995E-4</v>
      </c>
      <c r="V333" s="36" cm="1">
        <f t="array" ref="V333">INDEX(Global_Yield,A333)*INDEX(Global_YieldDown,A333)</f>
        <v>5.9999999999999995E-4</v>
      </c>
    </row>
    <row r="334" spans="1:22" x14ac:dyDescent="0.2">
      <c r="A334" s="29">
        <v>332</v>
      </c>
      <c r="B334" s="30">
        <v>0.05</v>
      </c>
      <c r="C334" s="31">
        <f t="shared" si="10"/>
        <v>3.8412405014107796</v>
      </c>
      <c r="D334" s="31"/>
      <c r="E334" s="32" cm="1">
        <f t="array" ref="E334">Global_Expense*INDEX(Global_InflationFactor,A334)</f>
        <v>19.206202507053899</v>
      </c>
      <c r="F334" s="32"/>
      <c r="G334" s="30">
        <v>0.06</v>
      </c>
      <c r="H334" s="31">
        <f t="shared" si="11"/>
        <v>0.9951560277146928</v>
      </c>
      <c r="I334" s="31"/>
      <c r="J334" s="33">
        <v>0.1</v>
      </c>
      <c r="K334" s="31" cm="1">
        <f t="array" ref="K334">1-POWER(1-INDEX(Life_LapseRate,A334),1/12)</f>
        <v>8.7416109546967213E-3</v>
      </c>
      <c r="L334" s="37"/>
      <c r="M334" s="35">
        <v>0.01</v>
      </c>
      <c r="N334" s="35">
        <v>0.01</v>
      </c>
      <c r="P334" s="36" cm="1">
        <f t="array" ref="P334">INDEX(Global_Inflation,A334)+0.02</f>
        <v>7.0000000000000007E-2</v>
      </c>
      <c r="R334" s="36" cm="1">
        <f t="array" ref="R334">INDEX(Life_LapseRate,A334)*0.5</f>
        <v>0.05</v>
      </c>
      <c r="S334" s="36" cm="1">
        <f t="array" ref="S334">INDEX(Life_LapseRate,A334)*1.5</f>
        <v>0.15000000000000002</v>
      </c>
      <c r="U334" s="36" cm="1">
        <f t="array" ref="U334">INDEX(Global_Yield,A334)*INDEX(Global_YieldUp,A334)</f>
        <v>5.9999999999999995E-4</v>
      </c>
      <c r="V334" s="36" cm="1">
        <f t="array" ref="V334">INDEX(Global_Yield,A334)*INDEX(Global_YieldDown,A334)</f>
        <v>5.9999999999999995E-4</v>
      </c>
    </row>
    <row r="335" spans="1:22" x14ac:dyDescent="0.2">
      <c r="A335" s="29">
        <v>333</v>
      </c>
      <c r="B335" s="30">
        <v>0.05</v>
      </c>
      <c r="C335" s="31">
        <f t="shared" si="10"/>
        <v>3.8568901906962911</v>
      </c>
      <c r="D335" s="31"/>
      <c r="E335" s="32" cm="1">
        <f t="array" ref="E335">Global_Expense*INDEX(Global_InflationFactor,A335)</f>
        <v>19.284450953481457</v>
      </c>
      <c r="F335" s="32"/>
      <c r="G335" s="30">
        <v>0.06</v>
      </c>
      <c r="H335" s="31">
        <f t="shared" si="11"/>
        <v>0.9951560277146928</v>
      </c>
      <c r="I335" s="31"/>
      <c r="J335" s="33">
        <v>0.1</v>
      </c>
      <c r="K335" s="31" cm="1">
        <f t="array" ref="K335">1-POWER(1-INDEX(Life_LapseRate,A335),1/12)</f>
        <v>8.7416109546967213E-3</v>
      </c>
      <c r="L335" s="37"/>
      <c r="M335" s="35">
        <v>0.01</v>
      </c>
      <c r="N335" s="35">
        <v>0.01</v>
      </c>
      <c r="P335" s="36" cm="1">
        <f t="array" ref="P335">INDEX(Global_Inflation,A335)+0.02</f>
        <v>7.0000000000000007E-2</v>
      </c>
      <c r="R335" s="36" cm="1">
        <f t="array" ref="R335">INDEX(Life_LapseRate,A335)*0.5</f>
        <v>0.05</v>
      </c>
      <c r="S335" s="36" cm="1">
        <f t="array" ref="S335">INDEX(Life_LapseRate,A335)*1.5</f>
        <v>0.15000000000000002</v>
      </c>
      <c r="U335" s="36" cm="1">
        <f t="array" ref="U335">INDEX(Global_Yield,A335)*INDEX(Global_YieldUp,A335)</f>
        <v>5.9999999999999995E-4</v>
      </c>
      <c r="V335" s="36" cm="1">
        <f t="array" ref="V335">INDEX(Global_Yield,A335)*INDEX(Global_YieldDown,A335)</f>
        <v>5.9999999999999995E-4</v>
      </c>
    </row>
    <row r="336" spans="1:22" x14ac:dyDescent="0.2">
      <c r="A336" s="29">
        <v>334</v>
      </c>
      <c r="B336" s="30">
        <v>0.05</v>
      </c>
      <c r="C336" s="31">
        <f t="shared" si="10"/>
        <v>3.8726036387531262</v>
      </c>
      <c r="D336" s="31"/>
      <c r="E336" s="32" cm="1">
        <f t="array" ref="E336">Global_Expense*INDEX(Global_InflationFactor,A336)</f>
        <v>19.36301819376563</v>
      </c>
      <c r="F336" s="32"/>
      <c r="G336" s="30">
        <v>0.06</v>
      </c>
      <c r="H336" s="31">
        <f t="shared" si="11"/>
        <v>0.9951560277146928</v>
      </c>
      <c r="I336" s="31"/>
      <c r="J336" s="33">
        <v>0.1</v>
      </c>
      <c r="K336" s="31" cm="1">
        <f t="array" ref="K336">1-POWER(1-INDEX(Life_LapseRate,A336),1/12)</f>
        <v>8.7416109546967213E-3</v>
      </c>
      <c r="L336" s="37"/>
      <c r="M336" s="35">
        <v>0.01</v>
      </c>
      <c r="N336" s="35">
        <v>0.01</v>
      </c>
      <c r="P336" s="36" cm="1">
        <f t="array" ref="P336">INDEX(Global_Inflation,A336)+0.02</f>
        <v>7.0000000000000007E-2</v>
      </c>
      <c r="R336" s="36" cm="1">
        <f t="array" ref="R336">INDEX(Life_LapseRate,A336)*0.5</f>
        <v>0.05</v>
      </c>
      <c r="S336" s="36" cm="1">
        <f t="array" ref="S336">INDEX(Life_LapseRate,A336)*1.5</f>
        <v>0.15000000000000002</v>
      </c>
      <c r="U336" s="36" cm="1">
        <f t="array" ref="U336">INDEX(Global_Yield,A336)*INDEX(Global_YieldUp,A336)</f>
        <v>5.9999999999999995E-4</v>
      </c>
      <c r="V336" s="36" cm="1">
        <f t="array" ref="V336">INDEX(Global_Yield,A336)*INDEX(Global_YieldDown,A336)</f>
        <v>5.9999999999999995E-4</v>
      </c>
    </row>
    <row r="337" spans="1:22" x14ac:dyDescent="0.2">
      <c r="A337" s="29">
        <v>335</v>
      </c>
      <c r="B337" s="30">
        <v>0.05</v>
      </c>
      <c r="C337" s="31">
        <f t="shared" si="10"/>
        <v>3.8883811053424133</v>
      </c>
      <c r="D337" s="31"/>
      <c r="E337" s="32" cm="1">
        <f t="array" ref="E337">Global_Expense*INDEX(Global_InflationFactor,A337)</f>
        <v>19.441905526712066</v>
      </c>
      <c r="F337" s="32"/>
      <c r="G337" s="30">
        <v>0.06</v>
      </c>
      <c r="H337" s="31">
        <f t="shared" si="11"/>
        <v>0.9951560277146928</v>
      </c>
      <c r="I337" s="31"/>
      <c r="J337" s="33">
        <v>0.1</v>
      </c>
      <c r="K337" s="31" cm="1">
        <f t="array" ref="K337">1-POWER(1-INDEX(Life_LapseRate,A337),1/12)</f>
        <v>8.7416109546967213E-3</v>
      </c>
      <c r="L337" s="37"/>
      <c r="M337" s="35">
        <v>0.01</v>
      </c>
      <c r="N337" s="35">
        <v>0.01</v>
      </c>
      <c r="P337" s="36" cm="1">
        <f t="array" ref="P337">INDEX(Global_Inflation,A337)+0.02</f>
        <v>7.0000000000000007E-2</v>
      </c>
      <c r="R337" s="36" cm="1">
        <f t="array" ref="R337">INDEX(Life_LapseRate,A337)*0.5</f>
        <v>0.05</v>
      </c>
      <c r="S337" s="36" cm="1">
        <f t="array" ref="S337">INDEX(Life_LapseRate,A337)*1.5</f>
        <v>0.15000000000000002</v>
      </c>
      <c r="U337" s="36" cm="1">
        <f t="array" ref="U337">INDEX(Global_Yield,A337)*INDEX(Global_YieldUp,A337)</f>
        <v>5.9999999999999995E-4</v>
      </c>
      <c r="V337" s="36" cm="1">
        <f t="array" ref="V337">INDEX(Global_Yield,A337)*INDEX(Global_YieldDown,A337)</f>
        <v>5.9999999999999995E-4</v>
      </c>
    </row>
    <row r="338" spans="1:22" x14ac:dyDescent="0.2">
      <c r="A338" s="29">
        <v>336</v>
      </c>
      <c r="B338" s="30">
        <v>0.05</v>
      </c>
      <c r="C338" s="31">
        <f t="shared" si="10"/>
        <v>3.9042228512835782</v>
      </c>
      <c r="D338" s="31"/>
      <c r="E338" s="32" cm="1">
        <f t="array" ref="E338">Global_Expense*INDEX(Global_InflationFactor,A338)</f>
        <v>19.521114256417892</v>
      </c>
      <c r="F338" s="32"/>
      <c r="G338" s="30">
        <v>0.06</v>
      </c>
      <c r="H338" s="31">
        <f t="shared" si="11"/>
        <v>0.9951560277146928</v>
      </c>
      <c r="I338" s="31"/>
      <c r="J338" s="33">
        <v>0.1</v>
      </c>
      <c r="K338" s="31" cm="1">
        <f t="array" ref="K338">1-POWER(1-INDEX(Life_LapseRate,A338),1/12)</f>
        <v>8.7416109546967213E-3</v>
      </c>
      <c r="L338" s="37"/>
      <c r="M338" s="35">
        <v>0.01</v>
      </c>
      <c r="N338" s="35">
        <v>0.01</v>
      </c>
      <c r="P338" s="36" cm="1">
        <f t="array" ref="P338">INDEX(Global_Inflation,A338)+0.02</f>
        <v>7.0000000000000007E-2</v>
      </c>
      <c r="R338" s="36" cm="1">
        <f t="array" ref="R338">INDEX(Life_LapseRate,A338)*0.5</f>
        <v>0.05</v>
      </c>
      <c r="S338" s="36" cm="1">
        <f t="array" ref="S338">INDEX(Life_LapseRate,A338)*1.5</f>
        <v>0.15000000000000002</v>
      </c>
      <c r="U338" s="36" cm="1">
        <f t="array" ref="U338">INDEX(Global_Yield,A338)*INDEX(Global_YieldUp,A338)</f>
        <v>5.9999999999999995E-4</v>
      </c>
      <c r="V338" s="36" cm="1">
        <f t="array" ref="V338">INDEX(Global_Yield,A338)*INDEX(Global_YieldDown,A338)</f>
        <v>5.9999999999999995E-4</v>
      </c>
    </row>
    <row r="339" spans="1:22" x14ac:dyDescent="0.2">
      <c r="A339" s="29">
        <v>337</v>
      </c>
      <c r="B339" s="30">
        <v>0.05</v>
      </c>
      <c r="C339" s="31">
        <f t="shared" si="10"/>
        <v>3.9201291384586514</v>
      </c>
      <c r="D339" s="31"/>
      <c r="E339" s="32" cm="1">
        <f t="array" ref="E339">Global_Expense*INDEX(Global_InflationFactor,A339)</f>
        <v>19.600645692293256</v>
      </c>
      <c r="F339" s="32"/>
      <c r="G339" s="30">
        <v>0.06</v>
      </c>
      <c r="H339" s="31">
        <f t="shared" si="11"/>
        <v>0.9951560277146928</v>
      </c>
      <c r="I339" s="31"/>
      <c r="J339" s="33">
        <v>0.1</v>
      </c>
      <c r="K339" s="31" cm="1">
        <f t="array" ref="K339">1-POWER(1-INDEX(Life_LapseRate,A339),1/12)</f>
        <v>8.7416109546967213E-3</v>
      </c>
      <c r="L339" s="37"/>
      <c r="M339" s="35">
        <v>0.01</v>
      </c>
      <c r="N339" s="35">
        <v>0.01</v>
      </c>
      <c r="P339" s="36" cm="1">
        <f t="array" ref="P339">INDEX(Global_Inflation,A339)+0.02</f>
        <v>7.0000000000000007E-2</v>
      </c>
      <c r="R339" s="36" cm="1">
        <f t="array" ref="R339">INDEX(Life_LapseRate,A339)*0.5</f>
        <v>0.05</v>
      </c>
      <c r="S339" s="36" cm="1">
        <f t="array" ref="S339">INDEX(Life_LapseRate,A339)*1.5</f>
        <v>0.15000000000000002</v>
      </c>
      <c r="U339" s="36" cm="1">
        <f t="array" ref="U339">INDEX(Global_Yield,A339)*INDEX(Global_YieldUp,A339)</f>
        <v>5.9999999999999995E-4</v>
      </c>
      <c r="V339" s="36" cm="1">
        <f t="array" ref="V339">INDEX(Global_Yield,A339)*INDEX(Global_YieldDown,A339)</f>
        <v>5.9999999999999995E-4</v>
      </c>
    </row>
    <row r="340" spans="1:22" x14ac:dyDescent="0.2">
      <c r="A340" s="29">
        <v>338</v>
      </c>
      <c r="B340" s="30">
        <v>0.05</v>
      </c>
      <c r="C340" s="31">
        <f t="shared" si="10"/>
        <v>3.9361002298166223</v>
      </c>
      <c r="D340" s="31"/>
      <c r="E340" s="32" cm="1">
        <f t="array" ref="E340">Global_Expense*INDEX(Global_InflationFactor,A340)</f>
        <v>19.680501149083113</v>
      </c>
      <c r="F340" s="32"/>
      <c r="G340" s="30">
        <v>0.06</v>
      </c>
      <c r="H340" s="31">
        <f t="shared" si="11"/>
        <v>0.9951560277146928</v>
      </c>
      <c r="I340" s="31"/>
      <c r="J340" s="33">
        <v>0.1</v>
      </c>
      <c r="K340" s="31" cm="1">
        <f t="array" ref="K340">1-POWER(1-INDEX(Life_LapseRate,A340),1/12)</f>
        <v>8.7416109546967213E-3</v>
      </c>
      <c r="L340" s="37"/>
      <c r="M340" s="35">
        <v>0.01</v>
      </c>
      <c r="N340" s="35">
        <v>0.01</v>
      </c>
      <c r="P340" s="36" cm="1">
        <f t="array" ref="P340">INDEX(Global_Inflation,A340)+0.02</f>
        <v>7.0000000000000007E-2</v>
      </c>
      <c r="R340" s="36" cm="1">
        <f t="array" ref="R340">INDEX(Life_LapseRate,A340)*0.5</f>
        <v>0.05</v>
      </c>
      <c r="S340" s="36" cm="1">
        <f t="array" ref="S340">INDEX(Life_LapseRate,A340)*1.5</f>
        <v>0.15000000000000002</v>
      </c>
      <c r="U340" s="36" cm="1">
        <f t="array" ref="U340">INDEX(Global_Yield,A340)*INDEX(Global_YieldUp,A340)</f>
        <v>5.9999999999999995E-4</v>
      </c>
      <c r="V340" s="36" cm="1">
        <f t="array" ref="V340">INDEX(Global_Yield,A340)*INDEX(Global_YieldDown,A340)</f>
        <v>5.9999999999999995E-4</v>
      </c>
    </row>
    <row r="341" spans="1:22" x14ac:dyDescent="0.2">
      <c r="A341" s="29">
        <v>339</v>
      </c>
      <c r="B341" s="30">
        <v>0.05</v>
      </c>
      <c r="C341" s="31">
        <f t="shared" si="10"/>
        <v>3.9521363893777424</v>
      </c>
      <c r="D341" s="31"/>
      <c r="E341" s="32" cm="1">
        <f t="array" ref="E341">Global_Expense*INDEX(Global_InflationFactor,A341)</f>
        <v>19.760681946888713</v>
      </c>
      <c r="F341" s="32"/>
      <c r="G341" s="30">
        <v>0.06</v>
      </c>
      <c r="H341" s="31">
        <f t="shared" si="11"/>
        <v>0.9951560277146928</v>
      </c>
      <c r="I341" s="31"/>
      <c r="J341" s="33">
        <v>0.1</v>
      </c>
      <c r="K341" s="31" cm="1">
        <f t="array" ref="K341">1-POWER(1-INDEX(Life_LapseRate,A341),1/12)</f>
        <v>8.7416109546967213E-3</v>
      </c>
      <c r="L341" s="37"/>
      <c r="M341" s="35">
        <v>0.01</v>
      </c>
      <c r="N341" s="35">
        <v>0.01</v>
      </c>
      <c r="P341" s="36" cm="1">
        <f t="array" ref="P341">INDEX(Global_Inflation,A341)+0.02</f>
        <v>7.0000000000000007E-2</v>
      </c>
      <c r="R341" s="36" cm="1">
        <f t="array" ref="R341">INDEX(Life_LapseRate,A341)*0.5</f>
        <v>0.05</v>
      </c>
      <c r="S341" s="36" cm="1">
        <f t="array" ref="S341">INDEX(Life_LapseRate,A341)*1.5</f>
        <v>0.15000000000000002</v>
      </c>
      <c r="U341" s="36" cm="1">
        <f t="array" ref="U341">INDEX(Global_Yield,A341)*INDEX(Global_YieldUp,A341)</f>
        <v>5.9999999999999995E-4</v>
      </c>
      <c r="V341" s="36" cm="1">
        <f t="array" ref="V341">INDEX(Global_Yield,A341)*INDEX(Global_YieldDown,A341)</f>
        <v>5.9999999999999995E-4</v>
      </c>
    </row>
    <row r="342" spans="1:22" x14ac:dyDescent="0.2">
      <c r="A342" s="29">
        <v>340</v>
      </c>
      <c r="B342" s="30">
        <v>0.05</v>
      </c>
      <c r="C342" s="31">
        <f t="shared" si="10"/>
        <v>3.9682378822379278</v>
      </c>
      <c r="D342" s="31"/>
      <c r="E342" s="32" cm="1">
        <f t="array" ref="E342">Global_Expense*INDEX(Global_InflationFactor,A342)</f>
        <v>19.841189411189639</v>
      </c>
      <c r="F342" s="32"/>
      <c r="G342" s="30">
        <v>0.06</v>
      </c>
      <c r="H342" s="31">
        <f t="shared" si="11"/>
        <v>0.9951560277146928</v>
      </c>
      <c r="I342" s="31"/>
      <c r="J342" s="33">
        <v>0.1</v>
      </c>
      <c r="K342" s="31" cm="1">
        <f t="array" ref="K342">1-POWER(1-INDEX(Life_LapseRate,A342),1/12)</f>
        <v>8.7416109546967213E-3</v>
      </c>
      <c r="L342" s="37"/>
      <c r="M342" s="35">
        <v>0.01</v>
      </c>
      <c r="N342" s="35">
        <v>0.01</v>
      </c>
      <c r="P342" s="36" cm="1">
        <f t="array" ref="P342">INDEX(Global_Inflation,A342)+0.02</f>
        <v>7.0000000000000007E-2</v>
      </c>
      <c r="R342" s="36" cm="1">
        <f t="array" ref="R342">INDEX(Life_LapseRate,A342)*0.5</f>
        <v>0.05</v>
      </c>
      <c r="S342" s="36" cm="1">
        <f t="array" ref="S342">INDEX(Life_LapseRate,A342)*1.5</f>
        <v>0.15000000000000002</v>
      </c>
      <c r="U342" s="36" cm="1">
        <f t="array" ref="U342">INDEX(Global_Yield,A342)*INDEX(Global_YieldUp,A342)</f>
        <v>5.9999999999999995E-4</v>
      </c>
      <c r="V342" s="36" cm="1">
        <f t="array" ref="V342">INDEX(Global_Yield,A342)*INDEX(Global_YieldDown,A342)</f>
        <v>5.9999999999999995E-4</v>
      </c>
    </row>
    <row r="343" spans="1:22" x14ac:dyDescent="0.2">
      <c r="A343" s="29">
        <v>341</v>
      </c>
      <c r="B343" s="30">
        <v>0.05</v>
      </c>
      <c r="C343" s="31">
        <f t="shared" si="10"/>
        <v>3.9844049745731271</v>
      </c>
      <c r="D343" s="31"/>
      <c r="E343" s="32" cm="1">
        <f t="array" ref="E343">Global_Expense*INDEX(Global_InflationFactor,A343)</f>
        <v>19.922024872865634</v>
      </c>
      <c r="F343" s="32"/>
      <c r="G343" s="30">
        <v>0.06</v>
      </c>
      <c r="H343" s="31">
        <f t="shared" si="11"/>
        <v>0.9951560277146928</v>
      </c>
      <c r="I343" s="31"/>
      <c r="J343" s="33">
        <v>0.1</v>
      </c>
      <c r="K343" s="31" cm="1">
        <f t="array" ref="K343">1-POWER(1-INDEX(Life_LapseRate,A343),1/12)</f>
        <v>8.7416109546967213E-3</v>
      </c>
      <c r="L343" s="37"/>
      <c r="M343" s="35">
        <v>0.01</v>
      </c>
      <c r="N343" s="35">
        <v>0.01</v>
      </c>
      <c r="P343" s="36" cm="1">
        <f t="array" ref="P343">INDEX(Global_Inflation,A343)+0.02</f>
        <v>7.0000000000000007E-2</v>
      </c>
      <c r="R343" s="36" cm="1">
        <f t="array" ref="R343">INDEX(Life_LapseRate,A343)*0.5</f>
        <v>0.05</v>
      </c>
      <c r="S343" s="36" cm="1">
        <f t="array" ref="S343">INDEX(Life_LapseRate,A343)*1.5</f>
        <v>0.15000000000000002</v>
      </c>
      <c r="U343" s="36" cm="1">
        <f t="array" ref="U343">INDEX(Global_Yield,A343)*INDEX(Global_YieldUp,A343)</f>
        <v>5.9999999999999995E-4</v>
      </c>
      <c r="V343" s="36" cm="1">
        <f t="array" ref="V343">INDEX(Global_Yield,A343)*INDEX(Global_YieldDown,A343)</f>
        <v>5.9999999999999995E-4</v>
      </c>
    </row>
    <row r="344" spans="1:22" x14ac:dyDescent="0.2">
      <c r="A344" s="29">
        <v>342</v>
      </c>
      <c r="B344" s="30">
        <v>0.05</v>
      </c>
      <c r="C344" s="31">
        <f t="shared" si="10"/>
        <v>4.0006379336437226</v>
      </c>
      <c r="D344" s="31"/>
      <c r="E344" s="32" cm="1">
        <f t="array" ref="E344">Global_Expense*INDEX(Global_InflationFactor,A344)</f>
        <v>20.003189668218614</v>
      </c>
      <c r="F344" s="32"/>
      <c r="G344" s="30">
        <v>0.06</v>
      </c>
      <c r="H344" s="31">
        <f t="shared" si="11"/>
        <v>0.9951560277146928</v>
      </c>
      <c r="I344" s="31"/>
      <c r="J344" s="33">
        <v>0.1</v>
      </c>
      <c r="K344" s="31" cm="1">
        <f t="array" ref="K344">1-POWER(1-INDEX(Life_LapseRate,A344),1/12)</f>
        <v>8.7416109546967213E-3</v>
      </c>
      <c r="L344" s="37"/>
      <c r="M344" s="35">
        <v>0.01</v>
      </c>
      <c r="N344" s="35">
        <v>0.01</v>
      </c>
      <c r="P344" s="36" cm="1">
        <f t="array" ref="P344">INDEX(Global_Inflation,A344)+0.02</f>
        <v>7.0000000000000007E-2</v>
      </c>
      <c r="R344" s="36" cm="1">
        <f t="array" ref="R344">INDEX(Life_LapseRate,A344)*0.5</f>
        <v>0.05</v>
      </c>
      <c r="S344" s="36" cm="1">
        <f t="array" ref="S344">INDEX(Life_LapseRate,A344)*1.5</f>
        <v>0.15000000000000002</v>
      </c>
      <c r="U344" s="36" cm="1">
        <f t="array" ref="U344">INDEX(Global_Yield,A344)*INDEX(Global_YieldUp,A344)</f>
        <v>5.9999999999999995E-4</v>
      </c>
      <c r="V344" s="36" cm="1">
        <f t="array" ref="V344">INDEX(Global_Yield,A344)*INDEX(Global_YieldDown,A344)</f>
        <v>5.9999999999999995E-4</v>
      </c>
    </row>
    <row r="345" spans="1:22" x14ac:dyDescent="0.2">
      <c r="A345" s="29">
        <v>343</v>
      </c>
      <c r="B345" s="30">
        <v>0.05</v>
      </c>
      <c r="C345" s="31">
        <f t="shared" si="10"/>
        <v>4.0169370277989458</v>
      </c>
      <c r="D345" s="31"/>
      <c r="E345" s="32" cm="1">
        <f t="array" ref="E345">Global_Expense*INDEX(Global_InflationFactor,A345)</f>
        <v>20.084685138994729</v>
      </c>
      <c r="F345" s="32"/>
      <c r="G345" s="30">
        <v>0.06</v>
      </c>
      <c r="H345" s="31">
        <f t="shared" si="11"/>
        <v>0.9951560277146928</v>
      </c>
      <c r="I345" s="31"/>
      <c r="J345" s="33">
        <v>0.1</v>
      </c>
      <c r="K345" s="31" cm="1">
        <f t="array" ref="K345">1-POWER(1-INDEX(Life_LapseRate,A345),1/12)</f>
        <v>8.7416109546967213E-3</v>
      </c>
      <c r="L345" s="37"/>
      <c r="M345" s="35">
        <v>0.01</v>
      </c>
      <c r="N345" s="35">
        <v>0.01</v>
      </c>
      <c r="P345" s="36" cm="1">
        <f t="array" ref="P345">INDEX(Global_Inflation,A345)+0.02</f>
        <v>7.0000000000000007E-2</v>
      </c>
      <c r="R345" s="36" cm="1">
        <f t="array" ref="R345">INDEX(Life_LapseRate,A345)*0.5</f>
        <v>0.05</v>
      </c>
      <c r="S345" s="36" cm="1">
        <f t="array" ref="S345">INDEX(Life_LapseRate,A345)*1.5</f>
        <v>0.15000000000000002</v>
      </c>
      <c r="U345" s="36" cm="1">
        <f t="array" ref="U345">INDEX(Global_Yield,A345)*INDEX(Global_YieldUp,A345)</f>
        <v>5.9999999999999995E-4</v>
      </c>
      <c r="V345" s="36" cm="1">
        <f t="array" ref="V345">INDEX(Global_Yield,A345)*INDEX(Global_YieldDown,A345)</f>
        <v>5.9999999999999995E-4</v>
      </c>
    </row>
    <row r="346" spans="1:22" x14ac:dyDescent="0.2">
      <c r="A346" s="29">
        <v>344</v>
      </c>
      <c r="B346" s="30">
        <v>0.05</v>
      </c>
      <c r="C346" s="31">
        <f t="shared" si="10"/>
        <v>4.0333025264813189</v>
      </c>
      <c r="D346" s="31"/>
      <c r="E346" s="32" cm="1">
        <f t="array" ref="E346">Global_Expense*INDEX(Global_InflationFactor,A346)</f>
        <v>20.166512632406594</v>
      </c>
      <c r="F346" s="32"/>
      <c r="G346" s="30">
        <v>0.06</v>
      </c>
      <c r="H346" s="31">
        <f t="shared" si="11"/>
        <v>0.9951560277146928</v>
      </c>
      <c r="I346" s="31"/>
      <c r="J346" s="33">
        <v>0.1</v>
      </c>
      <c r="K346" s="31" cm="1">
        <f t="array" ref="K346">1-POWER(1-INDEX(Life_LapseRate,A346),1/12)</f>
        <v>8.7416109546967213E-3</v>
      </c>
      <c r="L346" s="37"/>
      <c r="M346" s="35">
        <v>0.01</v>
      </c>
      <c r="N346" s="35">
        <v>0.01</v>
      </c>
      <c r="P346" s="36" cm="1">
        <f t="array" ref="P346">INDEX(Global_Inflation,A346)+0.02</f>
        <v>7.0000000000000007E-2</v>
      </c>
      <c r="R346" s="36" cm="1">
        <f t="array" ref="R346">INDEX(Life_LapseRate,A346)*0.5</f>
        <v>0.05</v>
      </c>
      <c r="S346" s="36" cm="1">
        <f t="array" ref="S346">INDEX(Life_LapseRate,A346)*1.5</f>
        <v>0.15000000000000002</v>
      </c>
      <c r="U346" s="36" cm="1">
        <f t="array" ref="U346">INDEX(Global_Yield,A346)*INDEX(Global_YieldUp,A346)</f>
        <v>5.9999999999999995E-4</v>
      </c>
      <c r="V346" s="36" cm="1">
        <f t="array" ref="V346">INDEX(Global_Yield,A346)*INDEX(Global_YieldDown,A346)</f>
        <v>5.9999999999999995E-4</v>
      </c>
    </row>
    <row r="347" spans="1:22" x14ac:dyDescent="0.2">
      <c r="A347" s="29">
        <v>345</v>
      </c>
      <c r="B347" s="30">
        <v>0.05</v>
      </c>
      <c r="C347" s="31">
        <f t="shared" si="10"/>
        <v>4.0497347002311059</v>
      </c>
      <c r="D347" s="31"/>
      <c r="E347" s="32" cm="1">
        <f t="array" ref="E347">Global_Expense*INDEX(Global_InflationFactor,A347)</f>
        <v>20.24867350115553</v>
      </c>
      <c r="F347" s="32"/>
      <c r="G347" s="30">
        <v>0.06</v>
      </c>
      <c r="H347" s="31">
        <f t="shared" si="11"/>
        <v>0.9951560277146928</v>
      </c>
      <c r="I347" s="31"/>
      <c r="J347" s="33">
        <v>0.1</v>
      </c>
      <c r="K347" s="31" cm="1">
        <f t="array" ref="K347">1-POWER(1-INDEX(Life_LapseRate,A347),1/12)</f>
        <v>8.7416109546967213E-3</v>
      </c>
      <c r="L347" s="37"/>
      <c r="M347" s="35">
        <v>0.01</v>
      </c>
      <c r="N347" s="35">
        <v>0.01</v>
      </c>
      <c r="P347" s="36" cm="1">
        <f t="array" ref="P347">INDEX(Global_Inflation,A347)+0.02</f>
        <v>7.0000000000000007E-2</v>
      </c>
      <c r="R347" s="36" cm="1">
        <f t="array" ref="R347">INDEX(Life_LapseRate,A347)*0.5</f>
        <v>0.05</v>
      </c>
      <c r="S347" s="36" cm="1">
        <f t="array" ref="S347">INDEX(Life_LapseRate,A347)*1.5</f>
        <v>0.15000000000000002</v>
      </c>
      <c r="U347" s="36" cm="1">
        <f t="array" ref="U347">INDEX(Global_Yield,A347)*INDEX(Global_YieldUp,A347)</f>
        <v>5.9999999999999995E-4</v>
      </c>
      <c r="V347" s="36" cm="1">
        <f t="array" ref="V347">INDEX(Global_Yield,A347)*INDEX(Global_YieldDown,A347)</f>
        <v>5.9999999999999995E-4</v>
      </c>
    </row>
    <row r="348" spans="1:22" x14ac:dyDescent="0.2">
      <c r="A348" s="29">
        <v>346</v>
      </c>
      <c r="B348" s="30">
        <v>0.05</v>
      </c>
      <c r="C348" s="31">
        <f t="shared" si="10"/>
        <v>4.0662338206907833</v>
      </c>
      <c r="D348" s="31"/>
      <c r="E348" s="32" cm="1">
        <f t="array" ref="E348">Global_Expense*INDEX(Global_InflationFactor,A348)</f>
        <v>20.331169103453917</v>
      </c>
      <c r="F348" s="32"/>
      <c r="G348" s="30">
        <v>0.06</v>
      </c>
      <c r="H348" s="31">
        <f t="shared" si="11"/>
        <v>0.9951560277146928</v>
      </c>
      <c r="I348" s="31"/>
      <c r="J348" s="33">
        <v>0.1</v>
      </c>
      <c r="K348" s="31" cm="1">
        <f t="array" ref="K348">1-POWER(1-INDEX(Life_LapseRate,A348),1/12)</f>
        <v>8.7416109546967213E-3</v>
      </c>
      <c r="L348" s="37"/>
      <c r="M348" s="35">
        <v>0.01</v>
      </c>
      <c r="N348" s="35">
        <v>0.01</v>
      </c>
      <c r="P348" s="36" cm="1">
        <f t="array" ref="P348">INDEX(Global_Inflation,A348)+0.02</f>
        <v>7.0000000000000007E-2</v>
      </c>
      <c r="R348" s="36" cm="1">
        <f t="array" ref="R348">INDEX(Life_LapseRate,A348)*0.5</f>
        <v>0.05</v>
      </c>
      <c r="S348" s="36" cm="1">
        <f t="array" ref="S348">INDEX(Life_LapseRate,A348)*1.5</f>
        <v>0.15000000000000002</v>
      </c>
      <c r="U348" s="36" cm="1">
        <f t="array" ref="U348">INDEX(Global_Yield,A348)*INDEX(Global_YieldUp,A348)</f>
        <v>5.9999999999999995E-4</v>
      </c>
      <c r="V348" s="36" cm="1">
        <f t="array" ref="V348">INDEX(Global_Yield,A348)*INDEX(Global_YieldDown,A348)</f>
        <v>5.9999999999999995E-4</v>
      </c>
    </row>
    <row r="349" spans="1:22" x14ac:dyDescent="0.2">
      <c r="A349" s="29">
        <v>347</v>
      </c>
      <c r="B349" s="30">
        <v>0.05</v>
      </c>
      <c r="C349" s="31">
        <f t="shared" si="10"/>
        <v>4.0828001606095343</v>
      </c>
      <c r="D349" s="31"/>
      <c r="E349" s="32" cm="1">
        <f t="array" ref="E349">Global_Expense*INDEX(Global_InflationFactor,A349)</f>
        <v>20.414000803047671</v>
      </c>
      <c r="F349" s="32"/>
      <c r="G349" s="30">
        <v>0.06</v>
      </c>
      <c r="H349" s="31">
        <f t="shared" si="11"/>
        <v>0.9951560277146928</v>
      </c>
      <c r="I349" s="31"/>
      <c r="J349" s="33">
        <v>0.1</v>
      </c>
      <c r="K349" s="31" cm="1">
        <f t="array" ref="K349">1-POWER(1-INDEX(Life_LapseRate,A349),1/12)</f>
        <v>8.7416109546967213E-3</v>
      </c>
      <c r="L349" s="37"/>
      <c r="M349" s="35">
        <v>0.01</v>
      </c>
      <c r="N349" s="35">
        <v>0.01</v>
      </c>
      <c r="P349" s="36" cm="1">
        <f t="array" ref="P349">INDEX(Global_Inflation,A349)+0.02</f>
        <v>7.0000000000000007E-2</v>
      </c>
      <c r="R349" s="36" cm="1">
        <f t="array" ref="R349">INDEX(Life_LapseRate,A349)*0.5</f>
        <v>0.05</v>
      </c>
      <c r="S349" s="36" cm="1">
        <f t="array" ref="S349">INDEX(Life_LapseRate,A349)*1.5</f>
        <v>0.15000000000000002</v>
      </c>
      <c r="U349" s="36" cm="1">
        <f t="array" ref="U349">INDEX(Global_Yield,A349)*INDEX(Global_YieldUp,A349)</f>
        <v>5.9999999999999995E-4</v>
      </c>
      <c r="V349" s="36" cm="1">
        <f t="array" ref="V349">INDEX(Global_Yield,A349)*INDEX(Global_YieldDown,A349)</f>
        <v>5.9999999999999995E-4</v>
      </c>
    </row>
    <row r="350" spans="1:22" x14ac:dyDescent="0.2">
      <c r="A350" s="29">
        <v>348</v>
      </c>
      <c r="B350" s="30">
        <v>0.05</v>
      </c>
      <c r="C350" s="31">
        <f t="shared" si="10"/>
        <v>4.0994339938477564</v>
      </c>
      <c r="D350" s="31"/>
      <c r="E350" s="32" cm="1">
        <f t="array" ref="E350">Global_Expense*INDEX(Global_InflationFactor,A350)</f>
        <v>20.497169969238783</v>
      </c>
      <c r="F350" s="32"/>
      <c r="G350" s="30">
        <v>0.06</v>
      </c>
      <c r="H350" s="31">
        <f t="shared" si="11"/>
        <v>0.9951560277146928</v>
      </c>
      <c r="I350" s="31"/>
      <c r="J350" s="33">
        <v>0.1</v>
      </c>
      <c r="K350" s="31" cm="1">
        <f t="array" ref="K350">1-POWER(1-INDEX(Life_LapseRate,A350),1/12)</f>
        <v>8.7416109546967213E-3</v>
      </c>
      <c r="L350" s="37"/>
      <c r="M350" s="35">
        <v>0.01</v>
      </c>
      <c r="N350" s="35">
        <v>0.01</v>
      </c>
      <c r="P350" s="36" cm="1">
        <f t="array" ref="P350">INDEX(Global_Inflation,A350)+0.02</f>
        <v>7.0000000000000007E-2</v>
      </c>
      <c r="R350" s="36" cm="1">
        <f t="array" ref="R350">INDEX(Life_LapseRate,A350)*0.5</f>
        <v>0.05</v>
      </c>
      <c r="S350" s="36" cm="1">
        <f t="array" ref="S350">INDEX(Life_LapseRate,A350)*1.5</f>
        <v>0.15000000000000002</v>
      </c>
      <c r="U350" s="36" cm="1">
        <f t="array" ref="U350">INDEX(Global_Yield,A350)*INDEX(Global_YieldUp,A350)</f>
        <v>5.9999999999999995E-4</v>
      </c>
      <c r="V350" s="36" cm="1">
        <f t="array" ref="V350">INDEX(Global_Yield,A350)*INDEX(Global_YieldDown,A350)</f>
        <v>5.9999999999999995E-4</v>
      </c>
    </row>
    <row r="351" spans="1:22" x14ac:dyDescent="0.2">
      <c r="A351" s="29">
        <v>349</v>
      </c>
      <c r="B351" s="30">
        <v>0.05</v>
      </c>
      <c r="C351" s="31">
        <f t="shared" si="10"/>
        <v>4.1161355953815848</v>
      </c>
      <c r="D351" s="31"/>
      <c r="E351" s="32" cm="1">
        <f t="array" ref="E351">Global_Expense*INDEX(Global_InflationFactor,A351)</f>
        <v>20.580677976907925</v>
      </c>
      <c r="F351" s="32"/>
      <c r="G351" s="30">
        <v>0.06</v>
      </c>
      <c r="H351" s="31">
        <f t="shared" si="11"/>
        <v>0.9951560277146928</v>
      </c>
      <c r="I351" s="31"/>
      <c r="J351" s="33">
        <v>0.1</v>
      </c>
      <c r="K351" s="31" cm="1">
        <f t="array" ref="K351">1-POWER(1-INDEX(Life_LapseRate,A351),1/12)</f>
        <v>8.7416109546967213E-3</v>
      </c>
      <c r="L351" s="37"/>
      <c r="M351" s="35">
        <v>0.01</v>
      </c>
      <c r="N351" s="35">
        <v>0.01</v>
      </c>
      <c r="P351" s="36" cm="1">
        <f t="array" ref="P351">INDEX(Global_Inflation,A351)+0.02</f>
        <v>7.0000000000000007E-2</v>
      </c>
      <c r="R351" s="36" cm="1">
        <f t="array" ref="R351">INDEX(Life_LapseRate,A351)*0.5</f>
        <v>0.05</v>
      </c>
      <c r="S351" s="36" cm="1">
        <f t="array" ref="S351">INDEX(Life_LapseRate,A351)*1.5</f>
        <v>0.15000000000000002</v>
      </c>
      <c r="U351" s="36" cm="1">
        <f t="array" ref="U351">INDEX(Global_Yield,A351)*INDEX(Global_YieldUp,A351)</f>
        <v>5.9999999999999995E-4</v>
      </c>
      <c r="V351" s="36" cm="1">
        <f t="array" ref="V351">INDEX(Global_Yield,A351)*INDEX(Global_YieldDown,A351)</f>
        <v>5.9999999999999995E-4</v>
      </c>
    </row>
    <row r="352" spans="1:22" x14ac:dyDescent="0.2">
      <c r="A352" s="29">
        <v>350</v>
      </c>
      <c r="B352" s="30">
        <v>0.05</v>
      </c>
      <c r="C352" s="31">
        <f t="shared" si="10"/>
        <v>4.1329052413074541</v>
      </c>
      <c r="D352" s="31"/>
      <c r="E352" s="32" cm="1">
        <f t="array" ref="E352">Global_Expense*INDEX(Global_InflationFactor,A352)</f>
        <v>20.664526206537271</v>
      </c>
      <c r="F352" s="32"/>
      <c r="G352" s="30">
        <v>0.06</v>
      </c>
      <c r="H352" s="31">
        <f t="shared" si="11"/>
        <v>0.9951560277146928</v>
      </c>
      <c r="I352" s="31"/>
      <c r="J352" s="33">
        <v>0.1</v>
      </c>
      <c r="K352" s="31" cm="1">
        <f t="array" ref="K352">1-POWER(1-INDEX(Life_LapseRate,A352),1/12)</f>
        <v>8.7416109546967213E-3</v>
      </c>
      <c r="L352" s="37"/>
      <c r="M352" s="35">
        <v>0.01</v>
      </c>
      <c r="N352" s="35">
        <v>0.01</v>
      </c>
      <c r="P352" s="36" cm="1">
        <f t="array" ref="P352">INDEX(Global_Inflation,A352)+0.02</f>
        <v>7.0000000000000007E-2</v>
      </c>
      <c r="R352" s="36" cm="1">
        <f t="array" ref="R352">INDEX(Life_LapseRate,A352)*0.5</f>
        <v>0.05</v>
      </c>
      <c r="S352" s="36" cm="1">
        <f t="array" ref="S352">INDEX(Life_LapseRate,A352)*1.5</f>
        <v>0.15000000000000002</v>
      </c>
      <c r="U352" s="36" cm="1">
        <f t="array" ref="U352">INDEX(Global_Yield,A352)*INDEX(Global_YieldUp,A352)</f>
        <v>5.9999999999999995E-4</v>
      </c>
      <c r="V352" s="36" cm="1">
        <f t="array" ref="V352">INDEX(Global_Yield,A352)*INDEX(Global_YieldDown,A352)</f>
        <v>5.9999999999999995E-4</v>
      </c>
    </row>
    <row r="353" spans="1:22" x14ac:dyDescent="0.2">
      <c r="A353" s="29">
        <v>351</v>
      </c>
      <c r="B353" s="30">
        <v>0.05</v>
      </c>
      <c r="C353" s="31">
        <f t="shared" si="10"/>
        <v>4.1497432088466288</v>
      </c>
      <c r="D353" s="31"/>
      <c r="E353" s="32" cm="1">
        <f t="array" ref="E353">Global_Expense*INDEX(Global_InflationFactor,A353)</f>
        <v>20.748716044233145</v>
      </c>
      <c r="F353" s="32"/>
      <c r="G353" s="30">
        <v>0.06</v>
      </c>
      <c r="H353" s="31">
        <f t="shared" si="11"/>
        <v>0.9951560277146928</v>
      </c>
      <c r="I353" s="31"/>
      <c r="J353" s="33">
        <v>0.1</v>
      </c>
      <c r="K353" s="31" cm="1">
        <f t="array" ref="K353">1-POWER(1-INDEX(Life_LapseRate,A353),1/12)</f>
        <v>8.7416109546967213E-3</v>
      </c>
      <c r="L353" s="37"/>
      <c r="M353" s="35">
        <v>0.01</v>
      </c>
      <c r="N353" s="35">
        <v>0.01</v>
      </c>
      <c r="P353" s="36" cm="1">
        <f t="array" ref="P353">INDEX(Global_Inflation,A353)+0.02</f>
        <v>7.0000000000000007E-2</v>
      </c>
      <c r="R353" s="36" cm="1">
        <f t="array" ref="R353">INDEX(Life_LapseRate,A353)*0.5</f>
        <v>0.05</v>
      </c>
      <c r="S353" s="36" cm="1">
        <f t="array" ref="S353">INDEX(Life_LapseRate,A353)*1.5</f>
        <v>0.15000000000000002</v>
      </c>
      <c r="U353" s="36" cm="1">
        <f t="array" ref="U353">INDEX(Global_Yield,A353)*INDEX(Global_YieldUp,A353)</f>
        <v>5.9999999999999995E-4</v>
      </c>
      <c r="V353" s="36" cm="1">
        <f t="array" ref="V353">INDEX(Global_Yield,A353)*INDEX(Global_YieldDown,A353)</f>
        <v>5.9999999999999995E-4</v>
      </c>
    </row>
    <row r="354" spans="1:22" x14ac:dyDescent="0.2">
      <c r="A354" s="29">
        <v>352</v>
      </c>
      <c r="B354" s="30">
        <v>0.05</v>
      </c>
      <c r="C354" s="31">
        <f t="shared" si="10"/>
        <v>4.166649776349824</v>
      </c>
      <c r="D354" s="31"/>
      <c r="E354" s="32" cm="1">
        <f t="array" ref="E354">Global_Expense*INDEX(Global_InflationFactor,A354)</f>
        <v>20.833248881749121</v>
      </c>
      <c r="F354" s="32"/>
      <c r="G354" s="30">
        <v>0.06</v>
      </c>
      <c r="H354" s="31">
        <f t="shared" si="11"/>
        <v>0.9951560277146928</v>
      </c>
      <c r="I354" s="31"/>
      <c r="J354" s="33">
        <v>0.1</v>
      </c>
      <c r="K354" s="31" cm="1">
        <f t="array" ref="K354">1-POWER(1-INDEX(Life_LapseRate,A354),1/12)</f>
        <v>8.7416109546967213E-3</v>
      </c>
      <c r="L354" s="37"/>
      <c r="M354" s="35">
        <v>0.01</v>
      </c>
      <c r="N354" s="35">
        <v>0.01</v>
      </c>
      <c r="P354" s="36" cm="1">
        <f t="array" ref="P354">INDEX(Global_Inflation,A354)+0.02</f>
        <v>7.0000000000000007E-2</v>
      </c>
      <c r="R354" s="36" cm="1">
        <f t="array" ref="R354">INDEX(Life_LapseRate,A354)*0.5</f>
        <v>0.05</v>
      </c>
      <c r="S354" s="36" cm="1">
        <f t="array" ref="S354">INDEX(Life_LapseRate,A354)*1.5</f>
        <v>0.15000000000000002</v>
      </c>
      <c r="U354" s="36" cm="1">
        <f t="array" ref="U354">INDEX(Global_Yield,A354)*INDEX(Global_YieldUp,A354)</f>
        <v>5.9999999999999995E-4</v>
      </c>
      <c r="V354" s="36" cm="1">
        <f t="array" ref="V354">INDEX(Global_Yield,A354)*INDEX(Global_YieldDown,A354)</f>
        <v>5.9999999999999995E-4</v>
      </c>
    </row>
    <row r="355" spans="1:22" x14ac:dyDescent="0.2">
      <c r="A355" s="29">
        <v>353</v>
      </c>
      <c r="B355" s="30">
        <v>0.05</v>
      </c>
      <c r="C355" s="31">
        <f t="shared" si="10"/>
        <v>4.1836252233017834</v>
      </c>
      <c r="D355" s="31"/>
      <c r="E355" s="32" cm="1">
        <f t="array" ref="E355">Global_Expense*INDEX(Global_InflationFactor,A355)</f>
        <v>20.918126116508915</v>
      </c>
      <c r="F355" s="32"/>
      <c r="G355" s="30">
        <v>0.06</v>
      </c>
      <c r="H355" s="31">
        <f t="shared" si="11"/>
        <v>0.9951560277146928</v>
      </c>
      <c r="I355" s="31"/>
      <c r="J355" s="33">
        <v>0.1</v>
      </c>
      <c r="K355" s="31" cm="1">
        <f t="array" ref="K355">1-POWER(1-INDEX(Life_LapseRate,A355),1/12)</f>
        <v>8.7416109546967213E-3</v>
      </c>
      <c r="L355" s="37"/>
      <c r="M355" s="35">
        <v>0.01</v>
      </c>
      <c r="N355" s="35">
        <v>0.01</v>
      </c>
      <c r="P355" s="36" cm="1">
        <f t="array" ref="P355">INDEX(Global_Inflation,A355)+0.02</f>
        <v>7.0000000000000007E-2</v>
      </c>
      <c r="R355" s="36" cm="1">
        <f t="array" ref="R355">INDEX(Life_LapseRate,A355)*0.5</f>
        <v>0.05</v>
      </c>
      <c r="S355" s="36" cm="1">
        <f t="array" ref="S355">INDEX(Life_LapseRate,A355)*1.5</f>
        <v>0.15000000000000002</v>
      </c>
      <c r="U355" s="36" cm="1">
        <f t="array" ref="U355">INDEX(Global_Yield,A355)*INDEX(Global_YieldUp,A355)</f>
        <v>5.9999999999999995E-4</v>
      </c>
      <c r="V355" s="36" cm="1">
        <f t="array" ref="V355">INDEX(Global_Yield,A355)*INDEX(Global_YieldDown,A355)</f>
        <v>5.9999999999999995E-4</v>
      </c>
    </row>
    <row r="356" spans="1:22" x14ac:dyDescent="0.2">
      <c r="A356" s="29">
        <v>354</v>
      </c>
      <c r="B356" s="30">
        <v>0.05</v>
      </c>
      <c r="C356" s="31">
        <f t="shared" si="10"/>
        <v>4.2006698303259089</v>
      </c>
      <c r="D356" s="31"/>
      <c r="E356" s="32" cm="1">
        <f t="array" ref="E356">Global_Expense*INDEX(Global_InflationFactor,A356)</f>
        <v>21.003349151629543</v>
      </c>
      <c r="F356" s="32"/>
      <c r="G356" s="30">
        <v>0.06</v>
      </c>
      <c r="H356" s="31">
        <f t="shared" si="11"/>
        <v>0.9951560277146928</v>
      </c>
      <c r="I356" s="31"/>
      <c r="J356" s="33">
        <v>0.1</v>
      </c>
      <c r="K356" s="31" cm="1">
        <f t="array" ref="K356">1-POWER(1-INDEX(Life_LapseRate,A356),1/12)</f>
        <v>8.7416109546967213E-3</v>
      </c>
      <c r="L356" s="37"/>
      <c r="M356" s="35">
        <v>0.01</v>
      </c>
      <c r="N356" s="35">
        <v>0.01</v>
      </c>
      <c r="P356" s="36" cm="1">
        <f t="array" ref="P356">INDEX(Global_Inflation,A356)+0.02</f>
        <v>7.0000000000000007E-2</v>
      </c>
      <c r="R356" s="36" cm="1">
        <f t="array" ref="R356">INDEX(Life_LapseRate,A356)*0.5</f>
        <v>0.05</v>
      </c>
      <c r="S356" s="36" cm="1">
        <f t="array" ref="S356">INDEX(Life_LapseRate,A356)*1.5</f>
        <v>0.15000000000000002</v>
      </c>
      <c r="U356" s="36" cm="1">
        <f t="array" ref="U356">INDEX(Global_Yield,A356)*INDEX(Global_YieldUp,A356)</f>
        <v>5.9999999999999995E-4</v>
      </c>
      <c r="V356" s="36" cm="1">
        <f t="array" ref="V356">INDEX(Global_Yield,A356)*INDEX(Global_YieldDown,A356)</f>
        <v>5.9999999999999995E-4</v>
      </c>
    </row>
    <row r="357" spans="1:22" x14ac:dyDescent="0.2">
      <c r="A357" s="29">
        <v>355</v>
      </c>
      <c r="B357" s="30">
        <v>0.05</v>
      </c>
      <c r="C357" s="31">
        <f t="shared" si="10"/>
        <v>4.2177838791888931</v>
      </c>
      <c r="D357" s="31"/>
      <c r="E357" s="32" cm="1">
        <f t="array" ref="E357">Global_Expense*INDEX(Global_InflationFactor,A357)</f>
        <v>21.088919395944465</v>
      </c>
      <c r="F357" s="32"/>
      <c r="G357" s="30">
        <v>0.06</v>
      </c>
      <c r="H357" s="31">
        <f t="shared" si="11"/>
        <v>0.9951560277146928</v>
      </c>
      <c r="I357" s="31"/>
      <c r="J357" s="33">
        <v>0.1</v>
      </c>
      <c r="K357" s="31" cm="1">
        <f t="array" ref="K357">1-POWER(1-INDEX(Life_LapseRate,A357),1/12)</f>
        <v>8.7416109546967213E-3</v>
      </c>
      <c r="L357" s="37"/>
      <c r="M357" s="35">
        <v>0.01</v>
      </c>
      <c r="N357" s="35">
        <v>0.01</v>
      </c>
      <c r="P357" s="36" cm="1">
        <f t="array" ref="P357">INDEX(Global_Inflation,A357)+0.02</f>
        <v>7.0000000000000007E-2</v>
      </c>
      <c r="R357" s="36" cm="1">
        <f t="array" ref="R357">INDEX(Life_LapseRate,A357)*0.5</f>
        <v>0.05</v>
      </c>
      <c r="S357" s="36" cm="1">
        <f t="array" ref="S357">INDEX(Life_LapseRate,A357)*1.5</f>
        <v>0.15000000000000002</v>
      </c>
      <c r="U357" s="36" cm="1">
        <f t="array" ref="U357">INDEX(Global_Yield,A357)*INDEX(Global_YieldUp,A357)</f>
        <v>5.9999999999999995E-4</v>
      </c>
      <c r="V357" s="36" cm="1">
        <f t="array" ref="V357">INDEX(Global_Yield,A357)*INDEX(Global_YieldDown,A357)</f>
        <v>5.9999999999999995E-4</v>
      </c>
    </row>
    <row r="358" spans="1:22" x14ac:dyDescent="0.2">
      <c r="A358" s="29">
        <v>356</v>
      </c>
      <c r="B358" s="30">
        <v>0.05</v>
      </c>
      <c r="C358" s="31">
        <f t="shared" si="10"/>
        <v>4.234967652805385</v>
      </c>
      <c r="D358" s="31"/>
      <c r="E358" s="32" cm="1">
        <f t="array" ref="E358">Global_Expense*INDEX(Global_InflationFactor,A358)</f>
        <v>21.174838264026924</v>
      </c>
      <c r="F358" s="32"/>
      <c r="G358" s="30">
        <v>0.06</v>
      </c>
      <c r="H358" s="31">
        <f t="shared" si="11"/>
        <v>0.9951560277146928</v>
      </c>
      <c r="I358" s="31"/>
      <c r="J358" s="33">
        <v>0.1</v>
      </c>
      <c r="K358" s="31" cm="1">
        <f t="array" ref="K358">1-POWER(1-INDEX(Life_LapseRate,A358),1/12)</f>
        <v>8.7416109546967213E-3</v>
      </c>
      <c r="L358" s="37"/>
      <c r="M358" s="35">
        <v>0.01</v>
      </c>
      <c r="N358" s="35">
        <v>0.01</v>
      </c>
      <c r="P358" s="36" cm="1">
        <f t="array" ref="P358">INDEX(Global_Inflation,A358)+0.02</f>
        <v>7.0000000000000007E-2</v>
      </c>
      <c r="R358" s="36" cm="1">
        <f t="array" ref="R358">INDEX(Life_LapseRate,A358)*0.5</f>
        <v>0.05</v>
      </c>
      <c r="S358" s="36" cm="1">
        <f t="array" ref="S358">INDEX(Life_LapseRate,A358)*1.5</f>
        <v>0.15000000000000002</v>
      </c>
      <c r="U358" s="36" cm="1">
        <f t="array" ref="U358">INDEX(Global_Yield,A358)*INDEX(Global_YieldUp,A358)</f>
        <v>5.9999999999999995E-4</v>
      </c>
      <c r="V358" s="36" cm="1">
        <f t="array" ref="V358">INDEX(Global_Yield,A358)*INDEX(Global_YieldDown,A358)</f>
        <v>5.9999999999999995E-4</v>
      </c>
    </row>
    <row r="359" spans="1:22" x14ac:dyDescent="0.2">
      <c r="A359" s="29">
        <v>357</v>
      </c>
      <c r="B359" s="30">
        <v>0.05</v>
      </c>
      <c r="C359" s="31">
        <f t="shared" si="10"/>
        <v>4.2522214352426611</v>
      </c>
      <c r="D359" s="31"/>
      <c r="E359" s="32" cm="1">
        <f t="array" ref="E359">Global_Expense*INDEX(Global_InflationFactor,A359)</f>
        <v>21.261107176213304</v>
      </c>
      <c r="F359" s="32"/>
      <c r="G359" s="30">
        <v>0.06</v>
      </c>
      <c r="H359" s="31">
        <f t="shared" si="11"/>
        <v>0.9951560277146928</v>
      </c>
      <c r="I359" s="31"/>
      <c r="J359" s="33">
        <v>0.1</v>
      </c>
      <c r="K359" s="31" cm="1">
        <f t="array" ref="K359">1-POWER(1-INDEX(Life_LapseRate,A359),1/12)</f>
        <v>8.7416109546967213E-3</v>
      </c>
      <c r="L359" s="37"/>
      <c r="M359" s="35">
        <v>0.01</v>
      </c>
      <c r="N359" s="35">
        <v>0.01</v>
      </c>
      <c r="P359" s="36" cm="1">
        <f t="array" ref="P359">INDEX(Global_Inflation,A359)+0.02</f>
        <v>7.0000000000000007E-2</v>
      </c>
      <c r="R359" s="36" cm="1">
        <f t="array" ref="R359">INDEX(Life_LapseRate,A359)*0.5</f>
        <v>0.05</v>
      </c>
      <c r="S359" s="36" cm="1">
        <f t="array" ref="S359">INDEX(Life_LapseRate,A359)*1.5</f>
        <v>0.15000000000000002</v>
      </c>
      <c r="U359" s="36" cm="1">
        <f t="array" ref="U359">INDEX(Global_Yield,A359)*INDEX(Global_YieldUp,A359)</f>
        <v>5.9999999999999995E-4</v>
      </c>
      <c r="V359" s="36" cm="1">
        <f t="array" ref="V359">INDEX(Global_Yield,A359)*INDEX(Global_YieldDown,A359)</f>
        <v>5.9999999999999995E-4</v>
      </c>
    </row>
    <row r="360" spans="1:22" x14ac:dyDescent="0.2">
      <c r="A360" s="29">
        <v>358</v>
      </c>
      <c r="B360" s="30">
        <v>0.05</v>
      </c>
      <c r="C360" s="31">
        <f t="shared" si="10"/>
        <v>4.2695455117253225</v>
      </c>
      <c r="D360" s="31"/>
      <c r="E360" s="32" cm="1">
        <f t="array" ref="E360">Global_Expense*INDEX(Global_InflationFactor,A360)</f>
        <v>21.347727558626612</v>
      </c>
      <c r="F360" s="32"/>
      <c r="G360" s="30">
        <v>0.06</v>
      </c>
      <c r="H360" s="31">
        <f t="shared" si="11"/>
        <v>0.9951560277146928</v>
      </c>
      <c r="I360" s="31"/>
      <c r="J360" s="33">
        <v>0.1</v>
      </c>
      <c r="K360" s="31" cm="1">
        <f t="array" ref="K360">1-POWER(1-INDEX(Life_LapseRate,A360),1/12)</f>
        <v>8.7416109546967213E-3</v>
      </c>
      <c r="L360" s="37"/>
      <c r="M360" s="35">
        <v>0.01</v>
      </c>
      <c r="N360" s="35">
        <v>0.01</v>
      </c>
      <c r="P360" s="36" cm="1">
        <f t="array" ref="P360">INDEX(Global_Inflation,A360)+0.02</f>
        <v>7.0000000000000007E-2</v>
      </c>
      <c r="R360" s="36" cm="1">
        <f t="array" ref="R360">INDEX(Life_LapseRate,A360)*0.5</f>
        <v>0.05</v>
      </c>
      <c r="S360" s="36" cm="1">
        <f t="array" ref="S360">INDEX(Life_LapseRate,A360)*1.5</f>
        <v>0.15000000000000002</v>
      </c>
      <c r="U360" s="36" cm="1">
        <f t="array" ref="U360">INDEX(Global_Yield,A360)*INDEX(Global_YieldUp,A360)</f>
        <v>5.9999999999999995E-4</v>
      </c>
      <c r="V360" s="36" cm="1">
        <f t="array" ref="V360">INDEX(Global_Yield,A360)*INDEX(Global_YieldDown,A360)</f>
        <v>5.9999999999999995E-4</v>
      </c>
    </row>
    <row r="361" spans="1:22" x14ac:dyDescent="0.2">
      <c r="A361" s="29">
        <v>359</v>
      </c>
      <c r="B361" s="30">
        <v>0.05</v>
      </c>
      <c r="C361" s="31">
        <f t="shared" si="10"/>
        <v>4.2869401686400108</v>
      </c>
      <c r="D361" s="31"/>
      <c r="E361" s="32" cm="1">
        <f t="array" ref="E361">Global_Expense*INDEX(Global_InflationFactor,A361)</f>
        <v>21.434700843200055</v>
      </c>
      <c r="F361" s="32"/>
      <c r="G361" s="30">
        <v>0.06</v>
      </c>
      <c r="H361" s="31">
        <f t="shared" si="11"/>
        <v>0.9951560277146928</v>
      </c>
      <c r="I361" s="31"/>
      <c r="J361" s="33">
        <v>0.1</v>
      </c>
      <c r="K361" s="31" cm="1">
        <f t="array" ref="K361">1-POWER(1-INDEX(Life_LapseRate,A361),1/12)</f>
        <v>8.7416109546967213E-3</v>
      </c>
      <c r="L361" s="37"/>
      <c r="M361" s="35">
        <v>0.01</v>
      </c>
      <c r="N361" s="35">
        <v>0.01</v>
      </c>
      <c r="P361" s="36" cm="1">
        <f t="array" ref="P361">INDEX(Global_Inflation,A361)+0.02</f>
        <v>7.0000000000000007E-2</v>
      </c>
      <c r="R361" s="36" cm="1">
        <f t="array" ref="R361">INDEX(Life_LapseRate,A361)*0.5</f>
        <v>0.05</v>
      </c>
      <c r="S361" s="36" cm="1">
        <f t="array" ref="S361">INDEX(Life_LapseRate,A361)*1.5</f>
        <v>0.15000000000000002</v>
      </c>
      <c r="U361" s="36" cm="1">
        <f t="array" ref="U361">INDEX(Global_Yield,A361)*INDEX(Global_YieldUp,A361)</f>
        <v>5.9999999999999995E-4</v>
      </c>
      <c r="V361" s="36" cm="1">
        <f t="array" ref="V361">INDEX(Global_Yield,A361)*INDEX(Global_YieldDown,A361)</f>
        <v>5.9999999999999995E-4</v>
      </c>
    </row>
    <row r="362" spans="1:22" x14ac:dyDescent="0.2">
      <c r="A362" s="29">
        <v>360</v>
      </c>
      <c r="B362" s="30">
        <v>0.05</v>
      </c>
      <c r="C362" s="31">
        <f t="shared" si="10"/>
        <v>4.3044056935401454</v>
      </c>
      <c r="D362" s="31"/>
      <c r="E362" s="32" cm="1">
        <f t="array" ref="E362">Global_Expense*INDEX(Global_InflationFactor,A362)</f>
        <v>21.522028467700729</v>
      </c>
      <c r="F362" s="32"/>
      <c r="G362" s="30">
        <v>0.06</v>
      </c>
      <c r="H362" s="31">
        <f t="shared" si="11"/>
        <v>0.9951560277146928</v>
      </c>
      <c r="I362" s="31"/>
      <c r="J362" s="33">
        <v>0.1</v>
      </c>
      <c r="K362" s="31" cm="1">
        <f t="array" ref="K362">1-POWER(1-INDEX(Life_LapseRate,A362),1/12)</f>
        <v>8.7416109546967213E-3</v>
      </c>
      <c r="L362" s="37"/>
      <c r="M362" s="35">
        <v>0.01</v>
      </c>
      <c r="N362" s="35">
        <v>0.01</v>
      </c>
      <c r="P362" s="36" cm="1">
        <f t="array" ref="P362">INDEX(Global_Inflation,A362)+0.02</f>
        <v>7.0000000000000007E-2</v>
      </c>
      <c r="R362" s="36" cm="1">
        <f t="array" ref="R362">INDEX(Life_LapseRate,A362)*0.5</f>
        <v>0.05</v>
      </c>
      <c r="S362" s="36" cm="1">
        <f t="array" ref="S362">INDEX(Life_LapseRate,A362)*1.5</f>
        <v>0.15000000000000002</v>
      </c>
      <c r="U362" s="36" cm="1">
        <f t="array" ref="U362">INDEX(Global_Yield,A362)*INDEX(Global_YieldUp,A362)</f>
        <v>5.9999999999999995E-4</v>
      </c>
      <c r="V362" s="36" cm="1">
        <f t="array" ref="V362">INDEX(Global_Yield,A362)*INDEX(Global_YieldDown,A362)</f>
        <v>5.9999999999999995E-4</v>
      </c>
    </row>
    <row r="363" spans="1:22" x14ac:dyDescent="0.2">
      <c r="A363" s="29">
        <v>361</v>
      </c>
      <c r="B363" s="30">
        <v>0.05</v>
      </c>
      <c r="C363" s="31">
        <f t="shared" si="10"/>
        <v>4.3219423751506625</v>
      </c>
      <c r="D363" s="31"/>
      <c r="E363" s="32" cm="1">
        <f t="array" ref="E363">Global_Expense*INDEX(Global_InflationFactor,A363)</f>
        <v>21.609711875753312</v>
      </c>
      <c r="F363" s="32"/>
      <c r="G363" s="30">
        <v>0.06</v>
      </c>
      <c r="H363" s="31">
        <f t="shared" si="11"/>
        <v>0.9951560277146928</v>
      </c>
      <c r="I363" s="31"/>
      <c r="J363" s="33">
        <v>0.1</v>
      </c>
      <c r="K363" s="31" cm="1">
        <f t="array" ref="K363">1-POWER(1-INDEX(Life_LapseRate,A363),1/12)</f>
        <v>8.7416109546967213E-3</v>
      </c>
      <c r="L363" s="37"/>
      <c r="M363" s="35">
        <v>0.01</v>
      </c>
      <c r="N363" s="35">
        <v>0.01</v>
      </c>
      <c r="P363" s="36" cm="1">
        <f t="array" ref="P363">INDEX(Global_Inflation,A363)+0.02</f>
        <v>7.0000000000000007E-2</v>
      </c>
      <c r="R363" s="36" cm="1">
        <f t="array" ref="R363">INDEX(Life_LapseRate,A363)*0.5</f>
        <v>0.05</v>
      </c>
      <c r="S363" s="36" cm="1">
        <f t="array" ref="S363">INDEX(Life_LapseRate,A363)*1.5</f>
        <v>0.15000000000000002</v>
      </c>
      <c r="U363" s="36" cm="1">
        <f t="array" ref="U363">INDEX(Global_Yield,A363)*INDEX(Global_YieldUp,A363)</f>
        <v>5.9999999999999995E-4</v>
      </c>
      <c r="V363" s="36" cm="1">
        <f t="array" ref="V363">INDEX(Global_Yield,A363)*INDEX(Global_YieldDown,A363)</f>
        <v>5.9999999999999995E-4</v>
      </c>
    </row>
    <row r="364" spans="1:22" x14ac:dyDescent="0.2">
      <c r="A364" s="29">
        <v>362</v>
      </c>
      <c r="B364" s="30">
        <v>0.05</v>
      </c>
      <c r="C364" s="31">
        <f t="shared" si="10"/>
        <v>4.3395505033728261</v>
      </c>
      <c r="D364" s="31"/>
      <c r="E364" s="32" cm="1">
        <f t="array" ref="E364">Global_Expense*INDEX(Global_InflationFactor,A364)</f>
        <v>21.697752516864131</v>
      </c>
      <c r="F364" s="32"/>
      <c r="G364" s="30">
        <v>0.06</v>
      </c>
      <c r="H364" s="31">
        <f t="shared" si="11"/>
        <v>0.9951560277146928</v>
      </c>
      <c r="I364" s="31"/>
      <c r="J364" s="33">
        <v>0.1</v>
      </c>
      <c r="K364" s="31" cm="1">
        <f t="array" ref="K364">1-POWER(1-INDEX(Life_LapseRate,A364),1/12)</f>
        <v>8.7416109546967213E-3</v>
      </c>
      <c r="L364" s="37"/>
      <c r="M364" s="35">
        <v>0.01</v>
      </c>
      <c r="N364" s="35">
        <v>0.01</v>
      </c>
      <c r="P364" s="36" cm="1">
        <f t="array" ref="P364">INDEX(Global_Inflation,A364)+0.02</f>
        <v>7.0000000000000007E-2</v>
      </c>
      <c r="R364" s="36" cm="1">
        <f t="array" ref="R364">INDEX(Life_LapseRate,A364)*0.5</f>
        <v>0.05</v>
      </c>
      <c r="S364" s="36" cm="1">
        <f t="array" ref="S364">INDEX(Life_LapseRate,A364)*1.5</f>
        <v>0.15000000000000002</v>
      </c>
      <c r="U364" s="36" cm="1">
        <f t="array" ref="U364">INDEX(Global_Yield,A364)*INDEX(Global_YieldUp,A364)</f>
        <v>5.9999999999999995E-4</v>
      </c>
      <c r="V364" s="36" cm="1">
        <f t="array" ref="V364">INDEX(Global_Yield,A364)*INDEX(Global_YieldDown,A364)</f>
        <v>5.9999999999999995E-4</v>
      </c>
    </row>
    <row r="365" spans="1:22" x14ac:dyDescent="0.2">
      <c r="A365" s="29">
        <v>363</v>
      </c>
      <c r="B365" s="30">
        <v>0.05</v>
      </c>
      <c r="C365" s="31">
        <f t="shared" si="10"/>
        <v>4.3572303692889616</v>
      </c>
      <c r="D365" s="31"/>
      <c r="E365" s="32" cm="1">
        <f t="array" ref="E365">Global_Expense*INDEX(Global_InflationFactor,A365)</f>
        <v>21.78615184644481</v>
      </c>
      <c r="F365" s="32"/>
      <c r="G365" s="30">
        <v>0.06</v>
      </c>
      <c r="H365" s="31">
        <f t="shared" si="11"/>
        <v>0.9951560277146928</v>
      </c>
      <c r="I365" s="31"/>
      <c r="J365" s="33">
        <v>0.1</v>
      </c>
      <c r="K365" s="31" cm="1">
        <f t="array" ref="K365">1-POWER(1-INDEX(Life_LapseRate,A365),1/12)</f>
        <v>8.7416109546967213E-3</v>
      </c>
      <c r="L365" s="37"/>
      <c r="M365" s="35">
        <v>0.01</v>
      </c>
      <c r="N365" s="35">
        <v>0.01</v>
      </c>
      <c r="P365" s="36" cm="1">
        <f t="array" ref="P365">INDEX(Global_Inflation,A365)+0.02</f>
        <v>7.0000000000000007E-2</v>
      </c>
      <c r="R365" s="36" cm="1">
        <f t="array" ref="R365">INDEX(Life_LapseRate,A365)*0.5</f>
        <v>0.05</v>
      </c>
      <c r="S365" s="36" cm="1">
        <f t="array" ref="S365">INDEX(Life_LapseRate,A365)*1.5</f>
        <v>0.15000000000000002</v>
      </c>
      <c r="U365" s="36" cm="1">
        <f t="array" ref="U365">INDEX(Global_Yield,A365)*INDEX(Global_YieldUp,A365)</f>
        <v>5.9999999999999995E-4</v>
      </c>
      <c r="V365" s="36" cm="1">
        <f t="array" ref="V365">INDEX(Global_Yield,A365)*INDEX(Global_YieldDown,A365)</f>
        <v>5.9999999999999995E-4</v>
      </c>
    </row>
    <row r="366" spans="1:22" x14ac:dyDescent="0.2">
      <c r="A366" s="29">
        <v>364</v>
      </c>
      <c r="B366" s="30">
        <v>0.05</v>
      </c>
      <c r="C366" s="31">
        <f t="shared" si="10"/>
        <v>4.3749822651673158</v>
      </c>
      <c r="D366" s="31"/>
      <c r="E366" s="32" cm="1">
        <f t="array" ref="E366">Global_Expense*INDEX(Global_InflationFactor,A366)</f>
        <v>21.874911325836578</v>
      </c>
      <c r="F366" s="32"/>
      <c r="G366" s="30">
        <v>0.06</v>
      </c>
      <c r="H366" s="31">
        <f t="shared" si="11"/>
        <v>0.9951560277146928</v>
      </c>
      <c r="I366" s="31"/>
      <c r="J366" s="33">
        <v>0.1</v>
      </c>
      <c r="K366" s="31" cm="1">
        <f t="array" ref="K366">1-POWER(1-INDEX(Life_LapseRate,A366),1/12)</f>
        <v>8.7416109546967213E-3</v>
      </c>
      <c r="L366" s="37"/>
      <c r="M366" s="35">
        <v>0.01</v>
      </c>
      <c r="N366" s="35">
        <v>0.01</v>
      </c>
      <c r="P366" s="36" cm="1">
        <f t="array" ref="P366">INDEX(Global_Inflation,A366)+0.02</f>
        <v>7.0000000000000007E-2</v>
      </c>
      <c r="R366" s="36" cm="1">
        <f t="array" ref="R366">INDEX(Life_LapseRate,A366)*0.5</f>
        <v>0.05</v>
      </c>
      <c r="S366" s="36" cm="1">
        <f t="array" ref="S366">INDEX(Life_LapseRate,A366)*1.5</f>
        <v>0.15000000000000002</v>
      </c>
      <c r="U366" s="36" cm="1">
        <f t="array" ref="U366">INDEX(Global_Yield,A366)*INDEX(Global_YieldUp,A366)</f>
        <v>5.9999999999999995E-4</v>
      </c>
      <c r="V366" s="36" cm="1">
        <f t="array" ref="V366">INDEX(Global_Yield,A366)*INDEX(Global_YieldDown,A366)</f>
        <v>5.9999999999999995E-4</v>
      </c>
    </row>
    <row r="367" spans="1:22" x14ac:dyDescent="0.2">
      <c r="A367" s="29">
        <v>365</v>
      </c>
      <c r="B367" s="30">
        <v>0.05</v>
      </c>
      <c r="C367" s="31">
        <f t="shared" si="10"/>
        <v>4.3928064844668731</v>
      </c>
      <c r="D367" s="31"/>
      <c r="E367" s="32" cm="1">
        <f t="array" ref="E367">Global_Expense*INDEX(Global_InflationFactor,A367)</f>
        <v>21.964032422334366</v>
      </c>
      <c r="F367" s="32"/>
      <c r="G367" s="30">
        <v>0.06</v>
      </c>
      <c r="H367" s="31">
        <f t="shared" si="11"/>
        <v>0.9951560277146928</v>
      </c>
      <c r="I367" s="31"/>
      <c r="J367" s="33">
        <v>0.1</v>
      </c>
      <c r="K367" s="31" cm="1">
        <f t="array" ref="K367">1-POWER(1-INDEX(Life_LapseRate,A367),1/12)</f>
        <v>8.7416109546967213E-3</v>
      </c>
      <c r="L367" s="37"/>
      <c r="M367" s="35">
        <v>0.01</v>
      </c>
      <c r="N367" s="35">
        <v>0.01</v>
      </c>
      <c r="P367" s="36" cm="1">
        <f t="array" ref="P367">INDEX(Global_Inflation,A367)+0.02</f>
        <v>7.0000000000000007E-2</v>
      </c>
      <c r="R367" s="36" cm="1">
        <f t="array" ref="R367">INDEX(Life_LapseRate,A367)*0.5</f>
        <v>0.05</v>
      </c>
      <c r="S367" s="36" cm="1">
        <f t="array" ref="S367">INDEX(Life_LapseRate,A367)*1.5</f>
        <v>0.15000000000000002</v>
      </c>
      <c r="U367" s="36" cm="1">
        <f t="array" ref="U367">INDEX(Global_Yield,A367)*INDEX(Global_YieldUp,A367)</f>
        <v>5.9999999999999995E-4</v>
      </c>
      <c r="V367" s="36" cm="1">
        <f t="array" ref="V367">INDEX(Global_Yield,A367)*INDEX(Global_YieldDown,A367)</f>
        <v>5.9999999999999995E-4</v>
      </c>
    </row>
    <row r="368" spans="1:22" x14ac:dyDescent="0.2">
      <c r="A368" s="29">
        <v>366</v>
      </c>
      <c r="B368" s="30">
        <v>0.05</v>
      </c>
      <c r="C368" s="31">
        <f t="shared" si="10"/>
        <v>4.4107033218422051</v>
      </c>
      <c r="D368" s="31"/>
      <c r="E368" s="32" cm="1">
        <f t="array" ref="E368">Global_Expense*INDEX(Global_InflationFactor,A368)</f>
        <v>22.053516609211027</v>
      </c>
      <c r="F368" s="32"/>
      <c r="G368" s="30">
        <v>0.06</v>
      </c>
      <c r="H368" s="31">
        <f t="shared" si="11"/>
        <v>0.9951560277146928</v>
      </c>
      <c r="I368" s="31"/>
      <c r="J368" s="33">
        <v>0.1</v>
      </c>
      <c r="K368" s="31" cm="1">
        <f t="array" ref="K368">1-POWER(1-INDEX(Life_LapseRate,A368),1/12)</f>
        <v>8.7416109546967213E-3</v>
      </c>
      <c r="L368" s="37"/>
      <c r="M368" s="35">
        <v>0.01</v>
      </c>
      <c r="N368" s="35">
        <v>0.01</v>
      </c>
      <c r="P368" s="36" cm="1">
        <f t="array" ref="P368">INDEX(Global_Inflation,A368)+0.02</f>
        <v>7.0000000000000007E-2</v>
      </c>
      <c r="R368" s="36" cm="1">
        <f t="array" ref="R368">INDEX(Life_LapseRate,A368)*0.5</f>
        <v>0.05</v>
      </c>
      <c r="S368" s="36" cm="1">
        <f t="array" ref="S368">INDEX(Life_LapseRate,A368)*1.5</f>
        <v>0.15000000000000002</v>
      </c>
      <c r="U368" s="36" cm="1">
        <f t="array" ref="U368">INDEX(Global_Yield,A368)*INDEX(Global_YieldUp,A368)</f>
        <v>5.9999999999999995E-4</v>
      </c>
      <c r="V368" s="36" cm="1">
        <f t="array" ref="V368">INDEX(Global_Yield,A368)*INDEX(Global_YieldDown,A368)</f>
        <v>5.9999999999999995E-4</v>
      </c>
    </row>
    <row r="369" spans="1:22" x14ac:dyDescent="0.2">
      <c r="A369" s="29">
        <v>367</v>
      </c>
      <c r="B369" s="30">
        <v>0.05</v>
      </c>
      <c r="C369" s="31">
        <f t="shared" si="10"/>
        <v>4.4286730731483388</v>
      </c>
      <c r="D369" s="31"/>
      <c r="E369" s="32" cm="1">
        <f t="array" ref="E369">Global_Expense*INDEX(Global_InflationFactor,A369)</f>
        <v>22.143365365741694</v>
      </c>
      <c r="F369" s="32"/>
      <c r="G369" s="30">
        <v>0.06</v>
      </c>
      <c r="H369" s="31">
        <f t="shared" si="11"/>
        <v>0.9951560277146928</v>
      </c>
      <c r="I369" s="31"/>
      <c r="J369" s="33">
        <v>0.1</v>
      </c>
      <c r="K369" s="31" cm="1">
        <f t="array" ref="K369">1-POWER(1-INDEX(Life_LapseRate,A369),1/12)</f>
        <v>8.7416109546967213E-3</v>
      </c>
      <c r="L369" s="37"/>
      <c r="M369" s="35">
        <v>0.01</v>
      </c>
      <c r="N369" s="35">
        <v>0.01</v>
      </c>
      <c r="P369" s="36" cm="1">
        <f t="array" ref="P369">INDEX(Global_Inflation,A369)+0.02</f>
        <v>7.0000000000000007E-2</v>
      </c>
      <c r="R369" s="36" cm="1">
        <f t="array" ref="R369">INDEX(Life_LapseRate,A369)*0.5</f>
        <v>0.05</v>
      </c>
      <c r="S369" s="36" cm="1">
        <f t="array" ref="S369">INDEX(Life_LapseRate,A369)*1.5</f>
        <v>0.15000000000000002</v>
      </c>
      <c r="U369" s="36" cm="1">
        <f t="array" ref="U369">INDEX(Global_Yield,A369)*INDEX(Global_YieldUp,A369)</f>
        <v>5.9999999999999995E-4</v>
      </c>
      <c r="V369" s="36" cm="1">
        <f t="array" ref="V369">INDEX(Global_Yield,A369)*INDEX(Global_YieldDown,A369)</f>
        <v>5.9999999999999995E-4</v>
      </c>
    </row>
    <row r="370" spans="1:22" x14ac:dyDescent="0.2">
      <c r="A370" s="29">
        <v>368</v>
      </c>
      <c r="B370" s="30">
        <v>0.05</v>
      </c>
      <c r="C370" s="31">
        <f t="shared" si="10"/>
        <v>4.4467160354456547</v>
      </c>
      <c r="D370" s="31"/>
      <c r="E370" s="32" cm="1">
        <f t="array" ref="E370">Global_Expense*INDEX(Global_InflationFactor,A370)</f>
        <v>22.233580177228273</v>
      </c>
      <c r="F370" s="32"/>
      <c r="G370" s="30">
        <v>0.06</v>
      </c>
      <c r="H370" s="31">
        <f t="shared" si="11"/>
        <v>0.9951560277146928</v>
      </c>
      <c r="I370" s="31"/>
      <c r="J370" s="33">
        <v>0.1</v>
      </c>
      <c r="K370" s="31" cm="1">
        <f t="array" ref="K370">1-POWER(1-INDEX(Life_LapseRate,A370),1/12)</f>
        <v>8.7416109546967213E-3</v>
      </c>
      <c r="L370" s="37"/>
      <c r="M370" s="35">
        <v>0.01</v>
      </c>
      <c r="N370" s="35">
        <v>0.01</v>
      </c>
      <c r="P370" s="36" cm="1">
        <f t="array" ref="P370">INDEX(Global_Inflation,A370)+0.02</f>
        <v>7.0000000000000007E-2</v>
      </c>
      <c r="R370" s="36" cm="1">
        <f t="array" ref="R370">INDEX(Life_LapseRate,A370)*0.5</f>
        <v>0.05</v>
      </c>
      <c r="S370" s="36" cm="1">
        <f t="array" ref="S370">INDEX(Life_LapseRate,A370)*1.5</f>
        <v>0.15000000000000002</v>
      </c>
      <c r="U370" s="36" cm="1">
        <f t="array" ref="U370">INDEX(Global_Yield,A370)*INDEX(Global_YieldUp,A370)</f>
        <v>5.9999999999999995E-4</v>
      </c>
      <c r="V370" s="36" cm="1">
        <f t="array" ref="V370">INDEX(Global_Yield,A370)*INDEX(Global_YieldDown,A370)</f>
        <v>5.9999999999999995E-4</v>
      </c>
    </row>
    <row r="371" spans="1:22" x14ac:dyDescent="0.2">
      <c r="A371" s="29">
        <v>369</v>
      </c>
      <c r="B371" s="30">
        <v>0.05</v>
      </c>
      <c r="C371" s="31">
        <f t="shared" si="10"/>
        <v>4.4648325070047949</v>
      </c>
      <c r="D371" s="31"/>
      <c r="E371" s="32" cm="1">
        <f t="array" ref="E371">Global_Expense*INDEX(Global_InflationFactor,A371)</f>
        <v>22.324162535023973</v>
      </c>
      <c r="F371" s="32"/>
      <c r="G371" s="30">
        <v>0.06</v>
      </c>
      <c r="H371" s="31">
        <f t="shared" si="11"/>
        <v>0.9951560277146928</v>
      </c>
      <c r="I371" s="31"/>
      <c r="J371" s="33">
        <v>0.1</v>
      </c>
      <c r="K371" s="31" cm="1">
        <f t="array" ref="K371">1-POWER(1-INDEX(Life_LapseRate,A371),1/12)</f>
        <v>8.7416109546967213E-3</v>
      </c>
      <c r="L371" s="37"/>
      <c r="M371" s="35">
        <v>0.01</v>
      </c>
      <c r="N371" s="35">
        <v>0.01</v>
      </c>
      <c r="P371" s="36" cm="1">
        <f t="array" ref="P371">INDEX(Global_Inflation,A371)+0.02</f>
        <v>7.0000000000000007E-2</v>
      </c>
      <c r="R371" s="36" cm="1">
        <f t="array" ref="R371">INDEX(Life_LapseRate,A371)*0.5</f>
        <v>0.05</v>
      </c>
      <c r="S371" s="36" cm="1">
        <f t="array" ref="S371">INDEX(Life_LapseRate,A371)*1.5</f>
        <v>0.15000000000000002</v>
      </c>
      <c r="U371" s="36" cm="1">
        <f t="array" ref="U371">INDEX(Global_Yield,A371)*INDEX(Global_YieldUp,A371)</f>
        <v>5.9999999999999995E-4</v>
      </c>
      <c r="V371" s="36" cm="1">
        <f t="array" ref="V371">INDEX(Global_Yield,A371)*INDEX(Global_YieldDown,A371)</f>
        <v>5.9999999999999995E-4</v>
      </c>
    </row>
    <row r="372" spans="1:22" x14ac:dyDescent="0.2">
      <c r="A372" s="29">
        <v>370</v>
      </c>
      <c r="B372" s="30">
        <v>0.05</v>
      </c>
      <c r="C372" s="31">
        <f t="shared" si="10"/>
        <v>4.4830227873115893</v>
      </c>
      <c r="D372" s="31"/>
      <c r="E372" s="32" cm="1">
        <f t="array" ref="E372">Global_Expense*INDEX(Global_InflationFactor,A372)</f>
        <v>22.415113936557947</v>
      </c>
      <c r="F372" s="32"/>
      <c r="G372" s="30">
        <v>0.06</v>
      </c>
      <c r="H372" s="31">
        <f t="shared" si="11"/>
        <v>0.9951560277146928</v>
      </c>
      <c r="I372" s="31"/>
      <c r="J372" s="33">
        <v>0.1</v>
      </c>
      <c r="K372" s="31" cm="1">
        <f t="array" ref="K372">1-POWER(1-INDEX(Life_LapseRate,A372),1/12)</f>
        <v>8.7416109546967213E-3</v>
      </c>
      <c r="L372" s="37"/>
      <c r="M372" s="35">
        <v>0.01</v>
      </c>
      <c r="N372" s="35">
        <v>0.01</v>
      </c>
      <c r="P372" s="36" cm="1">
        <f t="array" ref="P372">INDEX(Global_Inflation,A372)+0.02</f>
        <v>7.0000000000000007E-2</v>
      </c>
      <c r="R372" s="36" cm="1">
        <f t="array" ref="R372">INDEX(Life_LapseRate,A372)*0.5</f>
        <v>0.05</v>
      </c>
      <c r="S372" s="36" cm="1">
        <f t="array" ref="S372">INDEX(Life_LapseRate,A372)*1.5</f>
        <v>0.15000000000000002</v>
      </c>
      <c r="U372" s="36" cm="1">
        <f t="array" ref="U372">INDEX(Global_Yield,A372)*INDEX(Global_YieldUp,A372)</f>
        <v>5.9999999999999995E-4</v>
      </c>
      <c r="V372" s="36" cm="1">
        <f t="array" ref="V372">INDEX(Global_Yield,A372)*INDEX(Global_YieldDown,A372)</f>
        <v>5.9999999999999995E-4</v>
      </c>
    </row>
    <row r="373" spans="1:22" x14ac:dyDescent="0.2">
      <c r="A373" s="29">
        <v>371</v>
      </c>
      <c r="B373" s="30">
        <v>0.05</v>
      </c>
      <c r="C373" s="31">
        <f t="shared" si="10"/>
        <v>4.5012871770720118</v>
      </c>
      <c r="D373" s="31"/>
      <c r="E373" s="32" cm="1">
        <f t="array" ref="E373">Global_Expense*INDEX(Global_InflationFactor,A373)</f>
        <v>22.506435885360059</v>
      </c>
      <c r="F373" s="32"/>
      <c r="G373" s="30">
        <v>0.06</v>
      </c>
      <c r="H373" s="31">
        <f t="shared" si="11"/>
        <v>0.9951560277146928</v>
      </c>
      <c r="I373" s="31"/>
      <c r="J373" s="33">
        <v>0.1</v>
      </c>
      <c r="K373" s="31" cm="1">
        <f t="array" ref="K373">1-POWER(1-INDEX(Life_LapseRate,A373),1/12)</f>
        <v>8.7416109546967213E-3</v>
      </c>
      <c r="L373" s="37"/>
      <c r="M373" s="35">
        <v>0.01</v>
      </c>
      <c r="N373" s="35">
        <v>0.01</v>
      </c>
      <c r="P373" s="36" cm="1">
        <f t="array" ref="P373">INDEX(Global_Inflation,A373)+0.02</f>
        <v>7.0000000000000007E-2</v>
      </c>
      <c r="R373" s="36" cm="1">
        <f t="array" ref="R373">INDEX(Life_LapseRate,A373)*0.5</f>
        <v>0.05</v>
      </c>
      <c r="S373" s="36" cm="1">
        <f t="array" ref="S373">INDEX(Life_LapseRate,A373)*1.5</f>
        <v>0.15000000000000002</v>
      </c>
      <c r="U373" s="36" cm="1">
        <f t="array" ref="U373">INDEX(Global_Yield,A373)*INDEX(Global_YieldUp,A373)</f>
        <v>5.9999999999999995E-4</v>
      </c>
      <c r="V373" s="36" cm="1">
        <f t="array" ref="V373">INDEX(Global_Yield,A373)*INDEX(Global_YieldDown,A373)</f>
        <v>5.9999999999999995E-4</v>
      </c>
    </row>
    <row r="374" spans="1:22" x14ac:dyDescent="0.2">
      <c r="A374" s="29">
        <v>372</v>
      </c>
      <c r="B374" s="30">
        <v>0.05</v>
      </c>
      <c r="C374" s="31">
        <f t="shared" si="10"/>
        <v>4.5196259782171522</v>
      </c>
      <c r="D374" s="31"/>
      <c r="E374" s="32" cm="1">
        <f t="array" ref="E374">Global_Expense*INDEX(Global_InflationFactor,A374)</f>
        <v>22.598129891085762</v>
      </c>
      <c r="F374" s="32"/>
      <c r="G374" s="30">
        <v>0.06</v>
      </c>
      <c r="H374" s="31">
        <f t="shared" si="11"/>
        <v>0.9951560277146928</v>
      </c>
      <c r="I374" s="31"/>
      <c r="J374" s="33">
        <v>0.1</v>
      </c>
      <c r="K374" s="31" cm="1">
        <f t="array" ref="K374">1-POWER(1-INDEX(Life_LapseRate,A374),1/12)</f>
        <v>8.7416109546967213E-3</v>
      </c>
      <c r="L374" s="37"/>
      <c r="M374" s="35">
        <v>0.01</v>
      </c>
      <c r="N374" s="35">
        <v>0.01</v>
      </c>
      <c r="P374" s="36" cm="1">
        <f t="array" ref="P374">INDEX(Global_Inflation,A374)+0.02</f>
        <v>7.0000000000000007E-2</v>
      </c>
      <c r="R374" s="36" cm="1">
        <f t="array" ref="R374">INDEX(Life_LapseRate,A374)*0.5</f>
        <v>0.05</v>
      </c>
      <c r="S374" s="36" cm="1">
        <f t="array" ref="S374">INDEX(Life_LapseRate,A374)*1.5</f>
        <v>0.15000000000000002</v>
      </c>
      <c r="U374" s="36" cm="1">
        <f t="array" ref="U374">INDEX(Global_Yield,A374)*INDEX(Global_YieldUp,A374)</f>
        <v>5.9999999999999995E-4</v>
      </c>
      <c r="V374" s="36" cm="1">
        <f t="array" ref="V374">INDEX(Global_Yield,A374)*INDEX(Global_YieldDown,A374)</f>
        <v>5.9999999999999995E-4</v>
      </c>
    </row>
    <row r="375" spans="1:22" x14ac:dyDescent="0.2">
      <c r="A375" s="29">
        <v>373</v>
      </c>
      <c r="B375" s="30">
        <v>0.05</v>
      </c>
      <c r="C375" s="31">
        <f t="shared" si="10"/>
        <v>4.5380394939081974</v>
      </c>
      <c r="D375" s="31"/>
      <c r="E375" s="32" cm="1">
        <f t="array" ref="E375">Global_Expense*INDEX(Global_InflationFactor,A375)</f>
        <v>22.690197469540987</v>
      </c>
      <c r="F375" s="32"/>
      <c r="G375" s="30">
        <v>0.06</v>
      </c>
      <c r="H375" s="31">
        <f t="shared" si="11"/>
        <v>0.9951560277146928</v>
      </c>
      <c r="I375" s="31"/>
      <c r="J375" s="33">
        <v>0.1</v>
      </c>
      <c r="K375" s="31" cm="1">
        <f t="array" ref="K375">1-POWER(1-INDEX(Life_LapseRate,A375),1/12)</f>
        <v>8.7416109546967213E-3</v>
      </c>
      <c r="L375" s="37"/>
      <c r="M375" s="35">
        <v>0.01</v>
      </c>
      <c r="N375" s="35">
        <v>0.01</v>
      </c>
      <c r="P375" s="36" cm="1">
        <f t="array" ref="P375">INDEX(Global_Inflation,A375)+0.02</f>
        <v>7.0000000000000007E-2</v>
      </c>
      <c r="R375" s="36" cm="1">
        <f t="array" ref="R375">INDEX(Life_LapseRate,A375)*0.5</f>
        <v>0.05</v>
      </c>
      <c r="S375" s="36" cm="1">
        <f t="array" ref="S375">INDEX(Life_LapseRate,A375)*1.5</f>
        <v>0.15000000000000002</v>
      </c>
      <c r="U375" s="36" cm="1">
        <f t="array" ref="U375">INDEX(Global_Yield,A375)*INDEX(Global_YieldUp,A375)</f>
        <v>5.9999999999999995E-4</v>
      </c>
      <c r="V375" s="36" cm="1">
        <f t="array" ref="V375">INDEX(Global_Yield,A375)*INDEX(Global_YieldDown,A375)</f>
        <v>5.9999999999999995E-4</v>
      </c>
    </row>
    <row r="376" spans="1:22" x14ac:dyDescent="0.2">
      <c r="A376" s="29">
        <v>374</v>
      </c>
      <c r="B376" s="30">
        <v>0.05</v>
      </c>
      <c r="C376" s="31">
        <f t="shared" si="10"/>
        <v>4.5565280285414689</v>
      </c>
      <c r="D376" s="31"/>
      <c r="E376" s="32" cm="1">
        <f t="array" ref="E376">Global_Expense*INDEX(Global_InflationFactor,A376)</f>
        <v>22.782640142707344</v>
      </c>
      <c r="F376" s="32"/>
      <c r="G376" s="30">
        <v>0.06</v>
      </c>
      <c r="H376" s="31">
        <f t="shared" si="11"/>
        <v>0.9951560277146928</v>
      </c>
      <c r="I376" s="31"/>
      <c r="J376" s="33">
        <v>0.1</v>
      </c>
      <c r="K376" s="31" cm="1">
        <f t="array" ref="K376">1-POWER(1-INDEX(Life_LapseRate,A376),1/12)</f>
        <v>8.7416109546967213E-3</v>
      </c>
      <c r="L376" s="37"/>
      <c r="M376" s="35">
        <v>0.01</v>
      </c>
      <c r="N376" s="35">
        <v>0.01</v>
      </c>
      <c r="P376" s="36" cm="1">
        <f t="array" ref="P376">INDEX(Global_Inflation,A376)+0.02</f>
        <v>7.0000000000000007E-2</v>
      </c>
      <c r="R376" s="36" cm="1">
        <f t="array" ref="R376">INDEX(Life_LapseRate,A376)*0.5</f>
        <v>0.05</v>
      </c>
      <c r="S376" s="36" cm="1">
        <f t="array" ref="S376">INDEX(Life_LapseRate,A376)*1.5</f>
        <v>0.15000000000000002</v>
      </c>
      <c r="U376" s="36" cm="1">
        <f t="array" ref="U376">INDEX(Global_Yield,A376)*INDEX(Global_YieldUp,A376)</f>
        <v>5.9999999999999995E-4</v>
      </c>
      <c r="V376" s="36" cm="1">
        <f t="array" ref="V376">INDEX(Global_Yield,A376)*INDEX(Global_YieldDown,A376)</f>
        <v>5.9999999999999995E-4</v>
      </c>
    </row>
    <row r="377" spans="1:22" x14ac:dyDescent="0.2">
      <c r="A377" s="29">
        <v>375</v>
      </c>
      <c r="B377" s="30">
        <v>0.05</v>
      </c>
      <c r="C377" s="31">
        <f t="shared" si="10"/>
        <v>4.575091887753409</v>
      </c>
      <c r="D377" s="31"/>
      <c r="E377" s="32" cm="1">
        <f t="array" ref="E377">Global_Expense*INDEX(Global_InflationFactor,A377)</f>
        <v>22.875459438767045</v>
      </c>
      <c r="F377" s="32"/>
      <c r="G377" s="30">
        <v>0.06</v>
      </c>
      <c r="H377" s="31">
        <f t="shared" si="11"/>
        <v>0.9951560277146928</v>
      </c>
      <c r="I377" s="31"/>
      <c r="J377" s="33">
        <v>0.1</v>
      </c>
      <c r="K377" s="31" cm="1">
        <f t="array" ref="K377">1-POWER(1-INDEX(Life_LapseRate,A377),1/12)</f>
        <v>8.7416109546967213E-3</v>
      </c>
      <c r="L377" s="37"/>
      <c r="M377" s="35">
        <v>0.01</v>
      </c>
      <c r="N377" s="35">
        <v>0.01</v>
      </c>
      <c r="P377" s="36" cm="1">
        <f t="array" ref="P377">INDEX(Global_Inflation,A377)+0.02</f>
        <v>7.0000000000000007E-2</v>
      </c>
      <c r="R377" s="36" cm="1">
        <f t="array" ref="R377">INDEX(Life_LapseRate,A377)*0.5</f>
        <v>0.05</v>
      </c>
      <c r="S377" s="36" cm="1">
        <f t="array" ref="S377">INDEX(Life_LapseRate,A377)*1.5</f>
        <v>0.15000000000000002</v>
      </c>
      <c r="U377" s="36" cm="1">
        <f t="array" ref="U377">INDEX(Global_Yield,A377)*INDEX(Global_YieldUp,A377)</f>
        <v>5.9999999999999995E-4</v>
      </c>
      <c r="V377" s="36" cm="1">
        <f t="array" ref="V377">INDEX(Global_Yield,A377)*INDEX(Global_YieldDown,A377)</f>
        <v>5.9999999999999995E-4</v>
      </c>
    </row>
    <row r="378" spans="1:22" x14ac:dyDescent="0.2">
      <c r="A378" s="29">
        <v>376</v>
      </c>
      <c r="B378" s="30">
        <v>0.05</v>
      </c>
      <c r="C378" s="31">
        <f t="shared" si="10"/>
        <v>4.593731378425681</v>
      </c>
      <c r="D378" s="31"/>
      <c r="E378" s="32" cm="1">
        <f t="array" ref="E378">Global_Expense*INDEX(Global_InflationFactor,A378)</f>
        <v>22.968656892128404</v>
      </c>
      <c r="F378" s="32"/>
      <c r="G378" s="30">
        <v>0.06</v>
      </c>
      <c r="H378" s="31">
        <f t="shared" si="11"/>
        <v>0.9951560277146928</v>
      </c>
      <c r="I378" s="31"/>
      <c r="J378" s="33">
        <v>0.1</v>
      </c>
      <c r="K378" s="31" cm="1">
        <f t="array" ref="K378">1-POWER(1-INDEX(Life_LapseRate,A378),1/12)</f>
        <v>8.7416109546967213E-3</v>
      </c>
      <c r="L378" s="37"/>
      <c r="M378" s="35">
        <v>0.01</v>
      </c>
      <c r="N378" s="35">
        <v>0.01</v>
      </c>
      <c r="P378" s="36" cm="1">
        <f t="array" ref="P378">INDEX(Global_Inflation,A378)+0.02</f>
        <v>7.0000000000000007E-2</v>
      </c>
      <c r="R378" s="36" cm="1">
        <f t="array" ref="R378">INDEX(Life_LapseRate,A378)*0.5</f>
        <v>0.05</v>
      </c>
      <c r="S378" s="36" cm="1">
        <f t="array" ref="S378">INDEX(Life_LapseRate,A378)*1.5</f>
        <v>0.15000000000000002</v>
      </c>
      <c r="U378" s="36" cm="1">
        <f t="array" ref="U378">INDEX(Global_Yield,A378)*INDEX(Global_YieldUp,A378)</f>
        <v>5.9999999999999995E-4</v>
      </c>
      <c r="V378" s="36" cm="1">
        <f t="array" ref="V378">INDEX(Global_Yield,A378)*INDEX(Global_YieldDown,A378)</f>
        <v>5.9999999999999995E-4</v>
      </c>
    </row>
    <row r="379" spans="1:22" x14ac:dyDescent="0.2">
      <c r="A379" s="29">
        <v>377</v>
      </c>
      <c r="B379" s="30">
        <v>0.05</v>
      </c>
      <c r="C379" s="31">
        <f t="shared" si="10"/>
        <v>4.6124468086902164</v>
      </c>
      <c r="D379" s="31"/>
      <c r="E379" s="32" cm="1">
        <f t="array" ref="E379">Global_Expense*INDEX(Global_InflationFactor,A379)</f>
        <v>23.062234043451081</v>
      </c>
      <c r="F379" s="32"/>
      <c r="G379" s="30">
        <v>0.06</v>
      </c>
      <c r="H379" s="31">
        <f t="shared" si="11"/>
        <v>0.9951560277146928</v>
      </c>
      <c r="I379" s="31"/>
      <c r="J379" s="33">
        <v>0.1</v>
      </c>
      <c r="K379" s="31" cm="1">
        <f t="array" ref="K379">1-POWER(1-INDEX(Life_LapseRate,A379),1/12)</f>
        <v>8.7416109546967213E-3</v>
      </c>
      <c r="L379" s="37"/>
      <c r="M379" s="35">
        <v>0.01</v>
      </c>
      <c r="N379" s="35">
        <v>0.01</v>
      </c>
      <c r="P379" s="36" cm="1">
        <f t="array" ref="P379">INDEX(Global_Inflation,A379)+0.02</f>
        <v>7.0000000000000007E-2</v>
      </c>
      <c r="R379" s="36" cm="1">
        <f t="array" ref="R379">INDEX(Life_LapseRate,A379)*0.5</f>
        <v>0.05</v>
      </c>
      <c r="S379" s="36" cm="1">
        <f t="array" ref="S379">INDEX(Life_LapseRate,A379)*1.5</f>
        <v>0.15000000000000002</v>
      </c>
      <c r="U379" s="36" cm="1">
        <f t="array" ref="U379">INDEX(Global_Yield,A379)*INDEX(Global_YieldUp,A379)</f>
        <v>5.9999999999999995E-4</v>
      </c>
      <c r="V379" s="36" cm="1">
        <f t="array" ref="V379">INDEX(Global_Yield,A379)*INDEX(Global_YieldDown,A379)</f>
        <v>5.9999999999999995E-4</v>
      </c>
    </row>
    <row r="380" spans="1:22" x14ac:dyDescent="0.2">
      <c r="A380" s="29">
        <v>378</v>
      </c>
      <c r="B380" s="30">
        <v>0.05</v>
      </c>
      <c r="C380" s="31">
        <f t="shared" si="10"/>
        <v>4.6312384879343149</v>
      </c>
      <c r="D380" s="31"/>
      <c r="E380" s="32" cm="1">
        <f t="array" ref="E380">Global_Expense*INDEX(Global_InflationFactor,A380)</f>
        <v>23.156192439671575</v>
      </c>
      <c r="F380" s="32"/>
      <c r="G380" s="30">
        <v>0.06</v>
      </c>
      <c r="H380" s="31">
        <f t="shared" si="11"/>
        <v>0.9951560277146928</v>
      </c>
      <c r="I380" s="31"/>
      <c r="J380" s="33">
        <v>0.1</v>
      </c>
      <c r="K380" s="31" cm="1">
        <f t="array" ref="K380">1-POWER(1-INDEX(Life_LapseRate,A380),1/12)</f>
        <v>8.7416109546967213E-3</v>
      </c>
      <c r="L380" s="37"/>
      <c r="M380" s="35">
        <v>0.01</v>
      </c>
      <c r="N380" s="35">
        <v>0.01</v>
      </c>
      <c r="P380" s="36" cm="1">
        <f t="array" ref="P380">INDEX(Global_Inflation,A380)+0.02</f>
        <v>7.0000000000000007E-2</v>
      </c>
      <c r="R380" s="36" cm="1">
        <f t="array" ref="R380">INDEX(Life_LapseRate,A380)*0.5</f>
        <v>0.05</v>
      </c>
      <c r="S380" s="36" cm="1">
        <f t="array" ref="S380">INDEX(Life_LapseRate,A380)*1.5</f>
        <v>0.15000000000000002</v>
      </c>
      <c r="U380" s="36" cm="1">
        <f t="array" ref="U380">INDEX(Global_Yield,A380)*INDEX(Global_YieldUp,A380)</f>
        <v>5.9999999999999995E-4</v>
      </c>
      <c r="V380" s="36" cm="1">
        <f t="array" ref="V380">INDEX(Global_Yield,A380)*INDEX(Global_YieldDown,A380)</f>
        <v>5.9999999999999995E-4</v>
      </c>
    </row>
    <row r="381" spans="1:22" x14ac:dyDescent="0.2">
      <c r="A381" s="29">
        <v>379</v>
      </c>
      <c r="B381" s="30">
        <v>0.05</v>
      </c>
      <c r="C381" s="31">
        <f t="shared" si="10"/>
        <v>4.6501067268057552</v>
      </c>
      <c r="D381" s="31"/>
      <c r="E381" s="32" cm="1">
        <f t="array" ref="E381">Global_Expense*INDEX(Global_InflationFactor,A381)</f>
        <v>23.250533634028777</v>
      </c>
      <c r="F381" s="32"/>
      <c r="G381" s="30">
        <v>0.06</v>
      </c>
      <c r="H381" s="31">
        <f t="shared" si="11"/>
        <v>0.9951560277146928</v>
      </c>
      <c r="I381" s="31"/>
      <c r="J381" s="33">
        <v>0.1</v>
      </c>
      <c r="K381" s="31" cm="1">
        <f t="array" ref="K381">1-POWER(1-INDEX(Life_LapseRate,A381),1/12)</f>
        <v>8.7416109546967213E-3</v>
      </c>
      <c r="L381" s="37"/>
      <c r="M381" s="35">
        <v>0.01</v>
      </c>
      <c r="N381" s="35">
        <v>0.01</v>
      </c>
      <c r="P381" s="36" cm="1">
        <f t="array" ref="P381">INDEX(Global_Inflation,A381)+0.02</f>
        <v>7.0000000000000007E-2</v>
      </c>
      <c r="R381" s="36" cm="1">
        <f t="array" ref="R381">INDEX(Life_LapseRate,A381)*0.5</f>
        <v>0.05</v>
      </c>
      <c r="S381" s="36" cm="1">
        <f t="array" ref="S381">INDEX(Life_LapseRate,A381)*1.5</f>
        <v>0.15000000000000002</v>
      </c>
      <c r="U381" s="36" cm="1">
        <f t="array" ref="U381">INDEX(Global_Yield,A381)*INDEX(Global_YieldUp,A381)</f>
        <v>5.9999999999999995E-4</v>
      </c>
      <c r="V381" s="36" cm="1">
        <f t="array" ref="V381">INDEX(Global_Yield,A381)*INDEX(Global_YieldDown,A381)</f>
        <v>5.9999999999999995E-4</v>
      </c>
    </row>
    <row r="382" spans="1:22" x14ac:dyDescent="0.2">
      <c r="A382" s="29">
        <v>380</v>
      </c>
      <c r="B382" s="30">
        <v>0.05</v>
      </c>
      <c r="C382" s="31">
        <f t="shared" si="10"/>
        <v>4.6690518372179373</v>
      </c>
      <c r="D382" s="31"/>
      <c r="E382" s="32" cm="1">
        <f t="array" ref="E382">Global_Expense*INDEX(Global_InflationFactor,A382)</f>
        <v>23.345259186089685</v>
      </c>
      <c r="F382" s="32"/>
      <c r="G382" s="30">
        <v>0.06</v>
      </c>
      <c r="H382" s="31">
        <f t="shared" si="11"/>
        <v>0.9951560277146928</v>
      </c>
      <c r="I382" s="31"/>
      <c r="J382" s="33">
        <v>0.1</v>
      </c>
      <c r="K382" s="31" cm="1">
        <f t="array" ref="K382">1-POWER(1-INDEX(Life_LapseRate,A382),1/12)</f>
        <v>8.7416109546967213E-3</v>
      </c>
      <c r="L382" s="37"/>
      <c r="M382" s="35">
        <v>0.01</v>
      </c>
      <c r="N382" s="35">
        <v>0.01</v>
      </c>
      <c r="P382" s="36" cm="1">
        <f t="array" ref="P382">INDEX(Global_Inflation,A382)+0.02</f>
        <v>7.0000000000000007E-2</v>
      </c>
      <c r="R382" s="36" cm="1">
        <f t="array" ref="R382">INDEX(Life_LapseRate,A382)*0.5</f>
        <v>0.05</v>
      </c>
      <c r="S382" s="36" cm="1">
        <f t="array" ref="S382">INDEX(Life_LapseRate,A382)*1.5</f>
        <v>0.15000000000000002</v>
      </c>
      <c r="U382" s="36" cm="1">
        <f t="array" ref="U382">INDEX(Global_Yield,A382)*INDEX(Global_YieldUp,A382)</f>
        <v>5.9999999999999995E-4</v>
      </c>
      <c r="V382" s="36" cm="1">
        <f t="array" ref="V382">INDEX(Global_Yield,A382)*INDEX(Global_YieldDown,A382)</f>
        <v>5.9999999999999995E-4</v>
      </c>
    </row>
    <row r="383" spans="1:22" x14ac:dyDescent="0.2">
      <c r="A383" s="29">
        <v>381</v>
      </c>
      <c r="B383" s="30">
        <v>0.05</v>
      </c>
      <c r="C383" s="31">
        <f t="shared" si="10"/>
        <v>4.6880741323550348</v>
      </c>
      <c r="D383" s="31"/>
      <c r="E383" s="32" cm="1">
        <f t="array" ref="E383">Global_Expense*INDEX(Global_InflationFactor,A383)</f>
        <v>23.440370661775173</v>
      </c>
      <c r="F383" s="32"/>
      <c r="G383" s="30">
        <v>0.06</v>
      </c>
      <c r="H383" s="31">
        <f t="shared" si="11"/>
        <v>0.9951560277146928</v>
      </c>
      <c r="I383" s="31"/>
      <c r="J383" s="33">
        <v>0.1</v>
      </c>
      <c r="K383" s="31" cm="1">
        <f t="array" ref="K383">1-POWER(1-INDEX(Life_LapseRate,A383),1/12)</f>
        <v>8.7416109546967213E-3</v>
      </c>
      <c r="L383" s="37"/>
      <c r="M383" s="35">
        <v>0.01</v>
      </c>
      <c r="N383" s="35">
        <v>0.01</v>
      </c>
      <c r="P383" s="36" cm="1">
        <f t="array" ref="P383">INDEX(Global_Inflation,A383)+0.02</f>
        <v>7.0000000000000007E-2</v>
      </c>
      <c r="R383" s="36" cm="1">
        <f t="array" ref="R383">INDEX(Life_LapseRate,A383)*0.5</f>
        <v>0.05</v>
      </c>
      <c r="S383" s="36" cm="1">
        <f t="array" ref="S383">INDEX(Life_LapseRate,A383)*1.5</f>
        <v>0.15000000000000002</v>
      </c>
      <c r="U383" s="36" cm="1">
        <f t="array" ref="U383">INDEX(Global_Yield,A383)*INDEX(Global_YieldUp,A383)</f>
        <v>5.9999999999999995E-4</v>
      </c>
      <c r="V383" s="36" cm="1">
        <f t="array" ref="V383">INDEX(Global_Yield,A383)*INDEX(Global_YieldDown,A383)</f>
        <v>5.9999999999999995E-4</v>
      </c>
    </row>
    <row r="384" spans="1:22" x14ac:dyDescent="0.2">
      <c r="A384" s="29">
        <v>382</v>
      </c>
      <c r="B384" s="30">
        <v>0.05</v>
      </c>
      <c r="C384" s="31">
        <f t="shared" si="10"/>
        <v>4.7071739266771679</v>
      </c>
      <c r="D384" s="31"/>
      <c r="E384" s="32" cm="1">
        <f t="array" ref="E384">Global_Expense*INDEX(Global_InflationFactor,A384)</f>
        <v>23.53586963338584</v>
      </c>
      <c r="F384" s="32"/>
      <c r="G384" s="30">
        <v>0.06</v>
      </c>
      <c r="H384" s="31">
        <f t="shared" si="11"/>
        <v>0.9951560277146928</v>
      </c>
      <c r="I384" s="31"/>
      <c r="J384" s="33">
        <v>0.1</v>
      </c>
      <c r="K384" s="31" cm="1">
        <f t="array" ref="K384">1-POWER(1-INDEX(Life_LapseRate,A384),1/12)</f>
        <v>8.7416109546967213E-3</v>
      </c>
      <c r="L384" s="37"/>
      <c r="M384" s="35">
        <v>0.01</v>
      </c>
      <c r="N384" s="35">
        <v>0.01</v>
      </c>
      <c r="P384" s="36" cm="1">
        <f t="array" ref="P384">INDEX(Global_Inflation,A384)+0.02</f>
        <v>7.0000000000000007E-2</v>
      </c>
      <c r="R384" s="36" cm="1">
        <f t="array" ref="R384">INDEX(Life_LapseRate,A384)*0.5</f>
        <v>0.05</v>
      </c>
      <c r="S384" s="36" cm="1">
        <f t="array" ref="S384">INDEX(Life_LapseRate,A384)*1.5</f>
        <v>0.15000000000000002</v>
      </c>
      <c r="U384" s="36" cm="1">
        <f t="array" ref="U384">INDEX(Global_Yield,A384)*INDEX(Global_YieldUp,A384)</f>
        <v>5.9999999999999995E-4</v>
      </c>
      <c r="V384" s="36" cm="1">
        <f t="array" ref="V384">INDEX(Global_Yield,A384)*INDEX(Global_YieldDown,A384)</f>
        <v>5.9999999999999995E-4</v>
      </c>
    </row>
    <row r="385" spans="1:22" x14ac:dyDescent="0.2">
      <c r="A385" s="29">
        <v>383</v>
      </c>
      <c r="B385" s="30">
        <v>0.05</v>
      </c>
      <c r="C385" s="31">
        <f t="shared" si="10"/>
        <v>4.7263515359256125</v>
      </c>
      <c r="D385" s="31"/>
      <c r="E385" s="32" cm="1">
        <f t="array" ref="E385">Global_Expense*INDEX(Global_InflationFactor,A385)</f>
        <v>23.631757679628063</v>
      </c>
      <c r="F385" s="32"/>
      <c r="G385" s="30">
        <v>0.06</v>
      </c>
      <c r="H385" s="31">
        <f t="shared" si="11"/>
        <v>0.9951560277146928</v>
      </c>
      <c r="I385" s="31"/>
      <c r="J385" s="33">
        <v>0.1</v>
      </c>
      <c r="K385" s="31" cm="1">
        <f t="array" ref="K385">1-POWER(1-INDEX(Life_LapseRate,A385),1/12)</f>
        <v>8.7416109546967213E-3</v>
      </c>
      <c r="L385" s="37"/>
      <c r="M385" s="35">
        <v>0.01</v>
      </c>
      <c r="N385" s="35">
        <v>0.01</v>
      </c>
      <c r="P385" s="36" cm="1">
        <f t="array" ref="P385">INDEX(Global_Inflation,A385)+0.02</f>
        <v>7.0000000000000007E-2</v>
      </c>
      <c r="R385" s="36" cm="1">
        <f t="array" ref="R385">INDEX(Life_LapseRate,A385)*0.5</f>
        <v>0.05</v>
      </c>
      <c r="S385" s="36" cm="1">
        <f t="array" ref="S385">INDEX(Life_LapseRate,A385)*1.5</f>
        <v>0.15000000000000002</v>
      </c>
      <c r="U385" s="36" cm="1">
        <f t="array" ref="U385">INDEX(Global_Yield,A385)*INDEX(Global_YieldUp,A385)</f>
        <v>5.9999999999999995E-4</v>
      </c>
      <c r="V385" s="36" cm="1">
        <f t="array" ref="V385">INDEX(Global_Yield,A385)*INDEX(Global_YieldDown,A385)</f>
        <v>5.9999999999999995E-4</v>
      </c>
    </row>
    <row r="386" spans="1:22" x14ac:dyDescent="0.2">
      <c r="A386" s="29">
        <v>384</v>
      </c>
      <c r="B386" s="30">
        <v>0.05</v>
      </c>
      <c r="C386" s="31">
        <f t="shared" si="10"/>
        <v>4.74560727712801</v>
      </c>
      <c r="D386" s="31"/>
      <c r="E386" s="32" cm="1">
        <f t="array" ref="E386">Global_Expense*INDEX(Global_InflationFactor,A386)</f>
        <v>23.728036385640049</v>
      </c>
      <c r="F386" s="32"/>
      <c r="G386" s="30">
        <v>0.06</v>
      </c>
      <c r="H386" s="31">
        <f t="shared" si="11"/>
        <v>0.9951560277146928</v>
      </c>
      <c r="I386" s="31"/>
      <c r="J386" s="33">
        <v>0.1</v>
      </c>
      <c r="K386" s="31" cm="1">
        <f t="array" ref="K386">1-POWER(1-INDEX(Life_LapseRate,A386),1/12)</f>
        <v>8.7416109546967213E-3</v>
      </c>
      <c r="L386" s="37"/>
      <c r="M386" s="35">
        <v>0.01</v>
      </c>
      <c r="N386" s="35">
        <v>0.01</v>
      </c>
      <c r="P386" s="36" cm="1">
        <f t="array" ref="P386">INDEX(Global_Inflation,A386)+0.02</f>
        <v>7.0000000000000007E-2</v>
      </c>
      <c r="R386" s="36" cm="1">
        <f t="array" ref="R386">INDEX(Life_LapseRate,A386)*0.5</f>
        <v>0.05</v>
      </c>
      <c r="S386" s="36" cm="1">
        <f t="array" ref="S386">INDEX(Life_LapseRate,A386)*1.5</f>
        <v>0.15000000000000002</v>
      </c>
      <c r="U386" s="36" cm="1">
        <f t="array" ref="U386">INDEX(Global_Yield,A386)*INDEX(Global_YieldUp,A386)</f>
        <v>5.9999999999999995E-4</v>
      </c>
      <c r="V386" s="36" cm="1">
        <f t="array" ref="V386">INDEX(Global_Yield,A386)*INDEX(Global_YieldDown,A386)</f>
        <v>5.9999999999999995E-4</v>
      </c>
    </row>
    <row r="387" spans="1:22" x14ac:dyDescent="0.2">
      <c r="A387" s="29">
        <v>385</v>
      </c>
      <c r="B387" s="30">
        <v>0.05</v>
      </c>
      <c r="C387" s="31">
        <f t="shared" ref="C387:C450" si="12">IF(A387=1,1,POWER(1+INDEX(Global_Inflation,A387-1),(A387-1)/12))</f>
        <v>4.7649414686036069</v>
      </c>
      <c r="D387" s="31"/>
      <c r="E387" s="32" cm="1">
        <f t="array" ref="E387">Global_Expense*INDEX(Global_InflationFactor,A387)</f>
        <v>23.824707343018034</v>
      </c>
      <c r="F387" s="32"/>
      <c r="G387" s="30">
        <v>0.06</v>
      </c>
      <c r="H387" s="31">
        <f t="shared" ref="H387:H450" si="13">1/POWER(1+INDEX(Global_Yield,A387),1/12)</f>
        <v>0.9951560277146928</v>
      </c>
      <c r="I387" s="31"/>
      <c r="J387" s="33">
        <v>0.1</v>
      </c>
      <c r="K387" s="31" cm="1">
        <f t="array" ref="K387">1-POWER(1-INDEX(Life_LapseRate,A387),1/12)</f>
        <v>8.7416109546967213E-3</v>
      </c>
      <c r="L387" s="37"/>
      <c r="M387" s="35">
        <v>0.01</v>
      </c>
      <c r="N387" s="35">
        <v>0.01</v>
      </c>
      <c r="P387" s="36" cm="1">
        <f t="array" ref="P387">INDEX(Global_Inflation,A387)+0.02</f>
        <v>7.0000000000000007E-2</v>
      </c>
      <c r="R387" s="36" cm="1">
        <f t="array" ref="R387">INDEX(Life_LapseRate,A387)*0.5</f>
        <v>0.05</v>
      </c>
      <c r="S387" s="36" cm="1">
        <f t="array" ref="S387">INDEX(Life_LapseRate,A387)*1.5</f>
        <v>0.15000000000000002</v>
      </c>
      <c r="U387" s="36" cm="1">
        <f t="array" ref="U387">INDEX(Global_Yield,A387)*INDEX(Global_YieldUp,A387)</f>
        <v>5.9999999999999995E-4</v>
      </c>
      <c r="V387" s="36" cm="1">
        <f t="array" ref="V387">INDEX(Global_Yield,A387)*INDEX(Global_YieldDown,A387)</f>
        <v>5.9999999999999995E-4</v>
      </c>
    </row>
    <row r="388" spans="1:22" x14ac:dyDescent="0.2">
      <c r="A388" s="29">
        <v>386</v>
      </c>
      <c r="B388" s="30">
        <v>0.05</v>
      </c>
      <c r="C388" s="31">
        <f t="shared" si="12"/>
        <v>4.784354429968543</v>
      </c>
      <c r="D388" s="31"/>
      <c r="E388" s="32" cm="1">
        <f t="array" ref="E388">Global_Expense*INDEX(Global_InflationFactor,A388)</f>
        <v>23.921772149842717</v>
      </c>
      <c r="F388" s="32"/>
      <c r="G388" s="30">
        <v>0.06</v>
      </c>
      <c r="H388" s="31">
        <f t="shared" si="13"/>
        <v>0.9951560277146928</v>
      </c>
      <c r="I388" s="31"/>
      <c r="J388" s="33">
        <v>0.1</v>
      </c>
      <c r="K388" s="31" cm="1">
        <f t="array" ref="K388">1-POWER(1-INDEX(Life_LapseRate,A388),1/12)</f>
        <v>8.7416109546967213E-3</v>
      </c>
      <c r="L388" s="37"/>
      <c r="M388" s="35">
        <v>0.01</v>
      </c>
      <c r="N388" s="35">
        <v>0.01</v>
      </c>
      <c r="P388" s="36" cm="1">
        <f t="array" ref="P388">INDEX(Global_Inflation,A388)+0.02</f>
        <v>7.0000000000000007E-2</v>
      </c>
      <c r="R388" s="36" cm="1">
        <f t="array" ref="R388">INDEX(Life_LapseRate,A388)*0.5</f>
        <v>0.05</v>
      </c>
      <c r="S388" s="36" cm="1">
        <f t="array" ref="S388">INDEX(Life_LapseRate,A388)*1.5</f>
        <v>0.15000000000000002</v>
      </c>
      <c r="U388" s="36" cm="1">
        <f t="array" ref="U388">INDEX(Global_Yield,A388)*INDEX(Global_YieldUp,A388)</f>
        <v>5.9999999999999995E-4</v>
      </c>
      <c r="V388" s="36" cm="1">
        <f t="array" ref="V388">INDEX(Global_Yield,A388)*INDEX(Global_YieldDown,A388)</f>
        <v>5.9999999999999995E-4</v>
      </c>
    </row>
    <row r="389" spans="1:22" x14ac:dyDescent="0.2">
      <c r="A389" s="29">
        <v>387</v>
      </c>
      <c r="B389" s="30">
        <v>0.05</v>
      </c>
      <c r="C389" s="31">
        <f t="shared" si="12"/>
        <v>4.8038464821410791</v>
      </c>
      <c r="D389" s="31"/>
      <c r="E389" s="32" cm="1">
        <f t="array" ref="E389">Global_Expense*INDEX(Global_InflationFactor,A389)</f>
        <v>24.019232410705396</v>
      </c>
      <c r="F389" s="32"/>
      <c r="G389" s="30">
        <v>0.06</v>
      </c>
      <c r="H389" s="31">
        <f t="shared" si="13"/>
        <v>0.9951560277146928</v>
      </c>
      <c r="I389" s="31"/>
      <c r="J389" s="33">
        <v>0.1</v>
      </c>
      <c r="K389" s="31" cm="1">
        <f t="array" ref="K389">1-POWER(1-INDEX(Life_LapseRate,A389),1/12)</f>
        <v>8.7416109546967213E-3</v>
      </c>
      <c r="L389" s="37"/>
      <c r="M389" s="35">
        <v>0.01</v>
      </c>
      <c r="N389" s="35">
        <v>0.01</v>
      </c>
      <c r="P389" s="36" cm="1">
        <f t="array" ref="P389">INDEX(Global_Inflation,A389)+0.02</f>
        <v>7.0000000000000007E-2</v>
      </c>
      <c r="R389" s="36" cm="1">
        <f t="array" ref="R389">INDEX(Life_LapseRate,A389)*0.5</f>
        <v>0.05</v>
      </c>
      <c r="S389" s="36" cm="1">
        <f t="array" ref="S389">INDEX(Life_LapseRate,A389)*1.5</f>
        <v>0.15000000000000002</v>
      </c>
      <c r="U389" s="36" cm="1">
        <f t="array" ref="U389">INDEX(Global_Yield,A389)*INDEX(Global_YieldUp,A389)</f>
        <v>5.9999999999999995E-4</v>
      </c>
      <c r="V389" s="36" cm="1">
        <f t="array" ref="V389">INDEX(Global_Yield,A389)*INDEX(Global_YieldDown,A389)</f>
        <v>5.9999999999999995E-4</v>
      </c>
    </row>
    <row r="390" spans="1:22" x14ac:dyDescent="0.2">
      <c r="A390" s="29">
        <v>388</v>
      </c>
      <c r="B390" s="30">
        <v>0.05</v>
      </c>
      <c r="C390" s="31">
        <f t="shared" si="12"/>
        <v>4.8234179473469663</v>
      </c>
      <c r="D390" s="31"/>
      <c r="E390" s="32" cm="1">
        <f t="array" ref="E390">Global_Expense*INDEX(Global_InflationFactor,A390)</f>
        <v>24.117089736734833</v>
      </c>
      <c r="F390" s="32"/>
      <c r="G390" s="30">
        <v>0.06</v>
      </c>
      <c r="H390" s="31">
        <f t="shared" si="13"/>
        <v>0.9951560277146928</v>
      </c>
      <c r="I390" s="31"/>
      <c r="J390" s="33">
        <v>0.1</v>
      </c>
      <c r="K390" s="31" cm="1">
        <f t="array" ref="K390">1-POWER(1-INDEX(Life_LapseRate,A390),1/12)</f>
        <v>8.7416109546967213E-3</v>
      </c>
      <c r="L390" s="37"/>
      <c r="M390" s="35">
        <v>0.01</v>
      </c>
      <c r="N390" s="35">
        <v>0.01</v>
      </c>
      <c r="P390" s="36" cm="1">
        <f t="array" ref="P390">INDEX(Global_Inflation,A390)+0.02</f>
        <v>7.0000000000000007E-2</v>
      </c>
      <c r="R390" s="36" cm="1">
        <f t="array" ref="R390">INDEX(Life_LapseRate,A390)*0.5</f>
        <v>0.05</v>
      </c>
      <c r="S390" s="36" cm="1">
        <f t="array" ref="S390">INDEX(Life_LapseRate,A390)*1.5</f>
        <v>0.15000000000000002</v>
      </c>
      <c r="U390" s="36" cm="1">
        <f t="array" ref="U390">INDEX(Global_Yield,A390)*INDEX(Global_YieldUp,A390)</f>
        <v>5.9999999999999995E-4</v>
      </c>
      <c r="V390" s="36" cm="1">
        <f t="array" ref="V390">INDEX(Global_Yield,A390)*INDEX(Global_YieldDown,A390)</f>
        <v>5.9999999999999995E-4</v>
      </c>
    </row>
    <row r="391" spans="1:22" x14ac:dyDescent="0.2">
      <c r="A391" s="29">
        <v>389</v>
      </c>
      <c r="B391" s="30">
        <v>0.05</v>
      </c>
      <c r="C391" s="31">
        <f t="shared" si="12"/>
        <v>4.8430691491247293</v>
      </c>
      <c r="D391" s="31"/>
      <c r="E391" s="32" cm="1">
        <f t="array" ref="E391">Global_Expense*INDEX(Global_InflationFactor,A391)</f>
        <v>24.215345745623647</v>
      </c>
      <c r="F391" s="32"/>
      <c r="G391" s="30">
        <v>0.06</v>
      </c>
      <c r="H391" s="31">
        <f t="shared" si="13"/>
        <v>0.9951560277146928</v>
      </c>
      <c r="I391" s="31"/>
      <c r="J391" s="33">
        <v>0.1</v>
      </c>
      <c r="K391" s="31" cm="1">
        <f t="array" ref="K391">1-POWER(1-INDEX(Life_LapseRate,A391),1/12)</f>
        <v>8.7416109546967213E-3</v>
      </c>
      <c r="L391" s="37"/>
      <c r="M391" s="35">
        <v>0.01</v>
      </c>
      <c r="N391" s="35">
        <v>0.01</v>
      </c>
      <c r="P391" s="36" cm="1">
        <f t="array" ref="P391">INDEX(Global_Inflation,A391)+0.02</f>
        <v>7.0000000000000007E-2</v>
      </c>
      <c r="R391" s="36" cm="1">
        <f t="array" ref="R391">INDEX(Life_LapseRate,A391)*0.5</f>
        <v>0.05</v>
      </c>
      <c r="S391" s="36" cm="1">
        <f t="array" ref="S391">INDEX(Life_LapseRate,A391)*1.5</f>
        <v>0.15000000000000002</v>
      </c>
      <c r="U391" s="36" cm="1">
        <f t="array" ref="U391">INDEX(Global_Yield,A391)*INDEX(Global_YieldUp,A391)</f>
        <v>5.9999999999999995E-4</v>
      </c>
      <c r="V391" s="36" cm="1">
        <f t="array" ref="V391">INDEX(Global_Yield,A391)*INDEX(Global_YieldDown,A391)</f>
        <v>5.9999999999999995E-4</v>
      </c>
    </row>
    <row r="392" spans="1:22" x14ac:dyDescent="0.2">
      <c r="A392" s="29">
        <v>390</v>
      </c>
      <c r="B392" s="30">
        <v>0.05</v>
      </c>
      <c r="C392" s="31">
        <f t="shared" si="12"/>
        <v>4.8628004123310307</v>
      </c>
      <c r="D392" s="31"/>
      <c r="E392" s="32" cm="1">
        <f t="array" ref="E392">Global_Expense*INDEX(Global_InflationFactor,A392)</f>
        <v>24.314002061655152</v>
      </c>
      <c r="F392" s="32"/>
      <c r="G392" s="30">
        <v>0.06</v>
      </c>
      <c r="H392" s="31">
        <f t="shared" si="13"/>
        <v>0.9951560277146928</v>
      </c>
      <c r="I392" s="31"/>
      <c r="J392" s="33">
        <v>0.1</v>
      </c>
      <c r="K392" s="31" cm="1">
        <f t="array" ref="K392">1-POWER(1-INDEX(Life_LapseRate,A392),1/12)</f>
        <v>8.7416109546967213E-3</v>
      </c>
      <c r="L392" s="37"/>
      <c r="M392" s="35">
        <v>0.01</v>
      </c>
      <c r="N392" s="35">
        <v>0.01</v>
      </c>
      <c r="P392" s="36" cm="1">
        <f t="array" ref="P392">INDEX(Global_Inflation,A392)+0.02</f>
        <v>7.0000000000000007E-2</v>
      </c>
      <c r="R392" s="36" cm="1">
        <f t="array" ref="R392">INDEX(Life_LapseRate,A392)*0.5</f>
        <v>0.05</v>
      </c>
      <c r="S392" s="36" cm="1">
        <f t="array" ref="S392">INDEX(Life_LapseRate,A392)*1.5</f>
        <v>0.15000000000000002</v>
      </c>
      <c r="U392" s="36" cm="1">
        <f t="array" ref="U392">INDEX(Global_Yield,A392)*INDEX(Global_YieldUp,A392)</f>
        <v>5.9999999999999995E-4</v>
      </c>
      <c r="V392" s="36" cm="1">
        <f t="array" ref="V392">INDEX(Global_Yield,A392)*INDEX(Global_YieldDown,A392)</f>
        <v>5.9999999999999995E-4</v>
      </c>
    </row>
    <row r="393" spans="1:22" x14ac:dyDescent="0.2">
      <c r="A393" s="29">
        <v>391</v>
      </c>
      <c r="B393" s="30">
        <v>0.05</v>
      </c>
      <c r="C393" s="31">
        <f t="shared" si="12"/>
        <v>4.8826120631460439</v>
      </c>
      <c r="D393" s="31"/>
      <c r="E393" s="32" cm="1">
        <f t="array" ref="E393">Global_Expense*INDEX(Global_InflationFactor,A393)</f>
        <v>24.41306031573022</v>
      </c>
      <c r="F393" s="32"/>
      <c r="G393" s="30">
        <v>0.06</v>
      </c>
      <c r="H393" s="31">
        <f t="shared" si="13"/>
        <v>0.9951560277146928</v>
      </c>
      <c r="I393" s="31"/>
      <c r="J393" s="33">
        <v>0.1</v>
      </c>
      <c r="K393" s="31" cm="1">
        <f t="array" ref="K393">1-POWER(1-INDEX(Life_LapseRate,A393),1/12)</f>
        <v>8.7416109546967213E-3</v>
      </c>
      <c r="L393" s="37"/>
      <c r="M393" s="35">
        <v>0.01</v>
      </c>
      <c r="N393" s="35">
        <v>0.01</v>
      </c>
      <c r="P393" s="36" cm="1">
        <f t="array" ref="P393">INDEX(Global_Inflation,A393)+0.02</f>
        <v>7.0000000000000007E-2</v>
      </c>
      <c r="R393" s="36" cm="1">
        <f t="array" ref="R393">INDEX(Life_LapseRate,A393)*0.5</f>
        <v>0.05</v>
      </c>
      <c r="S393" s="36" cm="1">
        <f t="array" ref="S393">INDEX(Life_LapseRate,A393)*1.5</f>
        <v>0.15000000000000002</v>
      </c>
      <c r="U393" s="36" cm="1">
        <f t="array" ref="U393">INDEX(Global_Yield,A393)*INDEX(Global_YieldUp,A393)</f>
        <v>5.9999999999999995E-4</v>
      </c>
      <c r="V393" s="36" cm="1">
        <f t="array" ref="V393">INDEX(Global_Yield,A393)*INDEX(Global_YieldDown,A393)</f>
        <v>5.9999999999999995E-4</v>
      </c>
    </row>
    <row r="394" spans="1:22" x14ac:dyDescent="0.2">
      <c r="A394" s="29">
        <v>392</v>
      </c>
      <c r="B394" s="30">
        <v>0.05</v>
      </c>
      <c r="C394" s="31">
        <f t="shared" si="12"/>
        <v>4.902504429078836</v>
      </c>
      <c r="D394" s="31"/>
      <c r="E394" s="32" cm="1">
        <f t="array" ref="E394">Global_Expense*INDEX(Global_InflationFactor,A394)</f>
        <v>24.512522145394179</v>
      </c>
      <c r="F394" s="32"/>
      <c r="G394" s="30">
        <v>0.06</v>
      </c>
      <c r="H394" s="31">
        <f t="shared" si="13"/>
        <v>0.9951560277146928</v>
      </c>
      <c r="I394" s="31"/>
      <c r="J394" s="33">
        <v>0.1</v>
      </c>
      <c r="K394" s="31" cm="1">
        <f t="array" ref="K394">1-POWER(1-INDEX(Life_LapseRate,A394),1/12)</f>
        <v>8.7416109546967213E-3</v>
      </c>
      <c r="L394" s="37"/>
      <c r="M394" s="35">
        <v>0.01</v>
      </c>
      <c r="N394" s="35">
        <v>0.01</v>
      </c>
      <c r="P394" s="36" cm="1">
        <f t="array" ref="P394">INDEX(Global_Inflation,A394)+0.02</f>
        <v>7.0000000000000007E-2</v>
      </c>
      <c r="R394" s="36" cm="1">
        <f t="array" ref="R394">INDEX(Life_LapseRate,A394)*0.5</f>
        <v>0.05</v>
      </c>
      <c r="S394" s="36" cm="1">
        <f t="array" ref="S394">INDEX(Life_LapseRate,A394)*1.5</f>
        <v>0.15000000000000002</v>
      </c>
      <c r="U394" s="36" cm="1">
        <f t="array" ref="U394">INDEX(Global_Yield,A394)*INDEX(Global_YieldUp,A394)</f>
        <v>5.9999999999999995E-4</v>
      </c>
      <c r="V394" s="36" cm="1">
        <f t="array" ref="V394">INDEX(Global_Yield,A394)*INDEX(Global_YieldDown,A394)</f>
        <v>5.9999999999999995E-4</v>
      </c>
    </row>
    <row r="395" spans="1:22" x14ac:dyDescent="0.2">
      <c r="A395" s="29">
        <v>393</v>
      </c>
      <c r="B395" s="30">
        <v>0.05</v>
      </c>
      <c r="C395" s="31">
        <f t="shared" si="12"/>
        <v>4.9224778389727861</v>
      </c>
      <c r="D395" s="31"/>
      <c r="E395" s="32" cm="1">
        <f t="array" ref="E395">Global_Expense*INDEX(Global_InflationFactor,A395)</f>
        <v>24.61238919486393</v>
      </c>
      <c r="F395" s="32"/>
      <c r="G395" s="30">
        <v>0.06</v>
      </c>
      <c r="H395" s="31">
        <f t="shared" si="13"/>
        <v>0.9951560277146928</v>
      </c>
      <c r="I395" s="31"/>
      <c r="J395" s="33">
        <v>0.1</v>
      </c>
      <c r="K395" s="31" cm="1">
        <f t="array" ref="K395">1-POWER(1-INDEX(Life_LapseRate,A395),1/12)</f>
        <v>8.7416109546967213E-3</v>
      </c>
      <c r="L395" s="37"/>
      <c r="M395" s="35">
        <v>0.01</v>
      </c>
      <c r="N395" s="35">
        <v>0.01</v>
      </c>
      <c r="P395" s="36" cm="1">
        <f t="array" ref="P395">INDEX(Global_Inflation,A395)+0.02</f>
        <v>7.0000000000000007E-2</v>
      </c>
      <c r="R395" s="36" cm="1">
        <f t="array" ref="R395">INDEX(Life_LapseRate,A395)*0.5</f>
        <v>0.05</v>
      </c>
      <c r="S395" s="36" cm="1">
        <f t="array" ref="S395">INDEX(Life_LapseRate,A395)*1.5</f>
        <v>0.15000000000000002</v>
      </c>
      <c r="U395" s="36" cm="1">
        <f t="array" ref="U395">INDEX(Global_Yield,A395)*INDEX(Global_YieldUp,A395)</f>
        <v>5.9999999999999995E-4</v>
      </c>
      <c r="V395" s="36" cm="1">
        <f t="array" ref="V395">INDEX(Global_Yield,A395)*INDEX(Global_YieldDown,A395)</f>
        <v>5.9999999999999995E-4</v>
      </c>
    </row>
    <row r="396" spans="1:22" x14ac:dyDescent="0.2">
      <c r="A396" s="29">
        <v>394</v>
      </c>
      <c r="B396" s="30">
        <v>0.05</v>
      </c>
      <c r="C396" s="31">
        <f t="shared" si="12"/>
        <v>4.9425326230110276</v>
      </c>
      <c r="D396" s="31"/>
      <c r="E396" s="32" cm="1">
        <f t="array" ref="E396">Global_Expense*INDEX(Global_InflationFactor,A396)</f>
        <v>24.712663115055136</v>
      </c>
      <c r="F396" s="32"/>
      <c r="G396" s="30">
        <v>0.06</v>
      </c>
      <c r="H396" s="31">
        <f t="shared" si="13"/>
        <v>0.9951560277146928</v>
      </c>
      <c r="I396" s="31"/>
      <c r="J396" s="33">
        <v>0.1</v>
      </c>
      <c r="K396" s="31" cm="1">
        <f t="array" ref="K396">1-POWER(1-INDEX(Life_LapseRate,A396),1/12)</f>
        <v>8.7416109546967213E-3</v>
      </c>
      <c r="L396" s="37"/>
      <c r="M396" s="35">
        <v>0.01</v>
      </c>
      <c r="N396" s="35">
        <v>0.01</v>
      </c>
      <c r="P396" s="36" cm="1">
        <f t="array" ref="P396">INDEX(Global_Inflation,A396)+0.02</f>
        <v>7.0000000000000007E-2</v>
      </c>
      <c r="R396" s="36" cm="1">
        <f t="array" ref="R396">INDEX(Life_LapseRate,A396)*0.5</f>
        <v>0.05</v>
      </c>
      <c r="S396" s="36" cm="1">
        <f t="array" ref="S396">INDEX(Life_LapseRate,A396)*1.5</f>
        <v>0.15000000000000002</v>
      </c>
      <c r="U396" s="36" cm="1">
        <f t="array" ref="U396">INDEX(Global_Yield,A396)*INDEX(Global_YieldUp,A396)</f>
        <v>5.9999999999999995E-4</v>
      </c>
      <c r="V396" s="36" cm="1">
        <f t="array" ref="V396">INDEX(Global_Yield,A396)*INDEX(Global_YieldDown,A396)</f>
        <v>5.9999999999999995E-4</v>
      </c>
    </row>
    <row r="397" spans="1:22" x14ac:dyDescent="0.2">
      <c r="A397" s="29">
        <v>395</v>
      </c>
      <c r="B397" s="30">
        <v>0.05</v>
      </c>
      <c r="C397" s="31">
        <f t="shared" si="12"/>
        <v>4.962669112721894</v>
      </c>
      <c r="D397" s="31"/>
      <c r="E397" s="32" cm="1">
        <f t="array" ref="E397">Global_Expense*INDEX(Global_InflationFactor,A397)</f>
        <v>24.81334556360947</v>
      </c>
      <c r="F397" s="32"/>
      <c r="G397" s="30">
        <v>0.06</v>
      </c>
      <c r="H397" s="31">
        <f t="shared" si="13"/>
        <v>0.9951560277146928</v>
      </c>
      <c r="I397" s="31"/>
      <c r="J397" s="33">
        <v>0.1</v>
      </c>
      <c r="K397" s="31" cm="1">
        <f t="array" ref="K397">1-POWER(1-INDEX(Life_LapseRate,A397),1/12)</f>
        <v>8.7416109546967213E-3</v>
      </c>
      <c r="L397" s="37"/>
      <c r="M397" s="35">
        <v>0.01</v>
      </c>
      <c r="N397" s="35">
        <v>0.01</v>
      </c>
      <c r="P397" s="36" cm="1">
        <f t="array" ref="P397">INDEX(Global_Inflation,A397)+0.02</f>
        <v>7.0000000000000007E-2</v>
      </c>
      <c r="R397" s="36" cm="1">
        <f t="array" ref="R397">INDEX(Life_LapseRate,A397)*0.5</f>
        <v>0.05</v>
      </c>
      <c r="S397" s="36" cm="1">
        <f t="array" ref="S397">INDEX(Life_LapseRate,A397)*1.5</f>
        <v>0.15000000000000002</v>
      </c>
      <c r="U397" s="36" cm="1">
        <f t="array" ref="U397">INDEX(Global_Yield,A397)*INDEX(Global_YieldUp,A397)</f>
        <v>5.9999999999999995E-4</v>
      </c>
      <c r="V397" s="36" cm="1">
        <f t="array" ref="V397">INDEX(Global_Yield,A397)*INDEX(Global_YieldDown,A397)</f>
        <v>5.9999999999999995E-4</v>
      </c>
    </row>
    <row r="398" spans="1:22" x14ac:dyDescent="0.2">
      <c r="A398" s="29">
        <v>396</v>
      </c>
      <c r="B398" s="30">
        <v>0.05</v>
      </c>
      <c r="C398" s="31">
        <f t="shared" si="12"/>
        <v>4.9828876409844103</v>
      </c>
      <c r="D398" s="31"/>
      <c r="E398" s="32" cm="1">
        <f t="array" ref="E398">Global_Expense*INDEX(Global_InflationFactor,A398)</f>
        <v>24.91443820492205</v>
      </c>
      <c r="F398" s="32"/>
      <c r="G398" s="30">
        <v>0.06</v>
      </c>
      <c r="H398" s="31">
        <f t="shared" si="13"/>
        <v>0.9951560277146928</v>
      </c>
      <c r="I398" s="31"/>
      <c r="J398" s="33">
        <v>0.1</v>
      </c>
      <c r="K398" s="31" cm="1">
        <f t="array" ref="K398">1-POWER(1-INDEX(Life_LapseRate,A398),1/12)</f>
        <v>8.7416109546967213E-3</v>
      </c>
      <c r="L398" s="37"/>
      <c r="M398" s="35">
        <v>0.01</v>
      </c>
      <c r="N398" s="35">
        <v>0.01</v>
      </c>
      <c r="P398" s="36" cm="1">
        <f t="array" ref="P398">INDEX(Global_Inflation,A398)+0.02</f>
        <v>7.0000000000000007E-2</v>
      </c>
      <c r="R398" s="36" cm="1">
        <f t="array" ref="R398">INDEX(Life_LapseRate,A398)*0.5</f>
        <v>0.05</v>
      </c>
      <c r="S398" s="36" cm="1">
        <f t="array" ref="S398">INDEX(Life_LapseRate,A398)*1.5</f>
        <v>0.15000000000000002</v>
      </c>
      <c r="U398" s="36" cm="1">
        <f t="array" ref="U398">INDEX(Global_Yield,A398)*INDEX(Global_YieldUp,A398)</f>
        <v>5.9999999999999995E-4</v>
      </c>
      <c r="V398" s="36" cm="1">
        <f t="array" ref="V398">INDEX(Global_Yield,A398)*INDEX(Global_YieldDown,A398)</f>
        <v>5.9999999999999995E-4</v>
      </c>
    </row>
    <row r="399" spans="1:22" x14ac:dyDescent="0.2">
      <c r="A399" s="29">
        <v>397</v>
      </c>
      <c r="B399" s="30">
        <v>0.05</v>
      </c>
      <c r="C399" s="31">
        <f t="shared" si="12"/>
        <v>5.0031885420337874</v>
      </c>
      <c r="D399" s="31"/>
      <c r="E399" s="32" cm="1">
        <f t="array" ref="E399">Global_Expense*INDEX(Global_InflationFactor,A399)</f>
        <v>25.015942710168936</v>
      </c>
      <c r="F399" s="32"/>
      <c r="G399" s="30">
        <v>0.06</v>
      </c>
      <c r="H399" s="31">
        <f t="shared" si="13"/>
        <v>0.9951560277146928</v>
      </c>
      <c r="I399" s="31"/>
      <c r="J399" s="33">
        <v>0.1</v>
      </c>
      <c r="K399" s="31" cm="1">
        <f t="array" ref="K399">1-POWER(1-INDEX(Life_LapseRate,A399),1/12)</f>
        <v>8.7416109546967213E-3</v>
      </c>
      <c r="L399" s="37"/>
      <c r="M399" s="35">
        <v>0.01</v>
      </c>
      <c r="N399" s="35">
        <v>0.01</v>
      </c>
      <c r="P399" s="36" cm="1">
        <f t="array" ref="P399">INDEX(Global_Inflation,A399)+0.02</f>
        <v>7.0000000000000007E-2</v>
      </c>
      <c r="R399" s="36" cm="1">
        <f t="array" ref="R399">INDEX(Life_LapseRate,A399)*0.5</f>
        <v>0.05</v>
      </c>
      <c r="S399" s="36" cm="1">
        <f t="array" ref="S399">INDEX(Life_LapseRate,A399)*1.5</f>
        <v>0.15000000000000002</v>
      </c>
      <c r="U399" s="36" cm="1">
        <f t="array" ref="U399">INDEX(Global_Yield,A399)*INDEX(Global_YieldUp,A399)</f>
        <v>5.9999999999999995E-4</v>
      </c>
      <c r="V399" s="36" cm="1">
        <f t="array" ref="V399">INDEX(Global_Yield,A399)*INDEX(Global_YieldDown,A399)</f>
        <v>5.9999999999999995E-4</v>
      </c>
    </row>
    <row r="400" spans="1:22" x14ac:dyDescent="0.2">
      <c r="A400" s="29">
        <v>398</v>
      </c>
      <c r="B400" s="30">
        <v>0.05</v>
      </c>
      <c r="C400" s="31">
        <f t="shared" si="12"/>
        <v>5.0235721514669693</v>
      </c>
      <c r="D400" s="31"/>
      <c r="E400" s="32" cm="1">
        <f t="array" ref="E400">Global_Expense*INDEX(Global_InflationFactor,A400)</f>
        <v>25.117860757334846</v>
      </c>
      <c r="F400" s="32"/>
      <c r="G400" s="30">
        <v>0.06</v>
      </c>
      <c r="H400" s="31">
        <f t="shared" si="13"/>
        <v>0.9951560277146928</v>
      </c>
      <c r="I400" s="31"/>
      <c r="J400" s="33">
        <v>0.1</v>
      </c>
      <c r="K400" s="31" cm="1">
        <f t="array" ref="K400">1-POWER(1-INDEX(Life_LapseRate,A400),1/12)</f>
        <v>8.7416109546967213E-3</v>
      </c>
      <c r="L400" s="37"/>
      <c r="M400" s="35">
        <v>0.01</v>
      </c>
      <c r="N400" s="35">
        <v>0.01</v>
      </c>
      <c r="P400" s="36" cm="1">
        <f t="array" ref="P400">INDEX(Global_Inflation,A400)+0.02</f>
        <v>7.0000000000000007E-2</v>
      </c>
      <c r="R400" s="36" cm="1">
        <f t="array" ref="R400">INDEX(Life_LapseRate,A400)*0.5</f>
        <v>0.05</v>
      </c>
      <c r="S400" s="36" cm="1">
        <f t="array" ref="S400">INDEX(Life_LapseRate,A400)*1.5</f>
        <v>0.15000000000000002</v>
      </c>
      <c r="U400" s="36" cm="1">
        <f t="array" ref="U400">INDEX(Global_Yield,A400)*INDEX(Global_YieldUp,A400)</f>
        <v>5.9999999999999995E-4</v>
      </c>
      <c r="V400" s="36" cm="1">
        <f t="array" ref="V400">INDEX(Global_Yield,A400)*INDEX(Global_YieldDown,A400)</f>
        <v>5.9999999999999995E-4</v>
      </c>
    </row>
    <row r="401" spans="1:22" x14ac:dyDescent="0.2">
      <c r="A401" s="29">
        <v>399</v>
      </c>
      <c r="B401" s="30">
        <v>0.05</v>
      </c>
      <c r="C401" s="31">
        <f t="shared" si="12"/>
        <v>5.0440388062481336</v>
      </c>
      <c r="D401" s="31"/>
      <c r="E401" s="32" cm="1">
        <f t="array" ref="E401">Global_Expense*INDEX(Global_InflationFactor,A401)</f>
        <v>25.220194031240666</v>
      </c>
      <c r="F401" s="32"/>
      <c r="G401" s="30">
        <v>0.06</v>
      </c>
      <c r="H401" s="31">
        <f t="shared" si="13"/>
        <v>0.9951560277146928</v>
      </c>
      <c r="I401" s="31"/>
      <c r="J401" s="33">
        <v>0.1</v>
      </c>
      <c r="K401" s="31" cm="1">
        <f t="array" ref="K401">1-POWER(1-INDEX(Life_LapseRate,A401),1/12)</f>
        <v>8.7416109546967213E-3</v>
      </c>
      <c r="L401" s="37"/>
      <c r="M401" s="35">
        <v>0.01</v>
      </c>
      <c r="N401" s="35">
        <v>0.01</v>
      </c>
      <c r="P401" s="36" cm="1">
        <f t="array" ref="P401">INDEX(Global_Inflation,A401)+0.02</f>
        <v>7.0000000000000007E-2</v>
      </c>
      <c r="R401" s="36" cm="1">
        <f t="array" ref="R401">INDEX(Life_LapseRate,A401)*0.5</f>
        <v>0.05</v>
      </c>
      <c r="S401" s="36" cm="1">
        <f t="array" ref="S401">INDEX(Life_LapseRate,A401)*1.5</f>
        <v>0.15000000000000002</v>
      </c>
      <c r="U401" s="36" cm="1">
        <f t="array" ref="U401">INDEX(Global_Yield,A401)*INDEX(Global_YieldUp,A401)</f>
        <v>5.9999999999999995E-4</v>
      </c>
      <c r="V401" s="36" cm="1">
        <f t="array" ref="V401">INDEX(Global_Yield,A401)*INDEX(Global_YieldDown,A401)</f>
        <v>5.9999999999999995E-4</v>
      </c>
    </row>
    <row r="402" spans="1:22" x14ac:dyDescent="0.2">
      <c r="A402" s="29">
        <v>400</v>
      </c>
      <c r="B402" s="30">
        <v>0.05</v>
      </c>
      <c r="C402" s="31">
        <f t="shared" si="12"/>
        <v>5.0645888447143141</v>
      </c>
      <c r="D402" s="31"/>
      <c r="E402" s="32" cm="1">
        <f t="array" ref="E402">Global_Expense*INDEX(Global_InflationFactor,A402)</f>
        <v>25.322944223571572</v>
      </c>
      <c r="F402" s="32"/>
      <c r="G402" s="30">
        <v>0.06</v>
      </c>
      <c r="H402" s="31">
        <f t="shared" si="13"/>
        <v>0.9951560277146928</v>
      </c>
      <c r="I402" s="31"/>
      <c r="J402" s="33">
        <v>0.1</v>
      </c>
      <c r="K402" s="31" cm="1">
        <f t="array" ref="K402">1-POWER(1-INDEX(Life_LapseRate,A402),1/12)</f>
        <v>8.7416109546967213E-3</v>
      </c>
      <c r="L402" s="37"/>
      <c r="M402" s="35">
        <v>0.01</v>
      </c>
      <c r="N402" s="35">
        <v>0.01</v>
      </c>
      <c r="P402" s="36" cm="1">
        <f t="array" ref="P402">INDEX(Global_Inflation,A402)+0.02</f>
        <v>7.0000000000000007E-2</v>
      </c>
      <c r="R402" s="36" cm="1">
        <f t="array" ref="R402">INDEX(Life_LapseRate,A402)*0.5</f>
        <v>0.05</v>
      </c>
      <c r="S402" s="36" cm="1">
        <f t="array" ref="S402">INDEX(Life_LapseRate,A402)*1.5</f>
        <v>0.15000000000000002</v>
      </c>
      <c r="U402" s="36" cm="1">
        <f t="array" ref="U402">INDEX(Global_Yield,A402)*INDEX(Global_YieldUp,A402)</f>
        <v>5.9999999999999995E-4</v>
      </c>
      <c r="V402" s="36" cm="1">
        <f t="array" ref="V402">INDEX(Global_Yield,A402)*INDEX(Global_YieldDown,A402)</f>
        <v>5.9999999999999995E-4</v>
      </c>
    </row>
    <row r="403" spans="1:22" x14ac:dyDescent="0.2">
      <c r="A403" s="29">
        <v>401</v>
      </c>
      <c r="B403" s="30">
        <v>0.05</v>
      </c>
      <c r="C403" s="31">
        <f t="shared" si="12"/>
        <v>5.0852226065809658</v>
      </c>
      <c r="D403" s="31"/>
      <c r="E403" s="32" cm="1">
        <f t="array" ref="E403">Global_Expense*INDEX(Global_InflationFactor,A403)</f>
        <v>25.42611303290483</v>
      </c>
      <c r="F403" s="32"/>
      <c r="G403" s="30">
        <v>0.06</v>
      </c>
      <c r="H403" s="31">
        <f t="shared" si="13"/>
        <v>0.9951560277146928</v>
      </c>
      <c r="I403" s="31"/>
      <c r="J403" s="33">
        <v>0.1</v>
      </c>
      <c r="K403" s="31" cm="1">
        <f t="array" ref="K403">1-POWER(1-INDEX(Life_LapseRate,A403),1/12)</f>
        <v>8.7416109546967213E-3</v>
      </c>
      <c r="L403" s="37"/>
      <c r="M403" s="35">
        <v>0.01</v>
      </c>
      <c r="N403" s="35">
        <v>0.01</v>
      </c>
      <c r="P403" s="36" cm="1">
        <f t="array" ref="P403">INDEX(Global_Inflation,A403)+0.02</f>
        <v>7.0000000000000007E-2</v>
      </c>
      <c r="R403" s="36" cm="1">
        <f t="array" ref="R403">INDEX(Life_LapseRate,A403)*0.5</f>
        <v>0.05</v>
      </c>
      <c r="S403" s="36" cm="1">
        <f t="array" ref="S403">INDEX(Life_LapseRate,A403)*1.5</f>
        <v>0.15000000000000002</v>
      </c>
      <c r="U403" s="36" cm="1">
        <f t="array" ref="U403">INDEX(Global_Yield,A403)*INDEX(Global_YieldUp,A403)</f>
        <v>5.9999999999999995E-4</v>
      </c>
      <c r="V403" s="36" cm="1">
        <f t="array" ref="V403">INDEX(Global_Yield,A403)*INDEX(Global_YieldDown,A403)</f>
        <v>5.9999999999999995E-4</v>
      </c>
    </row>
    <row r="404" spans="1:22" x14ac:dyDescent="0.2">
      <c r="A404" s="29">
        <v>402</v>
      </c>
      <c r="B404" s="30">
        <v>0.05</v>
      </c>
      <c r="C404" s="31">
        <f t="shared" si="12"/>
        <v>5.1059404329475813</v>
      </c>
      <c r="D404" s="31"/>
      <c r="E404" s="32" cm="1">
        <f t="array" ref="E404">Global_Expense*INDEX(Global_InflationFactor,A404)</f>
        <v>25.529702164737905</v>
      </c>
      <c r="F404" s="32"/>
      <c r="G404" s="30">
        <v>0.06</v>
      </c>
      <c r="H404" s="31">
        <f t="shared" si="13"/>
        <v>0.9951560277146928</v>
      </c>
      <c r="I404" s="31"/>
      <c r="J404" s="33">
        <v>0.1</v>
      </c>
      <c r="K404" s="31" cm="1">
        <f t="array" ref="K404">1-POWER(1-INDEX(Life_LapseRate,A404),1/12)</f>
        <v>8.7416109546967213E-3</v>
      </c>
      <c r="L404" s="37"/>
      <c r="M404" s="35">
        <v>0.01</v>
      </c>
      <c r="N404" s="35">
        <v>0.01</v>
      </c>
      <c r="P404" s="36" cm="1">
        <f t="array" ref="P404">INDEX(Global_Inflation,A404)+0.02</f>
        <v>7.0000000000000007E-2</v>
      </c>
      <c r="R404" s="36" cm="1">
        <f t="array" ref="R404">INDEX(Life_LapseRate,A404)*0.5</f>
        <v>0.05</v>
      </c>
      <c r="S404" s="36" cm="1">
        <f t="array" ref="S404">INDEX(Life_LapseRate,A404)*1.5</f>
        <v>0.15000000000000002</v>
      </c>
      <c r="U404" s="36" cm="1">
        <f t="array" ref="U404">INDEX(Global_Yield,A404)*INDEX(Global_YieldUp,A404)</f>
        <v>5.9999999999999995E-4</v>
      </c>
      <c r="V404" s="36" cm="1">
        <f t="array" ref="V404">INDEX(Global_Yield,A404)*INDEX(Global_YieldDown,A404)</f>
        <v>5.9999999999999995E-4</v>
      </c>
    </row>
    <row r="405" spans="1:22" x14ac:dyDescent="0.2">
      <c r="A405" s="29">
        <v>403</v>
      </c>
      <c r="B405" s="30">
        <v>0.05</v>
      </c>
      <c r="C405" s="31">
        <f t="shared" si="12"/>
        <v>5.126742666303346</v>
      </c>
      <c r="D405" s="31"/>
      <c r="E405" s="32" cm="1">
        <f t="array" ref="E405">Global_Expense*INDEX(Global_InflationFactor,A405)</f>
        <v>25.633713331516731</v>
      </c>
      <c r="F405" s="32"/>
      <c r="G405" s="30">
        <v>0.06</v>
      </c>
      <c r="H405" s="31">
        <f t="shared" si="13"/>
        <v>0.9951560277146928</v>
      </c>
      <c r="I405" s="31"/>
      <c r="J405" s="33">
        <v>0.1</v>
      </c>
      <c r="K405" s="31" cm="1">
        <f t="array" ref="K405">1-POWER(1-INDEX(Life_LapseRate,A405),1/12)</f>
        <v>8.7416109546967213E-3</v>
      </c>
      <c r="L405" s="37"/>
      <c r="M405" s="35">
        <v>0.01</v>
      </c>
      <c r="N405" s="35">
        <v>0.01</v>
      </c>
      <c r="P405" s="36" cm="1">
        <f t="array" ref="P405">INDEX(Global_Inflation,A405)+0.02</f>
        <v>7.0000000000000007E-2</v>
      </c>
      <c r="R405" s="36" cm="1">
        <f t="array" ref="R405">INDEX(Life_LapseRate,A405)*0.5</f>
        <v>0.05</v>
      </c>
      <c r="S405" s="36" cm="1">
        <f t="array" ref="S405">INDEX(Life_LapseRate,A405)*1.5</f>
        <v>0.15000000000000002</v>
      </c>
      <c r="U405" s="36" cm="1">
        <f t="array" ref="U405">INDEX(Global_Yield,A405)*INDEX(Global_YieldUp,A405)</f>
        <v>5.9999999999999995E-4</v>
      </c>
      <c r="V405" s="36" cm="1">
        <f t="array" ref="V405">INDEX(Global_Yield,A405)*INDEX(Global_YieldDown,A405)</f>
        <v>5.9999999999999995E-4</v>
      </c>
    </row>
    <row r="406" spans="1:22" x14ac:dyDescent="0.2">
      <c r="A406" s="29">
        <v>404</v>
      </c>
      <c r="B406" s="30">
        <v>0.05</v>
      </c>
      <c r="C406" s="31">
        <f t="shared" si="12"/>
        <v>5.1476296505327772</v>
      </c>
      <c r="D406" s="31"/>
      <c r="E406" s="32" cm="1">
        <f t="array" ref="E406">Global_Expense*INDEX(Global_InflationFactor,A406)</f>
        <v>25.738148252663887</v>
      </c>
      <c r="F406" s="32"/>
      <c r="G406" s="30">
        <v>0.06</v>
      </c>
      <c r="H406" s="31">
        <f t="shared" si="13"/>
        <v>0.9951560277146928</v>
      </c>
      <c r="I406" s="31"/>
      <c r="J406" s="33">
        <v>0.1</v>
      </c>
      <c r="K406" s="31" cm="1">
        <f t="array" ref="K406">1-POWER(1-INDEX(Life_LapseRate,A406),1/12)</f>
        <v>8.7416109546967213E-3</v>
      </c>
      <c r="L406" s="37"/>
      <c r="M406" s="35">
        <v>0.01</v>
      </c>
      <c r="N406" s="35">
        <v>0.01</v>
      </c>
      <c r="P406" s="36" cm="1">
        <f t="array" ref="P406">INDEX(Global_Inflation,A406)+0.02</f>
        <v>7.0000000000000007E-2</v>
      </c>
      <c r="R406" s="36" cm="1">
        <f t="array" ref="R406">INDEX(Life_LapseRate,A406)*0.5</f>
        <v>0.05</v>
      </c>
      <c r="S406" s="36" cm="1">
        <f t="array" ref="S406">INDEX(Life_LapseRate,A406)*1.5</f>
        <v>0.15000000000000002</v>
      </c>
      <c r="U406" s="36" cm="1">
        <f t="array" ref="U406">INDEX(Global_Yield,A406)*INDEX(Global_YieldUp,A406)</f>
        <v>5.9999999999999995E-4</v>
      </c>
      <c r="V406" s="36" cm="1">
        <f t="array" ref="V406">INDEX(Global_Yield,A406)*INDEX(Global_YieldDown,A406)</f>
        <v>5.9999999999999995E-4</v>
      </c>
    </row>
    <row r="407" spans="1:22" x14ac:dyDescent="0.2">
      <c r="A407" s="29">
        <v>405</v>
      </c>
      <c r="B407" s="30">
        <v>0.05</v>
      </c>
      <c r="C407" s="31">
        <f t="shared" si="12"/>
        <v>5.1686017309214245</v>
      </c>
      <c r="D407" s="31"/>
      <c r="E407" s="32" cm="1">
        <f t="array" ref="E407">Global_Expense*INDEX(Global_InflationFactor,A407)</f>
        <v>25.843008654607122</v>
      </c>
      <c r="F407" s="32"/>
      <c r="G407" s="30">
        <v>0.06</v>
      </c>
      <c r="H407" s="31">
        <f t="shared" si="13"/>
        <v>0.9951560277146928</v>
      </c>
      <c r="I407" s="31"/>
      <c r="J407" s="33">
        <v>0.1</v>
      </c>
      <c r="K407" s="31" cm="1">
        <f t="array" ref="K407">1-POWER(1-INDEX(Life_LapseRate,A407),1/12)</f>
        <v>8.7416109546967213E-3</v>
      </c>
      <c r="L407" s="37"/>
      <c r="M407" s="35">
        <v>0.01</v>
      </c>
      <c r="N407" s="35">
        <v>0.01</v>
      </c>
      <c r="P407" s="36" cm="1">
        <f t="array" ref="P407">INDEX(Global_Inflation,A407)+0.02</f>
        <v>7.0000000000000007E-2</v>
      </c>
      <c r="R407" s="36" cm="1">
        <f t="array" ref="R407">INDEX(Life_LapseRate,A407)*0.5</f>
        <v>0.05</v>
      </c>
      <c r="S407" s="36" cm="1">
        <f t="array" ref="S407">INDEX(Life_LapseRate,A407)*1.5</f>
        <v>0.15000000000000002</v>
      </c>
      <c r="U407" s="36" cm="1">
        <f t="array" ref="U407">INDEX(Global_Yield,A407)*INDEX(Global_YieldUp,A407)</f>
        <v>5.9999999999999995E-4</v>
      </c>
      <c r="V407" s="36" cm="1">
        <f t="array" ref="V407">INDEX(Global_Yield,A407)*INDEX(Global_YieldDown,A407)</f>
        <v>5.9999999999999995E-4</v>
      </c>
    </row>
    <row r="408" spans="1:22" x14ac:dyDescent="0.2">
      <c r="A408" s="29">
        <v>406</v>
      </c>
      <c r="B408" s="30">
        <v>0.05</v>
      </c>
      <c r="C408" s="31">
        <f t="shared" si="12"/>
        <v>5.1896592541615787</v>
      </c>
      <c r="D408" s="31"/>
      <c r="E408" s="32" cm="1">
        <f t="array" ref="E408">Global_Expense*INDEX(Global_InflationFactor,A408)</f>
        <v>25.948296270807894</v>
      </c>
      <c r="F408" s="32"/>
      <c r="G408" s="30">
        <v>0.06</v>
      </c>
      <c r="H408" s="31">
        <f t="shared" si="13"/>
        <v>0.9951560277146928</v>
      </c>
      <c r="I408" s="31"/>
      <c r="J408" s="33">
        <v>0.1</v>
      </c>
      <c r="K408" s="31" cm="1">
        <f t="array" ref="K408">1-POWER(1-INDEX(Life_LapseRate,A408),1/12)</f>
        <v>8.7416109546967213E-3</v>
      </c>
      <c r="L408" s="37"/>
      <c r="M408" s="35">
        <v>0.01</v>
      </c>
      <c r="N408" s="35">
        <v>0.01</v>
      </c>
      <c r="P408" s="36" cm="1">
        <f t="array" ref="P408">INDEX(Global_Inflation,A408)+0.02</f>
        <v>7.0000000000000007E-2</v>
      </c>
      <c r="R408" s="36" cm="1">
        <f t="array" ref="R408">INDEX(Life_LapseRate,A408)*0.5</f>
        <v>0.05</v>
      </c>
      <c r="S408" s="36" cm="1">
        <f t="array" ref="S408">INDEX(Life_LapseRate,A408)*1.5</f>
        <v>0.15000000000000002</v>
      </c>
      <c r="U408" s="36" cm="1">
        <f t="array" ref="U408">INDEX(Global_Yield,A408)*INDEX(Global_YieldUp,A408)</f>
        <v>5.9999999999999995E-4</v>
      </c>
      <c r="V408" s="36" cm="1">
        <f t="array" ref="V408">INDEX(Global_Yield,A408)*INDEX(Global_YieldDown,A408)</f>
        <v>5.9999999999999995E-4</v>
      </c>
    </row>
    <row r="409" spans="1:22" x14ac:dyDescent="0.2">
      <c r="A409" s="29">
        <v>407</v>
      </c>
      <c r="B409" s="30">
        <v>0.05</v>
      </c>
      <c r="C409" s="31">
        <f t="shared" si="12"/>
        <v>5.2108025683579893</v>
      </c>
      <c r="D409" s="31"/>
      <c r="E409" s="32" cm="1">
        <f t="array" ref="E409">Global_Expense*INDEX(Global_InflationFactor,A409)</f>
        <v>26.054012841789948</v>
      </c>
      <c r="F409" s="32"/>
      <c r="G409" s="30">
        <v>0.06</v>
      </c>
      <c r="H409" s="31">
        <f t="shared" si="13"/>
        <v>0.9951560277146928</v>
      </c>
      <c r="I409" s="31"/>
      <c r="J409" s="33">
        <v>0.1</v>
      </c>
      <c r="K409" s="31" cm="1">
        <f t="array" ref="K409">1-POWER(1-INDEX(Life_LapseRate,A409),1/12)</f>
        <v>8.7416109546967213E-3</v>
      </c>
      <c r="L409" s="37"/>
      <c r="M409" s="35">
        <v>0.01</v>
      </c>
      <c r="N409" s="35">
        <v>0.01</v>
      </c>
      <c r="P409" s="36" cm="1">
        <f t="array" ref="P409">INDEX(Global_Inflation,A409)+0.02</f>
        <v>7.0000000000000007E-2</v>
      </c>
      <c r="R409" s="36" cm="1">
        <f t="array" ref="R409">INDEX(Life_LapseRate,A409)*0.5</f>
        <v>0.05</v>
      </c>
      <c r="S409" s="36" cm="1">
        <f t="array" ref="S409">INDEX(Life_LapseRate,A409)*1.5</f>
        <v>0.15000000000000002</v>
      </c>
      <c r="U409" s="36" cm="1">
        <f t="array" ref="U409">INDEX(Global_Yield,A409)*INDEX(Global_YieldUp,A409)</f>
        <v>5.9999999999999995E-4</v>
      </c>
      <c r="V409" s="36" cm="1">
        <f t="array" ref="V409">INDEX(Global_Yield,A409)*INDEX(Global_YieldDown,A409)</f>
        <v>5.9999999999999995E-4</v>
      </c>
    </row>
    <row r="410" spans="1:22" x14ac:dyDescent="0.2">
      <c r="A410" s="29">
        <v>408</v>
      </c>
      <c r="B410" s="30">
        <v>0.05</v>
      </c>
      <c r="C410" s="31">
        <f t="shared" si="12"/>
        <v>5.2320320230336312</v>
      </c>
      <c r="D410" s="31"/>
      <c r="E410" s="32" cm="1">
        <f t="array" ref="E410">Global_Expense*INDEX(Global_InflationFactor,A410)</f>
        <v>26.160160115168157</v>
      </c>
      <c r="F410" s="32"/>
      <c r="G410" s="30">
        <v>0.06</v>
      </c>
      <c r="H410" s="31">
        <f t="shared" si="13"/>
        <v>0.9951560277146928</v>
      </c>
      <c r="I410" s="31"/>
      <c r="J410" s="33">
        <v>0.1</v>
      </c>
      <c r="K410" s="31" cm="1">
        <f t="array" ref="K410">1-POWER(1-INDEX(Life_LapseRate,A410),1/12)</f>
        <v>8.7416109546967213E-3</v>
      </c>
      <c r="L410" s="37"/>
      <c r="M410" s="35">
        <v>0.01</v>
      </c>
      <c r="N410" s="35">
        <v>0.01</v>
      </c>
      <c r="P410" s="36" cm="1">
        <f t="array" ref="P410">INDEX(Global_Inflation,A410)+0.02</f>
        <v>7.0000000000000007E-2</v>
      </c>
      <c r="R410" s="36" cm="1">
        <f t="array" ref="R410">INDEX(Life_LapseRate,A410)*0.5</f>
        <v>0.05</v>
      </c>
      <c r="S410" s="36" cm="1">
        <f t="array" ref="S410">INDEX(Life_LapseRate,A410)*1.5</f>
        <v>0.15000000000000002</v>
      </c>
      <c r="U410" s="36" cm="1">
        <f t="array" ref="U410">INDEX(Global_Yield,A410)*INDEX(Global_YieldUp,A410)</f>
        <v>5.9999999999999995E-4</v>
      </c>
      <c r="V410" s="36" cm="1">
        <f t="array" ref="V410">INDEX(Global_Yield,A410)*INDEX(Global_YieldDown,A410)</f>
        <v>5.9999999999999995E-4</v>
      </c>
    </row>
    <row r="411" spans="1:22" x14ac:dyDescent="0.2">
      <c r="A411" s="29">
        <v>409</v>
      </c>
      <c r="B411" s="30">
        <v>0.05</v>
      </c>
      <c r="C411" s="31">
        <f t="shared" si="12"/>
        <v>5.2533479691354765</v>
      </c>
      <c r="D411" s="31"/>
      <c r="E411" s="32" cm="1">
        <f t="array" ref="E411">Global_Expense*INDEX(Global_InflationFactor,A411)</f>
        <v>26.266739845677382</v>
      </c>
      <c r="F411" s="32"/>
      <c r="G411" s="30">
        <v>0.06</v>
      </c>
      <c r="H411" s="31">
        <f t="shared" si="13"/>
        <v>0.9951560277146928</v>
      </c>
      <c r="I411" s="31"/>
      <c r="J411" s="33">
        <v>0.1</v>
      </c>
      <c r="K411" s="31" cm="1">
        <f t="array" ref="K411">1-POWER(1-INDEX(Life_LapseRate,A411),1/12)</f>
        <v>8.7416109546967213E-3</v>
      </c>
      <c r="L411" s="37"/>
      <c r="M411" s="35">
        <v>0.01</v>
      </c>
      <c r="N411" s="35">
        <v>0.01</v>
      </c>
      <c r="P411" s="36" cm="1">
        <f t="array" ref="P411">INDEX(Global_Inflation,A411)+0.02</f>
        <v>7.0000000000000007E-2</v>
      </c>
      <c r="R411" s="36" cm="1">
        <f t="array" ref="R411">INDEX(Life_LapseRate,A411)*0.5</f>
        <v>0.05</v>
      </c>
      <c r="S411" s="36" cm="1">
        <f t="array" ref="S411">INDEX(Life_LapseRate,A411)*1.5</f>
        <v>0.15000000000000002</v>
      </c>
      <c r="U411" s="36" cm="1">
        <f t="array" ref="U411">INDEX(Global_Yield,A411)*INDEX(Global_YieldUp,A411)</f>
        <v>5.9999999999999995E-4</v>
      </c>
      <c r="V411" s="36" cm="1">
        <f t="array" ref="V411">INDEX(Global_Yield,A411)*INDEX(Global_YieldDown,A411)</f>
        <v>5.9999999999999995E-4</v>
      </c>
    </row>
    <row r="412" spans="1:22" x14ac:dyDescent="0.2">
      <c r="A412" s="29">
        <v>410</v>
      </c>
      <c r="B412" s="30">
        <v>0.05</v>
      </c>
      <c r="C412" s="31">
        <f t="shared" si="12"/>
        <v>5.2747507590403186</v>
      </c>
      <c r="D412" s="31"/>
      <c r="E412" s="32" cm="1">
        <f t="array" ref="E412">Global_Expense*INDEX(Global_InflationFactor,A412)</f>
        <v>26.373753795201594</v>
      </c>
      <c r="F412" s="32"/>
      <c r="G412" s="30">
        <v>0.06</v>
      </c>
      <c r="H412" s="31">
        <f t="shared" si="13"/>
        <v>0.9951560277146928</v>
      </c>
      <c r="I412" s="31"/>
      <c r="J412" s="33">
        <v>0.1</v>
      </c>
      <c r="K412" s="31" cm="1">
        <f t="array" ref="K412">1-POWER(1-INDEX(Life_LapseRate,A412),1/12)</f>
        <v>8.7416109546967213E-3</v>
      </c>
      <c r="L412" s="37"/>
      <c r="M412" s="35">
        <v>0.01</v>
      </c>
      <c r="N412" s="35">
        <v>0.01</v>
      </c>
      <c r="P412" s="36" cm="1">
        <f t="array" ref="P412">INDEX(Global_Inflation,A412)+0.02</f>
        <v>7.0000000000000007E-2</v>
      </c>
      <c r="R412" s="36" cm="1">
        <f t="array" ref="R412">INDEX(Life_LapseRate,A412)*0.5</f>
        <v>0.05</v>
      </c>
      <c r="S412" s="36" cm="1">
        <f t="array" ref="S412">INDEX(Life_LapseRate,A412)*1.5</f>
        <v>0.15000000000000002</v>
      </c>
      <c r="U412" s="36" cm="1">
        <f t="array" ref="U412">INDEX(Global_Yield,A412)*INDEX(Global_YieldUp,A412)</f>
        <v>5.9999999999999995E-4</v>
      </c>
      <c r="V412" s="36" cm="1">
        <f t="array" ref="V412">INDEX(Global_Yield,A412)*INDEX(Global_YieldDown,A412)</f>
        <v>5.9999999999999995E-4</v>
      </c>
    </row>
    <row r="413" spans="1:22" x14ac:dyDescent="0.2">
      <c r="A413" s="29">
        <v>411</v>
      </c>
      <c r="B413" s="30">
        <v>0.05</v>
      </c>
      <c r="C413" s="31">
        <f t="shared" si="12"/>
        <v>5.2962407465605406</v>
      </c>
      <c r="D413" s="31"/>
      <c r="E413" s="32" cm="1">
        <f t="array" ref="E413">Global_Expense*INDEX(Global_InflationFactor,A413)</f>
        <v>26.481203732802705</v>
      </c>
      <c r="F413" s="32"/>
      <c r="G413" s="30">
        <v>0.06</v>
      </c>
      <c r="H413" s="31">
        <f t="shared" si="13"/>
        <v>0.9951560277146928</v>
      </c>
      <c r="I413" s="31"/>
      <c r="J413" s="33">
        <v>0.1</v>
      </c>
      <c r="K413" s="31" cm="1">
        <f t="array" ref="K413">1-POWER(1-INDEX(Life_LapseRate,A413),1/12)</f>
        <v>8.7416109546967213E-3</v>
      </c>
      <c r="L413" s="37"/>
      <c r="M413" s="35">
        <v>0.01</v>
      </c>
      <c r="N413" s="35">
        <v>0.01</v>
      </c>
      <c r="P413" s="36" cm="1">
        <f t="array" ref="P413">INDEX(Global_Inflation,A413)+0.02</f>
        <v>7.0000000000000007E-2</v>
      </c>
      <c r="R413" s="36" cm="1">
        <f t="array" ref="R413">INDEX(Life_LapseRate,A413)*0.5</f>
        <v>0.05</v>
      </c>
      <c r="S413" s="36" cm="1">
        <f t="array" ref="S413">INDEX(Life_LapseRate,A413)*1.5</f>
        <v>0.15000000000000002</v>
      </c>
      <c r="U413" s="36" cm="1">
        <f t="array" ref="U413">INDEX(Global_Yield,A413)*INDEX(Global_YieldUp,A413)</f>
        <v>5.9999999999999995E-4</v>
      </c>
      <c r="V413" s="36" cm="1">
        <f t="array" ref="V413">INDEX(Global_Yield,A413)*INDEX(Global_YieldDown,A413)</f>
        <v>5.9999999999999995E-4</v>
      </c>
    </row>
    <row r="414" spans="1:22" x14ac:dyDescent="0.2">
      <c r="A414" s="29">
        <v>412</v>
      </c>
      <c r="B414" s="30">
        <v>0.05</v>
      </c>
      <c r="C414" s="31">
        <f t="shared" si="12"/>
        <v>5.3178182869500308</v>
      </c>
      <c r="D414" s="31"/>
      <c r="E414" s="32" cm="1">
        <f t="array" ref="E414">Global_Expense*INDEX(Global_InflationFactor,A414)</f>
        <v>26.589091434750152</v>
      </c>
      <c r="F414" s="32"/>
      <c r="G414" s="30">
        <v>0.06</v>
      </c>
      <c r="H414" s="31">
        <f t="shared" si="13"/>
        <v>0.9951560277146928</v>
      </c>
      <c r="I414" s="31"/>
      <c r="J414" s="33">
        <v>0.1</v>
      </c>
      <c r="K414" s="31" cm="1">
        <f t="array" ref="K414">1-POWER(1-INDEX(Life_LapseRate,A414),1/12)</f>
        <v>8.7416109546967213E-3</v>
      </c>
      <c r="L414" s="37"/>
      <c r="M414" s="35">
        <v>0.01</v>
      </c>
      <c r="N414" s="35">
        <v>0.01</v>
      </c>
      <c r="P414" s="36" cm="1">
        <f t="array" ref="P414">INDEX(Global_Inflation,A414)+0.02</f>
        <v>7.0000000000000007E-2</v>
      </c>
      <c r="R414" s="36" cm="1">
        <f t="array" ref="R414">INDEX(Life_LapseRate,A414)*0.5</f>
        <v>0.05</v>
      </c>
      <c r="S414" s="36" cm="1">
        <f t="array" ref="S414">INDEX(Life_LapseRate,A414)*1.5</f>
        <v>0.15000000000000002</v>
      </c>
      <c r="U414" s="36" cm="1">
        <f t="array" ref="U414">INDEX(Global_Yield,A414)*INDEX(Global_YieldUp,A414)</f>
        <v>5.9999999999999995E-4</v>
      </c>
      <c r="V414" s="36" cm="1">
        <f t="array" ref="V414">INDEX(Global_Yield,A414)*INDEX(Global_YieldDown,A414)</f>
        <v>5.9999999999999995E-4</v>
      </c>
    </row>
    <row r="415" spans="1:22" x14ac:dyDescent="0.2">
      <c r="A415" s="29">
        <v>413</v>
      </c>
      <c r="B415" s="30">
        <v>0.05</v>
      </c>
      <c r="C415" s="31">
        <f t="shared" si="12"/>
        <v>5.3394837369100143</v>
      </c>
      <c r="D415" s="31"/>
      <c r="E415" s="32" cm="1">
        <f t="array" ref="E415">Global_Expense*INDEX(Global_InflationFactor,A415)</f>
        <v>26.697418684550072</v>
      </c>
      <c r="F415" s="32"/>
      <c r="G415" s="30">
        <v>0.06</v>
      </c>
      <c r="H415" s="31">
        <f t="shared" si="13"/>
        <v>0.9951560277146928</v>
      </c>
      <c r="I415" s="31"/>
      <c r="J415" s="33">
        <v>0.1</v>
      </c>
      <c r="K415" s="31" cm="1">
        <f t="array" ref="K415">1-POWER(1-INDEX(Life_LapseRate,A415),1/12)</f>
        <v>8.7416109546967213E-3</v>
      </c>
      <c r="L415" s="37"/>
      <c r="M415" s="35">
        <v>0.01</v>
      </c>
      <c r="N415" s="35">
        <v>0.01</v>
      </c>
      <c r="P415" s="36" cm="1">
        <f t="array" ref="P415">INDEX(Global_Inflation,A415)+0.02</f>
        <v>7.0000000000000007E-2</v>
      </c>
      <c r="R415" s="36" cm="1">
        <f t="array" ref="R415">INDEX(Life_LapseRate,A415)*0.5</f>
        <v>0.05</v>
      </c>
      <c r="S415" s="36" cm="1">
        <f t="array" ref="S415">INDEX(Life_LapseRate,A415)*1.5</f>
        <v>0.15000000000000002</v>
      </c>
      <c r="U415" s="36" cm="1">
        <f t="array" ref="U415">INDEX(Global_Yield,A415)*INDEX(Global_YieldUp,A415)</f>
        <v>5.9999999999999995E-4</v>
      </c>
      <c r="V415" s="36" cm="1">
        <f t="array" ref="V415">INDEX(Global_Yield,A415)*INDEX(Global_YieldDown,A415)</f>
        <v>5.9999999999999995E-4</v>
      </c>
    </row>
    <row r="416" spans="1:22" x14ac:dyDescent="0.2">
      <c r="A416" s="29">
        <v>414</v>
      </c>
      <c r="B416" s="30">
        <v>0.05</v>
      </c>
      <c r="C416" s="31">
        <f t="shared" si="12"/>
        <v>5.3612374545949617</v>
      </c>
      <c r="D416" s="31"/>
      <c r="E416" s="32" cm="1">
        <f t="array" ref="E416">Global_Expense*INDEX(Global_InflationFactor,A416)</f>
        <v>26.80618727297481</v>
      </c>
      <c r="F416" s="32"/>
      <c r="G416" s="30">
        <v>0.06</v>
      </c>
      <c r="H416" s="31">
        <f t="shared" si="13"/>
        <v>0.9951560277146928</v>
      </c>
      <c r="I416" s="31"/>
      <c r="J416" s="33">
        <v>0.1</v>
      </c>
      <c r="K416" s="31" cm="1">
        <f t="array" ref="K416">1-POWER(1-INDEX(Life_LapseRate,A416),1/12)</f>
        <v>8.7416109546967213E-3</v>
      </c>
      <c r="L416" s="37"/>
      <c r="M416" s="35">
        <v>0.01</v>
      </c>
      <c r="N416" s="35">
        <v>0.01</v>
      </c>
      <c r="P416" s="36" cm="1">
        <f t="array" ref="P416">INDEX(Global_Inflation,A416)+0.02</f>
        <v>7.0000000000000007E-2</v>
      </c>
      <c r="R416" s="36" cm="1">
        <f t="array" ref="R416">INDEX(Life_LapseRate,A416)*0.5</f>
        <v>0.05</v>
      </c>
      <c r="S416" s="36" cm="1">
        <f t="array" ref="S416">INDEX(Life_LapseRate,A416)*1.5</f>
        <v>0.15000000000000002</v>
      </c>
      <c r="U416" s="36" cm="1">
        <f t="array" ref="U416">INDEX(Global_Yield,A416)*INDEX(Global_YieldUp,A416)</f>
        <v>5.9999999999999995E-4</v>
      </c>
      <c r="V416" s="36" cm="1">
        <f t="array" ref="V416">INDEX(Global_Yield,A416)*INDEX(Global_YieldDown,A416)</f>
        <v>5.9999999999999995E-4</v>
      </c>
    </row>
    <row r="417" spans="1:22" x14ac:dyDescent="0.2">
      <c r="A417" s="29">
        <v>415</v>
      </c>
      <c r="B417" s="30">
        <v>0.05</v>
      </c>
      <c r="C417" s="31">
        <f t="shared" si="12"/>
        <v>5.383079799618514</v>
      </c>
      <c r="D417" s="31"/>
      <c r="E417" s="32" cm="1">
        <f t="array" ref="E417">Global_Expense*INDEX(Global_InflationFactor,A417)</f>
        <v>26.91539899809257</v>
      </c>
      <c r="F417" s="32"/>
      <c r="G417" s="30">
        <v>0.06</v>
      </c>
      <c r="H417" s="31">
        <f t="shared" si="13"/>
        <v>0.9951560277146928</v>
      </c>
      <c r="I417" s="31"/>
      <c r="J417" s="33">
        <v>0.1</v>
      </c>
      <c r="K417" s="31" cm="1">
        <f t="array" ref="K417">1-POWER(1-INDEX(Life_LapseRate,A417),1/12)</f>
        <v>8.7416109546967213E-3</v>
      </c>
      <c r="L417" s="37"/>
      <c r="M417" s="35">
        <v>0.01</v>
      </c>
      <c r="N417" s="35">
        <v>0.01</v>
      </c>
      <c r="P417" s="36" cm="1">
        <f t="array" ref="P417">INDEX(Global_Inflation,A417)+0.02</f>
        <v>7.0000000000000007E-2</v>
      </c>
      <c r="R417" s="36" cm="1">
        <f t="array" ref="R417">INDEX(Life_LapseRate,A417)*0.5</f>
        <v>0.05</v>
      </c>
      <c r="S417" s="36" cm="1">
        <f t="array" ref="S417">INDEX(Life_LapseRate,A417)*1.5</f>
        <v>0.15000000000000002</v>
      </c>
      <c r="U417" s="36" cm="1">
        <f t="array" ref="U417">INDEX(Global_Yield,A417)*INDEX(Global_YieldUp,A417)</f>
        <v>5.9999999999999995E-4</v>
      </c>
      <c r="V417" s="36" cm="1">
        <f t="array" ref="V417">INDEX(Global_Yield,A417)*INDEX(Global_YieldDown,A417)</f>
        <v>5.9999999999999995E-4</v>
      </c>
    </row>
    <row r="418" spans="1:22" x14ac:dyDescent="0.2">
      <c r="A418" s="29">
        <v>416</v>
      </c>
      <c r="B418" s="30">
        <v>0.05</v>
      </c>
      <c r="C418" s="31">
        <f t="shared" si="12"/>
        <v>5.4050111330594168</v>
      </c>
      <c r="D418" s="31"/>
      <c r="E418" s="32" cm="1">
        <f t="array" ref="E418">Global_Expense*INDEX(Global_InflationFactor,A418)</f>
        <v>27.025055665297085</v>
      </c>
      <c r="F418" s="32"/>
      <c r="G418" s="30">
        <v>0.06</v>
      </c>
      <c r="H418" s="31">
        <f t="shared" si="13"/>
        <v>0.9951560277146928</v>
      </c>
      <c r="I418" s="31"/>
      <c r="J418" s="33">
        <v>0.1</v>
      </c>
      <c r="K418" s="31" cm="1">
        <f t="array" ref="K418">1-POWER(1-INDEX(Life_LapseRate,A418),1/12)</f>
        <v>8.7416109546967213E-3</v>
      </c>
      <c r="L418" s="37"/>
      <c r="M418" s="35">
        <v>0.01</v>
      </c>
      <c r="N418" s="35">
        <v>0.01</v>
      </c>
      <c r="P418" s="36" cm="1">
        <f t="array" ref="P418">INDEX(Global_Inflation,A418)+0.02</f>
        <v>7.0000000000000007E-2</v>
      </c>
      <c r="R418" s="36" cm="1">
        <f t="array" ref="R418">INDEX(Life_LapseRate,A418)*0.5</f>
        <v>0.05</v>
      </c>
      <c r="S418" s="36" cm="1">
        <f t="array" ref="S418">INDEX(Life_LapseRate,A418)*1.5</f>
        <v>0.15000000000000002</v>
      </c>
      <c r="U418" s="36" cm="1">
        <f t="array" ref="U418">INDEX(Global_Yield,A418)*INDEX(Global_YieldUp,A418)</f>
        <v>5.9999999999999995E-4</v>
      </c>
      <c r="V418" s="36" cm="1">
        <f t="array" ref="V418">INDEX(Global_Yield,A418)*INDEX(Global_YieldDown,A418)</f>
        <v>5.9999999999999995E-4</v>
      </c>
    </row>
    <row r="419" spans="1:22" x14ac:dyDescent="0.2">
      <c r="A419" s="29">
        <v>417</v>
      </c>
      <c r="B419" s="30">
        <v>0.05</v>
      </c>
      <c r="C419" s="31">
        <f t="shared" si="12"/>
        <v>5.4270318174674967</v>
      </c>
      <c r="D419" s="31"/>
      <c r="E419" s="32" cm="1">
        <f t="array" ref="E419">Global_Expense*INDEX(Global_InflationFactor,A419)</f>
        <v>27.135159087337485</v>
      </c>
      <c r="F419" s="32"/>
      <c r="G419" s="30">
        <v>0.06</v>
      </c>
      <c r="H419" s="31">
        <f t="shared" si="13"/>
        <v>0.9951560277146928</v>
      </c>
      <c r="I419" s="31"/>
      <c r="J419" s="33">
        <v>0.1</v>
      </c>
      <c r="K419" s="31" cm="1">
        <f t="array" ref="K419">1-POWER(1-INDEX(Life_LapseRate,A419),1/12)</f>
        <v>8.7416109546967213E-3</v>
      </c>
      <c r="L419" s="37"/>
      <c r="M419" s="35">
        <v>0.01</v>
      </c>
      <c r="N419" s="35">
        <v>0.01</v>
      </c>
      <c r="P419" s="36" cm="1">
        <f t="array" ref="P419">INDEX(Global_Inflation,A419)+0.02</f>
        <v>7.0000000000000007E-2</v>
      </c>
      <c r="R419" s="36" cm="1">
        <f t="array" ref="R419">INDEX(Life_LapseRate,A419)*0.5</f>
        <v>0.05</v>
      </c>
      <c r="S419" s="36" cm="1">
        <f t="array" ref="S419">INDEX(Life_LapseRate,A419)*1.5</f>
        <v>0.15000000000000002</v>
      </c>
      <c r="U419" s="36" cm="1">
        <f t="array" ref="U419">INDEX(Global_Yield,A419)*INDEX(Global_YieldUp,A419)</f>
        <v>5.9999999999999995E-4</v>
      </c>
      <c r="V419" s="36" cm="1">
        <f t="array" ref="V419">INDEX(Global_Yield,A419)*INDEX(Global_YieldDown,A419)</f>
        <v>5.9999999999999995E-4</v>
      </c>
    </row>
    <row r="420" spans="1:22" x14ac:dyDescent="0.2">
      <c r="A420" s="29">
        <v>418</v>
      </c>
      <c r="B420" s="30">
        <v>0.05</v>
      </c>
      <c r="C420" s="31">
        <f t="shared" si="12"/>
        <v>5.4491422168696584</v>
      </c>
      <c r="D420" s="31"/>
      <c r="E420" s="32" cm="1">
        <f t="array" ref="E420">Global_Expense*INDEX(Global_InflationFactor,A420)</f>
        <v>27.245711084348294</v>
      </c>
      <c r="F420" s="32"/>
      <c r="G420" s="30">
        <v>0.06</v>
      </c>
      <c r="H420" s="31">
        <f t="shared" si="13"/>
        <v>0.9951560277146928</v>
      </c>
      <c r="I420" s="31"/>
      <c r="J420" s="33">
        <v>0.1</v>
      </c>
      <c r="K420" s="31" cm="1">
        <f t="array" ref="K420">1-POWER(1-INDEX(Life_LapseRate,A420),1/12)</f>
        <v>8.7416109546967213E-3</v>
      </c>
      <c r="L420" s="37"/>
      <c r="M420" s="35">
        <v>0.01</v>
      </c>
      <c r="N420" s="35">
        <v>0.01</v>
      </c>
      <c r="P420" s="36" cm="1">
        <f t="array" ref="P420">INDEX(Global_Inflation,A420)+0.02</f>
        <v>7.0000000000000007E-2</v>
      </c>
      <c r="R420" s="36" cm="1">
        <f t="array" ref="R420">INDEX(Life_LapseRate,A420)*0.5</f>
        <v>0.05</v>
      </c>
      <c r="S420" s="36" cm="1">
        <f t="array" ref="S420">INDEX(Life_LapseRate,A420)*1.5</f>
        <v>0.15000000000000002</v>
      </c>
      <c r="U420" s="36" cm="1">
        <f t="array" ref="U420">INDEX(Global_Yield,A420)*INDEX(Global_YieldUp,A420)</f>
        <v>5.9999999999999995E-4</v>
      </c>
      <c r="V420" s="36" cm="1">
        <f t="array" ref="V420">INDEX(Global_Yield,A420)*INDEX(Global_YieldDown,A420)</f>
        <v>5.9999999999999995E-4</v>
      </c>
    </row>
    <row r="421" spans="1:22" x14ac:dyDescent="0.2">
      <c r="A421" s="29">
        <v>419</v>
      </c>
      <c r="B421" s="30">
        <v>0.05</v>
      </c>
      <c r="C421" s="31">
        <f t="shared" si="12"/>
        <v>5.4713426967758885</v>
      </c>
      <c r="D421" s="31"/>
      <c r="E421" s="32" cm="1">
        <f t="array" ref="E421">Global_Expense*INDEX(Global_InflationFactor,A421)</f>
        <v>27.356713483879442</v>
      </c>
      <c r="F421" s="32"/>
      <c r="G421" s="30">
        <v>0.06</v>
      </c>
      <c r="H421" s="31">
        <f t="shared" si="13"/>
        <v>0.9951560277146928</v>
      </c>
      <c r="I421" s="31"/>
      <c r="J421" s="33">
        <v>0.1</v>
      </c>
      <c r="K421" s="31" cm="1">
        <f t="array" ref="K421">1-POWER(1-INDEX(Life_LapseRate,A421),1/12)</f>
        <v>8.7416109546967213E-3</v>
      </c>
      <c r="L421" s="37"/>
      <c r="M421" s="35">
        <v>0.01</v>
      </c>
      <c r="N421" s="35">
        <v>0.01</v>
      </c>
      <c r="P421" s="36" cm="1">
        <f t="array" ref="P421">INDEX(Global_Inflation,A421)+0.02</f>
        <v>7.0000000000000007E-2</v>
      </c>
      <c r="R421" s="36" cm="1">
        <f t="array" ref="R421">INDEX(Life_LapseRate,A421)*0.5</f>
        <v>0.05</v>
      </c>
      <c r="S421" s="36" cm="1">
        <f t="array" ref="S421">INDEX(Life_LapseRate,A421)*1.5</f>
        <v>0.15000000000000002</v>
      </c>
      <c r="U421" s="36" cm="1">
        <f t="array" ref="U421">INDEX(Global_Yield,A421)*INDEX(Global_YieldUp,A421)</f>
        <v>5.9999999999999995E-4</v>
      </c>
      <c r="V421" s="36" cm="1">
        <f t="array" ref="V421">INDEX(Global_Yield,A421)*INDEX(Global_YieldDown,A421)</f>
        <v>5.9999999999999995E-4</v>
      </c>
    </row>
    <row r="422" spans="1:22" x14ac:dyDescent="0.2">
      <c r="A422" s="29">
        <v>420</v>
      </c>
      <c r="B422" s="30">
        <v>0.05</v>
      </c>
      <c r="C422" s="31">
        <f t="shared" si="12"/>
        <v>5.4936336241853132</v>
      </c>
      <c r="D422" s="31"/>
      <c r="E422" s="32" cm="1">
        <f t="array" ref="E422">Global_Expense*INDEX(Global_InflationFactor,A422)</f>
        <v>27.468168120926567</v>
      </c>
      <c r="F422" s="32"/>
      <c r="G422" s="30">
        <v>0.06</v>
      </c>
      <c r="H422" s="31">
        <f t="shared" si="13"/>
        <v>0.9951560277146928</v>
      </c>
      <c r="I422" s="31"/>
      <c r="J422" s="33">
        <v>0.1</v>
      </c>
      <c r="K422" s="31" cm="1">
        <f t="array" ref="K422">1-POWER(1-INDEX(Life_LapseRate,A422),1/12)</f>
        <v>8.7416109546967213E-3</v>
      </c>
      <c r="L422" s="37"/>
      <c r="M422" s="35">
        <v>0.01</v>
      </c>
      <c r="N422" s="35">
        <v>0.01</v>
      </c>
      <c r="P422" s="36" cm="1">
        <f t="array" ref="P422">INDEX(Global_Inflation,A422)+0.02</f>
        <v>7.0000000000000007E-2</v>
      </c>
      <c r="R422" s="36" cm="1">
        <f t="array" ref="R422">INDEX(Life_LapseRate,A422)*0.5</f>
        <v>0.05</v>
      </c>
      <c r="S422" s="36" cm="1">
        <f t="array" ref="S422">INDEX(Life_LapseRate,A422)*1.5</f>
        <v>0.15000000000000002</v>
      </c>
      <c r="U422" s="36" cm="1">
        <f t="array" ref="U422">INDEX(Global_Yield,A422)*INDEX(Global_YieldUp,A422)</f>
        <v>5.9999999999999995E-4</v>
      </c>
      <c r="V422" s="36" cm="1">
        <f t="array" ref="V422">INDEX(Global_Yield,A422)*INDEX(Global_YieldDown,A422)</f>
        <v>5.9999999999999995E-4</v>
      </c>
    </row>
    <row r="423" spans="1:22" x14ac:dyDescent="0.2">
      <c r="A423" s="29">
        <v>421</v>
      </c>
      <c r="B423" s="30">
        <v>0.05</v>
      </c>
      <c r="C423" s="31">
        <f t="shared" si="12"/>
        <v>5.5160153675922512</v>
      </c>
      <c r="D423" s="31"/>
      <c r="E423" s="32" cm="1">
        <f t="array" ref="E423">Global_Expense*INDEX(Global_InflationFactor,A423)</f>
        <v>27.580076837961258</v>
      </c>
      <c r="F423" s="32"/>
      <c r="G423" s="30">
        <v>0.06</v>
      </c>
      <c r="H423" s="31">
        <f t="shared" si="13"/>
        <v>0.9951560277146928</v>
      </c>
      <c r="I423" s="31"/>
      <c r="J423" s="33">
        <v>0.1</v>
      </c>
      <c r="K423" s="31" cm="1">
        <f t="array" ref="K423">1-POWER(1-INDEX(Life_LapseRate,A423),1/12)</f>
        <v>8.7416109546967213E-3</v>
      </c>
      <c r="L423" s="37"/>
      <c r="M423" s="35">
        <v>0.01</v>
      </c>
      <c r="N423" s="35">
        <v>0.01</v>
      </c>
      <c r="P423" s="36" cm="1">
        <f t="array" ref="P423">INDEX(Global_Inflation,A423)+0.02</f>
        <v>7.0000000000000007E-2</v>
      </c>
      <c r="R423" s="36" cm="1">
        <f t="array" ref="R423">INDEX(Life_LapseRate,A423)*0.5</f>
        <v>0.05</v>
      </c>
      <c r="S423" s="36" cm="1">
        <f t="array" ref="S423">INDEX(Life_LapseRate,A423)*1.5</f>
        <v>0.15000000000000002</v>
      </c>
      <c r="U423" s="36" cm="1">
        <f t="array" ref="U423">INDEX(Global_Yield,A423)*INDEX(Global_YieldUp,A423)</f>
        <v>5.9999999999999995E-4</v>
      </c>
      <c r="V423" s="36" cm="1">
        <f t="array" ref="V423">INDEX(Global_Yield,A423)*INDEX(Global_YieldDown,A423)</f>
        <v>5.9999999999999995E-4</v>
      </c>
    </row>
    <row r="424" spans="1:22" x14ac:dyDescent="0.2">
      <c r="A424" s="29">
        <v>422</v>
      </c>
      <c r="B424" s="30">
        <v>0.05</v>
      </c>
      <c r="C424" s="31">
        <f t="shared" si="12"/>
        <v>5.5384882969923339</v>
      </c>
      <c r="D424" s="31"/>
      <c r="E424" s="32" cm="1">
        <f t="array" ref="E424">Global_Expense*INDEX(Global_InflationFactor,A424)</f>
        <v>27.69244148496167</v>
      </c>
      <c r="F424" s="32"/>
      <c r="G424" s="30">
        <v>0.06</v>
      </c>
      <c r="H424" s="31">
        <f t="shared" si="13"/>
        <v>0.9951560277146928</v>
      </c>
      <c r="I424" s="31"/>
      <c r="J424" s="33">
        <v>0.1</v>
      </c>
      <c r="K424" s="31" cm="1">
        <f t="array" ref="K424">1-POWER(1-INDEX(Life_LapseRate,A424),1/12)</f>
        <v>8.7416109546967213E-3</v>
      </c>
      <c r="L424" s="37"/>
      <c r="M424" s="35">
        <v>0.01</v>
      </c>
      <c r="N424" s="35">
        <v>0.01</v>
      </c>
      <c r="P424" s="36" cm="1">
        <f t="array" ref="P424">INDEX(Global_Inflation,A424)+0.02</f>
        <v>7.0000000000000007E-2</v>
      </c>
      <c r="R424" s="36" cm="1">
        <f t="array" ref="R424">INDEX(Life_LapseRate,A424)*0.5</f>
        <v>0.05</v>
      </c>
      <c r="S424" s="36" cm="1">
        <f t="array" ref="S424">INDEX(Life_LapseRate,A424)*1.5</f>
        <v>0.15000000000000002</v>
      </c>
      <c r="U424" s="36" cm="1">
        <f t="array" ref="U424">INDEX(Global_Yield,A424)*INDEX(Global_YieldUp,A424)</f>
        <v>5.9999999999999995E-4</v>
      </c>
      <c r="V424" s="36" cm="1">
        <f t="array" ref="V424">INDEX(Global_Yield,A424)*INDEX(Global_YieldDown,A424)</f>
        <v>5.9999999999999995E-4</v>
      </c>
    </row>
    <row r="425" spans="1:22" x14ac:dyDescent="0.2">
      <c r="A425" s="29">
        <v>423</v>
      </c>
      <c r="B425" s="30">
        <v>0.05</v>
      </c>
      <c r="C425" s="31">
        <f t="shared" si="12"/>
        <v>5.5610527838885684</v>
      </c>
      <c r="D425" s="31"/>
      <c r="E425" s="32" cm="1">
        <f t="array" ref="E425">Global_Expense*INDEX(Global_InflationFactor,A425)</f>
        <v>27.805263919442844</v>
      </c>
      <c r="F425" s="32"/>
      <c r="G425" s="30">
        <v>0.06</v>
      </c>
      <c r="H425" s="31">
        <f t="shared" si="13"/>
        <v>0.9951560277146928</v>
      </c>
      <c r="I425" s="31"/>
      <c r="J425" s="33">
        <v>0.1</v>
      </c>
      <c r="K425" s="31" cm="1">
        <f t="array" ref="K425">1-POWER(1-INDEX(Life_LapseRate,A425),1/12)</f>
        <v>8.7416109546967213E-3</v>
      </c>
      <c r="L425" s="37"/>
      <c r="M425" s="35">
        <v>0.01</v>
      </c>
      <c r="N425" s="35">
        <v>0.01</v>
      </c>
      <c r="P425" s="36" cm="1">
        <f t="array" ref="P425">INDEX(Global_Inflation,A425)+0.02</f>
        <v>7.0000000000000007E-2</v>
      </c>
      <c r="R425" s="36" cm="1">
        <f t="array" ref="R425">INDEX(Life_LapseRate,A425)*0.5</f>
        <v>0.05</v>
      </c>
      <c r="S425" s="36" cm="1">
        <f t="array" ref="S425">INDEX(Life_LapseRate,A425)*1.5</f>
        <v>0.15000000000000002</v>
      </c>
      <c r="U425" s="36" cm="1">
        <f t="array" ref="U425">INDEX(Global_Yield,A425)*INDEX(Global_YieldUp,A425)</f>
        <v>5.9999999999999995E-4</v>
      </c>
      <c r="V425" s="36" cm="1">
        <f t="array" ref="V425">INDEX(Global_Yield,A425)*INDEX(Global_YieldDown,A425)</f>
        <v>5.9999999999999995E-4</v>
      </c>
    </row>
    <row r="426" spans="1:22" x14ac:dyDescent="0.2">
      <c r="A426" s="29">
        <v>424</v>
      </c>
      <c r="B426" s="30">
        <v>0.05</v>
      </c>
      <c r="C426" s="31">
        <f t="shared" si="12"/>
        <v>5.5837092012975322</v>
      </c>
      <c r="D426" s="31"/>
      <c r="E426" s="32" cm="1">
        <f t="array" ref="E426">Global_Expense*INDEX(Global_InflationFactor,A426)</f>
        <v>27.918546006487659</v>
      </c>
      <c r="F426" s="32"/>
      <c r="G426" s="30">
        <v>0.06</v>
      </c>
      <c r="H426" s="31">
        <f t="shared" si="13"/>
        <v>0.9951560277146928</v>
      </c>
      <c r="I426" s="31"/>
      <c r="J426" s="33">
        <v>0.1</v>
      </c>
      <c r="K426" s="31" cm="1">
        <f t="array" ref="K426">1-POWER(1-INDEX(Life_LapseRate,A426),1/12)</f>
        <v>8.7416109546967213E-3</v>
      </c>
      <c r="L426" s="37"/>
      <c r="M426" s="35">
        <v>0.01</v>
      </c>
      <c r="N426" s="35">
        <v>0.01</v>
      </c>
      <c r="P426" s="36" cm="1">
        <f t="array" ref="P426">INDEX(Global_Inflation,A426)+0.02</f>
        <v>7.0000000000000007E-2</v>
      </c>
      <c r="R426" s="36" cm="1">
        <f t="array" ref="R426">INDEX(Life_LapseRate,A426)*0.5</f>
        <v>0.05</v>
      </c>
      <c r="S426" s="36" cm="1">
        <f t="array" ref="S426">INDEX(Life_LapseRate,A426)*1.5</f>
        <v>0.15000000000000002</v>
      </c>
      <c r="U426" s="36" cm="1">
        <f t="array" ref="U426">INDEX(Global_Yield,A426)*INDEX(Global_YieldUp,A426)</f>
        <v>5.9999999999999995E-4</v>
      </c>
      <c r="V426" s="36" cm="1">
        <f t="array" ref="V426">INDEX(Global_Yield,A426)*INDEX(Global_YieldDown,A426)</f>
        <v>5.9999999999999995E-4</v>
      </c>
    </row>
    <row r="427" spans="1:22" x14ac:dyDescent="0.2">
      <c r="A427" s="29">
        <v>425</v>
      </c>
      <c r="B427" s="30">
        <v>0.05</v>
      </c>
      <c r="C427" s="31">
        <f t="shared" si="12"/>
        <v>5.6064579237555145</v>
      </c>
      <c r="D427" s="31"/>
      <c r="E427" s="32" cm="1">
        <f t="array" ref="E427">Global_Expense*INDEX(Global_InflationFactor,A427)</f>
        <v>28.032289618777572</v>
      </c>
      <c r="F427" s="32"/>
      <c r="G427" s="30">
        <v>0.06</v>
      </c>
      <c r="H427" s="31">
        <f t="shared" si="13"/>
        <v>0.9951560277146928</v>
      </c>
      <c r="I427" s="31"/>
      <c r="J427" s="33">
        <v>0.1</v>
      </c>
      <c r="K427" s="31" cm="1">
        <f t="array" ref="K427">1-POWER(1-INDEX(Life_LapseRate,A427),1/12)</f>
        <v>8.7416109546967213E-3</v>
      </c>
      <c r="L427" s="37"/>
      <c r="M427" s="35">
        <v>0.01</v>
      </c>
      <c r="N427" s="35">
        <v>0.01</v>
      </c>
      <c r="P427" s="36" cm="1">
        <f t="array" ref="P427">INDEX(Global_Inflation,A427)+0.02</f>
        <v>7.0000000000000007E-2</v>
      </c>
      <c r="R427" s="36" cm="1">
        <f t="array" ref="R427">INDEX(Life_LapseRate,A427)*0.5</f>
        <v>0.05</v>
      </c>
      <c r="S427" s="36" cm="1">
        <f t="array" ref="S427">INDEX(Life_LapseRate,A427)*1.5</f>
        <v>0.15000000000000002</v>
      </c>
      <c r="U427" s="36" cm="1">
        <f t="array" ref="U427">INDEX(Global_Yield,A427)*INDEX(Global_YieldUp,A427)</f>
        <v>5.9999999999999995E-4</v>
      </c>
      <c r="V427" s="36" cm="1">
        <f t="array" ref="V427">INDEX(Global_Yield,A427)*INDEX(Global_YieldDown,A427)</f>
        <v>5.9999999999999995E-4</v>
      </c>
    </row>
    <row r="428" spans="1:22" x14ac:dyDescent="0.2">
      <c r="A428" s="29">
        <v>426</v>
      </c>
      <c r="B428" s="30">
        <v>0.05</v>
      </c>
      <c r="C428" s="31">
        <f t="shared" si="12"/>
        <v>5.6292993273247092</v>
      </c>
      <c r="D428" s="31"/>
      <c r="E428" s="32" cm="1">
        <f t="array" ref="E428">Global_Expense*INDEX(Global_InflationFactor,A428)</f>
        <v>28.146496636623546</v>
      </c>
      <c r="F428" s="32"/>
      <c r="G428" s="30">
        <v>0.06</v>
      </c>
      <c r="H428" s="31">
        <f t="shared" si="13"/>
        <v>0.9951560277146928</v>
      </c>
      <c r="I428" s="31"/>
      <c r="J428" s="33">
        <v>0.1</v>
      </c>
      <c r="K428" s="31" cm="1">
        <f t="array" ref="K428">1-POWER(1-INDEX(Life_LapseRate,A428),1/12)</f>
        <v>8.7416109546967213E-3</v>
      </c>
      <c r="L428" s="37"/>
      <c r="M428" s="35">
        <v>0.01</v>
      </c>
      <c r="N428" s="35">
        <v>0.01</v>
      </c>
      <c r="P428" s="36" cm="1">
        <f t="array" ref="P428">INDEX(Global_Inflation,A428)+0.02</f>
        <v>7.0000000000000007E-2</v>
      </c>
      <c r="R428" s="36" cm="1">
        <f t="array" ref="R428">INDEX(Life_LapseRate,A428)*0.5</f>
        <v>0.05</v>
      </c>
      <c r="S428" s="36" cm="1">
        <f t="array" ref="S428">INDEX(Life_LapseRate,A428)*1.5</f>
        <v>0.15000000000000002</v>
      </c>
      <c r="U428" s="36" cm="1">
        <f t="array" ref="U428">INDEX(Global_Yield,A428)*INDEX(Global_YieldUp,A428)</f>
        <v>5.9999999999999995E-4</v>
      </c>
      <c r="V428" s="36" cm="1">
        <f t="array" ref="V428">INDEX(Global_Yield,A428)*INDEX(Global_YieldDown,A428)</f>
        <v>5.9999999999999995E-4</v>
      </c>
    </row>
    <row r="429" spans="1:22" x14ac:dyDescent="0.2">
      <c r="A429" s="29">
        <v>427</v>
      </c>
      <c r="B429" s="30">
        <v>0.05</v>
      </c>
      <c r="C429" s="31">
        <f t="shared" si="12"/>
        <v>5.652233789599439</v>
      </c>
      <c r="D429" s="31"/>
      <c r="E429" s="32" cm="1">
        <f t="array" ref="E429">Global_Expense*INDEX(Global_InflationFactor,A429)</f>
        <v>28.261168947997195</v>
      </c>
      <c r="F429" s="32"/>
      <c r="G429" s="30">
        <v>0.06</v>
      </c>
      <c r="H429" s="31">
        <f t="shared" si="13"/>
        <v>0.9951560277146928</v>
      </c>
      <c r="I429" s="31"/>
      <c r="J429" s="33">
        <v>0.1</v>
      </c>
      <c r="K429" s="31" cm="1">
        <f t="array" ref="K429">1-POWER(1-INDEX(Life_LapseRate,A429),1/12)</f>
        <v>8.7416109546967213E-3</v>
      </c>
      <c r="L429" s="37"/>
      <c r="M429" s="35">
        <v>0.01</v>
      </c>
      <c r="N429" s="35">
        <v>0.01</v>
      </c>
      <c r="P429" s="36" cm="1">
        <f t="array" ref="P429">INDEX(Global_Inflation,A429)+0.02</f>
        <v>7.0000000000000007E-2</v>
      </c>
      <c r="R429" s="36" cm="1">
        <f t="array" ref="R429">INDEX(Life_LapseRate,A429)*0.5</f>
        <v>0.05</v>
      </c>
      <c r="S429" s="36" cm="1">
        <f t="array" ref="S429">INDEX(Life_LapseRate,A429)*1.5</f>
        <v>0.15000000000000002</v>
      </c>
      <c r="U429" s="36" cm="1">
        <f t="array" ref="U429">INDEX(Global_Yield,A429)*INDEX(Global_YieldUp,A429)</f>
        <v>5.9999999999999995E-4</v>
      </c>
      <c r="V429" s="36" cm="1">
        <f t="array" ref="V429">INDEX(Global_Yield,A429)*INDEX(Global_YieldDown,A429)</f>
        <v>5.9999999999999995E-4</v>
      </c>
    </row>
    <row r="430" spans="1:22" x14ac:dyDescent="0.2">
      <c r="A430" s="29">
        <v>428</v>
      </c>
      <c r="B430" s="30">
        <v>0.05</v>
      </c>
      <c r="C430" s="31">
        <f t="shared" si="12"/>
        <v>5.6752616897123875</v>
      </c>
      <c r="D430" s="31"/>
      <c r="E430" s="32" cm="1">
        <f t="array" ref="E430">Global_Expense*INDEX(Global_InflationFactor,A430)</f>
        <v>28.376308448561936</v>
      </c>
      <c r="F430" s="32"/>
      <c r="G430" s="30">
        <v>0.06</v>
      </c>
      <c r="H430" s="31">
        <f t="shared" si="13"/>
        <v>0.9951560277146928</v>
      </c>
      <c r="I430" s="31"/>
      <c r="J430" s="33">
        <v>0.1</v>
      </c>
      <c r="K430" s="31" cm="1">
        <f t="array" ref="K430">1-POWER(1-INDEX(Life_LapseRate,A430),1/12)</f>
        <v>8.7416109546967213E-3</v>
      </c>
      <c r="L430" s="37"/>
      <c r="M430" s="35">
        <v>0.01</v>
      </c>
      <c r="N430" s="35">
        <v>0.01</v>
      </c>
      <c r="P430" s="36" cm="1">
        <f t="array" ref="P430">INDEX(Global_Inflation,A430)+0.02</f>
        <v>7.0000000000000007E-2</v>
      </c>
      <c r="R430" s="36" cm="1">
        <f t="array" ref="R430">INDEX(Life_LapseRate,A430)*0.5</f>
        <v>0.05</v>
      </c>
      <c r="S430" s="36" cm="1">
        <f t="array" ref="S430">INDEX(Life_LapseRate,A430)*1.5</f>
        <v>0.15000000000000002</v>
      </c>
      <c r="U430" s="36" cm="1">
        <f t="array" ref="U430">INDEX(Global_Yield,A430)*INDEX(Global_YieldUp,A430)</f>
        <v>5.9999999999999995E-4</v>
      </c>
      <c r="V430" s="36" cm="1">
        <f t="array" ref="V430">INDEX(Global_Yield,A430)*INDEX(Global_YieldDown,A430)</f>
        <v>5.9999999999999995E-4</v>
      </c>
    </row>
    <row r="431" spans="1:22" x14ac:dyDescent="0.2">
      <c r="A431" s="29">
        <v>429</v>
      </c>
      <c r="B431" s="30">
        <v>0.05</v>
      </c>
      <c r="C431" s="31">
        <f t="shared" si="12"/>
        <v>5.6983834083408711</v>
      </c>
      <c r="D431" s="31"/>
      <c r="E431" s="32" cm="1">
        <f t="array" ref="E431">Global_Expense*INDEX(Global_InflationFactor,A431)</f>
        <v>28.491917041704355</v>
      </c>
      <c r="F431" s="32"/>
      <c r="G431" s="30">
        <v>0.06</v>
      </c>
      <c r="H431" s="31">
        <f t="shared" si="13"/>
        <v>0.9951560277146928</v>
      </c>
      <c r="I431" s="31"/>
      <c r="J431" s="33">
        <v>0.1</v>
      </c>
      <c r="K431" s="31" cm="1">
        <f t="array" ref="K431">1-POWER(1-INDEX(Life_LapseRate,A431),1/12)</f>
        <v>8.7416109546967213E-3</v>
      </c>
      <c r="L431" s="37"/>
      <c r="M431" s="35">
        <v>0.01</v>
      </c>
      <c r="N431" s="35">
        <v>0.01</v>
      </c>
      <c r="P431" s="36" cm="1">
        <f t="array" ref="P431">INDEX(Global_Inflation,A431)+0.02</f>
        <v>7.0000000000000007E-2</v>
      </c>
      <c r="R431" s="36" cm="1">
        <f t="array" ref="R431">INDEX(Life_LapseRate,A431)*0.5</f>
        <v>0.05</v>
      </c>
      <c r="S431" s="36" cm="1">
        <f t="array" ref="S431">INDEX(Life_LapseRate,A431)*1.5</f>
        <v>0.15000000000000002</v>
      </c>
      <c r="U431" s="36" cm="1">
        <f t="array" ref="U431">INDEX(Global_Yield,A431)*INDEX(Global_YieldUp,A431)</f>
        <v>5.9999999999999995E-4</v>
      </c>
      <c r="V431" s="36" cm="1">
        <f t="array" ref="V431">INDEX(Global_Yield,A431)*INDEX(Global_YieldDown,A431)</f>
        <v>5.9999999999999995E-4</v>
      </c>
    </row>
    <row r="432" spans="1:22" x14ac:dyDescent="0.2">
      <c r="A432" s="29">
        <v>430</v>
      </c>
      <c r="B432" s="30">
        <v>0.05</v>
      </c>
      <c r="C432" s="31">
        <f t="shared" si="12"/>
        <v>5.7215993277131405</v>
      </c>
      <c r="D432" s="31"/>
      <c r="E432" s="32" cm="1">
        <f t="array" ref="E432">Global_Expense*INDEX(Global_InflationFactor,A432)</f>
        <v>28.607996638565702</v>
      </c>
      <c r="F432" s="32"/>
      <c r="G432" s="30">
        <v>0.06</v>
      </c>
      <c r="H432" s="31">
        <f t="shared" si="13"/>
        <v>0.9951560277146928</v>
      </c>
      <c r="I432" s="31"/>
      <c r="J432" s="33">
        <v>0.1</v>
      </c>
      <c r="K432" s="31" cm="1">
        <f t="array" ref="K432">1-POWER(1-INDEX(Life_LapseRate,A432),1/12)</f>
        <v>8.7416109546967213E-3</v>
      </c>
      <c r="L432" s="37"/>
      <c r="M432" s="35">
        <v>0.01</v>
      </c>
      <c r="N432" s="35">
        <v>0.01</v>
      </c>
      <c r="P432" s="36" cm="1">
        <f t="array" ref="P432">INDEX(Global_Inflation,A432)+0.02</f>
        <v>7.0000000000000007E-2</v>
      </c>
      <c r="R432" s="36" cm="1">
        <f t="array" ref="R432">INDEX(Life_LapseRate,A432)*0.5</f>
        <v>0.05</v>
      </c>
      <c r="S432" s="36" cm="1">
        <f t="array" ref="S432">INDEX(Life_LapseRate,A432)*1.5</f>
        <v>0.15000000000000002</v>
      </c>
      <c r="U432" s="36" cm="1">
        <f t="array" ref="U432">INDEX(Global_Yield,A432)*INDEX(Global_YieldUp,A432)</f>
        <v>5.9999999999999995E-4</v>
      </c>
      <c r="V432" s="36" cm="1">
        <f t="array" ref="V432">INDEX(Global_Yield,A432)*INDEX(Global_YieldDown,A432)</f>
        <v>5.9999999999999995E-4</v>
      </c>
    </row>
    <row r="433" spans="1:22" x14ac:dyDescent="0.2">
      <c r="A433" s="29">
        <v>431</v>
      </c>
      <c r="B433" s="30">
        <v>0.05</v>
      </c>
      <c r="C433" s="31">
        <f t="shared" si="12"/>
        <v>5.7449098316146836</v>
      </c>
      <c r="D433" s="31"/>
      <c r="E433" s="32" cm="1">
        <f t="array" ref="E433">Global_Expense*INDEX(Global_InflationFactor,A433)</f>
        <v>28.724549158073419</v>
      </c>
      <c r="F433" s="32"/>
      <c r="G433" s="30">
        <v>0.06</v>
      </c>
      <c r="H433" s="31">
        <f t="shared" si="13"/>
        <v>0.9951560277146928</v>
      </c>
      <c r="I433" s="31"/>
      <c r="J433" s="33">
        <v>0.1</v>
      </c>
      <c r="K433" s="31" cm="1">
        <f t="array" ref="K433">1-POWER(1-INDEX(Life_LapseRate,A433),1/12)</f>
        <v>8.7416109546967213E-3</v>
      </c>
      <c r="L433" s="37"/>
      <c r="M433" s="35">
        <v>0.01</v>
      </c>
      <c r="N433" s="35">
        <v>0.01</v>
      </c>
      <c r="P433" s="36" cm="1">
        <f t="array" ref="P433">INDEX(Global_Inflation,A433)+0.02</f>
        <v>7.0000000000000007E-2</v>
      </c>
      <c r="R433" s="36" cm="1">
        <f t="array" ref="R433">INDEX(Life_LapseRate,A433)*0.5</f>
        <v>0.05</v>
      </c>
      <c r="S433" s="36" cm="1">
        <f t="array" ref="S433">INDEX(Life_LapseRate,A433)*1.5</f>
        <v>0.15000000000000002</v>
      </c>
      <c r="U433" s="36" cm="1">
        <f t="array" ref="U433">INDEX(Global_Yield,A433)*INDEX(Global_YieldUp,A433)</f>
        <v>5.9999999999999995E-4</v>
      </c>
      <c r="V433" s="36" cm="1">
        <f t="array" ref="V433">INDEX(Global_Yield,A433)*INDEX(Global_YieldDown,A433)</f>
        <v>5.9999999999999995E-4</v>
      </c>
    </row>
    <row r="434" spans="1:22" x14ac:dyDescent="0.2">
      <c r="A434" s="29">
        <v>432</v>
      </c>
      <c r="B434" s="30">
        <v>0.05</v>
      </c>
      <c r="C434" s="31">
        <f t="shared" si="12"/>
        <v>5.7683153053945784</v>
      </c>
      <c r="D434" s="31"/>
      <c r="E434" s="32" cm="1">
        <f t="array" ref="E434">Global_Expense*INDEX(Global_InflationFactor,A434)</f>
        <v>28.841576526972894</v>
      </c>
      <c r="F434" s="32"/>
      <c r="G434" s="30">
        <v>0.06</v>
      </c>
      <c r="H434" s="31">
        <f t="shared" si="13"/>
        <v>0.9951560277146928</v>
      </c>
      <c r="I434" s="31"/>
      <c r="J434" s="33">
        <v>0.1</v>
      </c>
      <c r="K434" s="31" cm="1">
        <f t="array" ref="K434">1-POWER(1-INDEX(Life_LapseRate,A434),1/12)</f>
        <v>8.7416109546967213E-3</v>
      </c>
      <c r="L434" s="37"/>
      <c r="M434" s="35">
        <v>0.01</v>
      </c>
      <c r="N434" s="35">
        <v>0.01</v>
      </c>
      <c r="P434" s="36" cm="1">
        <f t="array" ref="P434">INDEX(Global_Inflation,A434)+0.02</f>
        <v>7.0000000000000007E-2</v>
      </c>
      <c r="R434" s="36" cm="1">
        <f t="array" ref="R434">INDEX(Life_LapseRate,A434)*0.5</f>
        <v>0.05</v>
      </c>
      <c r="S434" s="36" cm="1">
        <f t="array" ref="S434">INDEX(Life_LapseRate,A434)*1.5</f>
        <v>0.15000000000000002</v>
      </c>
      <c r="U434" s="36" cm="1">
        <f t="array" ref="U434">INDEX(Global_Yield,A434)*INDEX(Global_YieldUp,A434)</f>
        <v>5.9999999999999995E-4</v>
      </c>
      <c r="V434" s="36" cm="1">
        <f t="array" ref="V434">INDEX(Global_Yield,A434)*INDEX(Global_YieldDown,A434)</f>
        <v>5.9999999999999995E-4</v>
      </c>
    </row>
    <row r="435" spans="1:22" x14ac:dyDescent="0.2">
      <c r="A435" s="29">
        <v>433</v>
      </c>
      <c r="B435" s="30">
        <v>0.05</v>
      </c>
      <c r="C435" s="31">
        <f t="shared" si="12"/>
        <v>5.791816135971863</v>
      </c>
      <c r="D435" s="31"/>
      <c r="E435" s="32" cm="1">
        <f t="array" ref="E435">Global_Expense*INDEX(Global_InflationFactor,A435)</f>
        <v>28.959080679859316</v>
      </c>
      <c r="F435" s="32"/>
      <c r="G435" s="30">
        <v>0.06</v>
      </c>
      <c r="H435" s="31">
        <f t="shared" si="13"/>
        <v>0.9951560277146928</v>
      </c>
      <c r="I435" s="31"/>
      <c r="J435" s="33">
        <v>0.1</v>
      </c>
      <c r="K435" s="31" cm="1">
        <f t="array" ref="K435">1-POWER(1-INDEX(Life_LapseRate,A435),1/12)</f>
        <v>8.7416109546967213E-3</v>
      </c>
      <c r="L435" s="37"/>
      <c r="M435" s="35">
        <v>0.01</v>
      </c>
      <c r="N435" s="35">
        <v>0.01</v>
      </c>
      <c r="P435" s="36" cm="1">
        <f t="array" ref="P435">INDEX(Global_Inflation,A435)+0.02</f>
        <v>7.0000000000000007E-2</v>
      </c>
      <c r="R435" s="36" cm="1">
        <f t="array" ref="R435">INDEX(Life_LapseRate,A435)*0.5</f>
        <v>0.05</v>
      </c>
      <c r="S435" s="36" cm="1">
        <f t="array" ref="S435">INDEX(Life_LapseRate,A435)*1.5</f>
        <v>0.15000000000000002</v>
      </c>
      <c r="U435" s="36" cm="1">
        <f t="array" ref="U435">INDEX(Global_Yield,A435)*INDEX(Global_YieldUp,A435)</f>
        <v>5.9999999999999995E-4</v>
      </c>
      <c r="V435" s="36" cm="1">
        <f t="array" ref="V435">INDEX(Global_Yield,A435)*INDEX(Global_YieldDown,A435)</f>
        <v>5.9999999999999995E-4</v>
      </c>
    </row>
    <row r="436" spans="1:22" x14ac:dyDescent="0.2">
      <c r="A436" s="29">
        <v>434</v>
      </c>
      <c r="B436" s="30">
        <v>0.05</v>
      </c>
      <c r="C436" s="31">
        <f t="shared" si="12"/>
        <v>5.8154127118419519</v>
      </c>
      <c r="D436" s="31"/>
      <c r="E436" s="32" cm="1">
        <f t="array" ref="E436">Global_Expense*INDEX(Global_InflationFactor,A436)</f>
        <v>29.077063559209758</v>
      </c>
      <c r="F436" s="32"/>
      <c r="G436" s="30">
        <v>0.06</v>
      </c>
      <c r="H436" s="31">
        <f t="shared" si="13"/>
        <v>0.9951560277146928</v>
      </c>
      <c r="I436" s="31"/>
      <c r="J436" s="33">
        <v>0.1</v>
      </c>
      <c r="K436" s="31" cm="1">
        <f t="array" ref="K436">1-POWER(1-INDEX(Life_LapseRate,A436),1/12)</f>
        <v>8.7416109546967213E-3</v>
      </c>
      <c r="L436" s="37"/>
      <c r="M436" s="35">
        <v>0.01</v>
      </c>
      <c r="N436" s="35">
        <v>0.01</v>
      </c>
      <c r="P436" s="36" cm="1">
        <f t="array" ref="P436">INDEX(Global_Inflation,A436)+0.02</f>
        <v>7.0000000000000007E-2</v>
      </c>
      <c r="R436" s="36" cm="1">
        <f t="array" ref="R436">INDEX(Life_LapseRate,A436)*0.5</f>
        <v>0.05</v>
      </c>
      <c r="S436" s="36" cm="1">
        <f t="array" ref="S436">INDEX(Life_LapseRate,A436)*1.5</f>
        <v>0.15000000000000002</v>
      </c>
      <c r="U436" s="36" cm="1">
        <f t="array" ref="U436">INDEX(Global_Yield,A436)*INDEX(Global_YieldUp,A436)</f>
        <v>5.9999999999999995E-4</v>
      </c>
      <c r="V436" s="36" cm="1">
        <f t="array" ref="V436">INDEX(Global_Yield,A436)*INDEX(Global_YieldDown,A436)</f>
        <v>5.9999999999999995E-4</v>
      </c>
    </row>
    <row r="437" spans="1:22" x14ac:dyDescent="0.2">
      <c r="A437" s="29">
        <v>435</v>
      </c>
      <c r="B437" s="30">
        <v>0.05</v>
      </c>
      <c r="C437" s="31">
        <f t="shared" si="12"/>
        <v>5.8391054230829962</v>
      </c>
      <c r="D437" s="31"/>
      <c r="E437" s="32" cm="1">
        <f t="array" ref="E437">Global_Expense*INDEX(Global_InflationFactor,A437)</f>
        <v>29.195527115414983</v>
      </c>
      <c r="F437" s="32"/>
      <c r="G437" s="30">
        <v>0.06</v>
      </c>
      <c r="H437" s="31">
        <f t="shared" si="13"/>
        <v>0.9951560277146928</v>
      </c>
      <c r="I437" s="31"/>
      <c r="J437" s="33">
        <v>0.1</v>
      </c>
      <c r="K437" s="31" cm="1">
        <f t="array" ref="K437">1-POWER(1-INDEX(Life_LapseRate,A437),1/12)</f>
        <v>8.7416109546967213E-3</v>
      </c>
      <c r="L437" s="37"/>
      <c r="M437" s="35">
        <v>0.01</v>
      </c>
      <c r="N437" s="35">
        <v>0.01</v>
      </c>
      <c r="P437" s="36" cm="1">
        <f t="array" ref="P437">INDEX(Global_Inflation,A437)+0.02</f>
        <v>7.0000000000000007E-2</v>
      </c>
      <c r="R437" s="36" cm="1">
        <f t="array" ref="R437">INDEX(Life_LapseRate,A437)*0.5</f>
        <v>0.05</v>
      </c>
      <c r="S437" s="36" cm="1">
        <f t="array" ref="S437">INDEX(Life_LapseRate,A437)*1.5</f>
        <v>0.15000000000000002</v>
      </c>
      <c r="U437" s="36" cm="1">
        <f t="array" ref="U437">INDEX(Global_Yield,A437)*INDEX(Global_YieldUp,A437)</f>
        <v>5.9999999999999995E-4</v>
      </c>
      <c r="V437" s="36" cm="1">
        <f t="array" ref="V437">INDEX(Global_Yield,A437)*INDEX(Global_YieldDown,A437)</f>
        <v>5.9999999999999995E-4</v>
      </c>
    </row>
    <row r="438" spans="1:22" x14ac:dyDescent="0.2">
      <c r="A438" s="29">
        <v>436</v>
      </c>
      <c r="B438" s="30">
        <v>0.05</v>
      </c>
      <c r="C438" s="31">
        <f t="shared" si="12"/>
        <v>5.8628946613624091</v>
      </c>
      <c r="D438" s="31"/>
      <c r="E438" s="32" cm="1">
        <f t="array" ref="E438">Global_Expense*INDEX(Global_InflationFactor,A438)</f>
        <v>29.314473306812047</v>
      </c>
      <c r="F438" s="32"/>
      <c r="G438" s="30">
        <v>0.06</v>
      </c>
      <c r="H438" s="31">
        <f t="shared" si="13"/>
        <v>0.9951560277146928</v>
      </c>
      <c r="I438" s="31"/>
      <c r="J438" s="33">
        <v>0.1</v>
      </c>
      <c r="K438" s="31" cm="1">
        <f t="array" ref="K438">1-POWER(1-INDEX(Life_LapseRate,A438),1/12)</f>
        <v>8.7416109546967213E-3</v>
      </c>
      <c r="L438" s="37"/>
      <c r="M438" s="35">
        <v>0.01</v>
      </c>
      <c r="N438" s="35">
        <v>0.01</v>
      </c>
      <c r="P438" s="36" cm="1">
        <f t="array" ref="P438">INDEX(Global_Inflation,A438)+0.02</f>
        <v>7.0000000000000007E-2</v>
      </c>
      <c r="R438" s="36" cm="1">
        <f t="array" ref="R438">INDEX(Life_LapseRate,A438)*0.5</f>
        <v>0.05</v>
      </c>
      <c r="S438" s="36" cm="1">
        <f t="array" ref="S438">INDEX(Life_LapseRate,A438)*1.5</f>
        <v>0.15000000000000002</v>
      </c>
      <c r="U438" s="36" cm="1">
        <f t="array" ref="U438">INDEX(Global_Yield,A438)*INDEX(Global_YieldUp,A438)</f>
        <v>5.9999999999999995E-4</v>
      </c>
      <c r="V438" s="36" cm="1">
        <f t="array" ref="V438">INDEX(Global_Yield,A438)*INDEX(Global_YieldDown,A438)</f>
        <v>5.9999999999999995E-4</v>
      </c>
    </row>
    <row r="439" spans="1:22" x14ac:dyDescent="0.2">
      <c r="A439" s="29">
        <v>437</v>
      </c>
      <c r="B439" s="30">
        <v>0.05</v>
      </c>
      <c r="C439" s="31">
        <f t="shared" si="12"/>
        <v>5.8867808199432918</v>
      </c>
      <c r="D439" s="31"/>
      <c r="E439" s="32" cm="1">
        <f t="array" ref="E439">Global_Expense*INDEX(Global_InflationFactor,A439)</f>
        <v>29.433904099716457</v>
      </c>
      <c r="F439" s="32"/>
      <c r="G439" s="30">
        <v>0.06</v>
      </c>
      <c r="H439" s="31">
        <f t="shared" si="13"/>
        <v>0.9951560277146928</v>
      </c>
      <c r="I439" s="31"/>
      <c r="J439" s="33">
        <v>0.1</v>
      </c>
      <c r="K439" s="31" cm="1">
        <f t="array" ref="K439">1-POWER(1-INDEX(Life_LapseRate,A439),1/12)</f>
        <v>8.7416109546967213E-3</v>
      </c>
      <c r="L439" s="37"/>
      <c r="M439" s="35">
        <v>0.01</v>
      </c>
      <c r="N439" s="35">
        <v>0.01</v>
      </c>
      <c r="P439" s="36" cm="1">
        <f t="array" ref="P439">INDEX(Global_Inflation,A439)+0.02</f>
        <v>7.0000000000000007E-2</v>
      </c>
      <c r="R439" s="36" cm="1">
        <f t="array" ref="R439">INDEX(Life_LapseRate,A439)*0.5</f>
        <v>0.05</v>
      </c>
      <c r="S439" s="36" cm="1">
        <f t="array" ref="S439">INDEX(Life_LapseRate,A439)*1.5</f>
        <v>0.15000000000000002</v>
      </c>
      <c r="U439" s="36" cm="1">
        <f t="array" ref="U439">INDEX(Global_Yield,A439)*INDEX(Global_YieldUp,A439)</f>
        <v>5.9999999999999995E-4</v>
      </c>
      <c r="V439" s="36" cm="1">
        <f t="array" ref="V439">INDEX(Global_Yield,A439)*INDEX(Global_YieldDown,A439)</f>
        <v>5.9999999999999995E-4</v>
      </c>
    </row>
    <row r="440" spans="1:22" x14ac:dyDescent="0.2">
      <c r="A440" s="29">
        <v>438</v>
      </c>
      <c r="B440" s="30">
        <v>0.05</v>
      </c>
      <c r="C440" s="31">
        <f t="shared" si="12"/>
        <v>5.9107642936909457</v>
      </c>
      <c r="D440" s="31"/>
      <c r="E440" s="32" cm="1">
        <f t="array" ref="E440">Global_Expense*INDEX(Global_InflationFactor,A440)</f>
        <v>29.553821468454728</v>
      </c>
      <c r="F440" s="32"/>
      <c r="G440" s="30">
        <v>0.06</v>
      </c>
      <c r="H440" s="31">
        <f t="shared" si="13"/>
        <v>0.9951560277146928</v>
      </c>
      <c r="I440" s="31"/>
      <c r="J440" s="33">
        <v>0.1</v>
      </c>
      <c r="K440" s="31" cm="1">
        <f t="array" ref="K440">1-POWER(1-INDEX(Life_LapseRate,A440),1/12)</f>
        <v>8.7416109546967213E-3</v>
      </c>
      <c r="L440" s="37"/>
      <c r="M440" s="35">
        <v>0.01</v>
      </c>
      <c r="N440" s="35">
        <v>0.01</v>
      </c>
      <c r="P440" s="36" cm="1">
        <f t="array" ref="P440">INDEX(Global_Inflation,A440)+0.02</f>
        <v>7.0000000000000007E-2</v>
      </c>
      <c r="R440" s="36" cm="1">
        <f t="array" ref="R440">INDEX(Life_LapseRate,A440)*0.5</f>
        <v>0.05</v>
      </c>
      <c r="S440" s="36" cm="1">
        <f t="array" ref="S440">INDEX(Life_LapseRate,A440)*1.5</f>
        <v>0.15000000000000002</v>
      </c>
      <c r="U440" s="36" cm="1">
        <f t="array" ref="U440">INDEX(Global_Yield,A440)*INDEX(Global_YieldUp,A440)</f>
        <v>5.9999999999999995E-4</v>
      </c>
      <c r="V440" s="36" cm="1">
        <f t="array" ref="V440">INDEX(Global_Yield,A440)*INDEX(Global_YieldDown,A440)</f>
        <v>5.9999999999999995E-4</v>
      </c>
    </row>
    <row r="441" spans="1:22" x14ac:dyDescent="0.2">
      <c r="A441" s="29">
        <v>439</v>
      </c>
      <c r="B441" s="30">
        <v>0.05</v>
      </c>
      <c r="C441" s="31">
        <f t="shared" si="12"/>
        <v>5.9348454790794118</v>
      </c>
      <c r="D441" s="31"/>
      <c r="E441" s="32" cm="1">
        <f t="array" ref="E441">Global_Expense*INDEX(Global_InflationFactor,A441)</f>
        <v>29.674227395397061</v>
      </c>
      <c r="F441" s="32"/>
      <c r="G441" s="30">
        <v>0.06</v>
      </c>
      <c r="H441" s="31">
        <f t="shared" si="13"/>
        <v>0.9951560277146928</v>
      </c>
      <c r="I441" s="31"/>
      <c r="J441" s="33">
        <v>0.1</v>
      </c>
      <c r="K441" s="31" cm="1">
        <f t="array" ref="K441">1-POWER(1-INDEX(Life_LapseRate,A441),1/12)</f>
        <v>8.7416109546967213E-3</v>
      </c>
      <c r="L441" s="37"/>
      <c r="M441" s="35">
        <v>0.01</v>
      </c>
      <c r="N441" s="35">
        <v>0.01</v>
      </c>
      <c r="P441" s="36" cm="1">
        <f t="array" ref="P441">INDEX(Global_Inflation,A441)+0.02</f>
        <v>7.0000000000000007E-2</v>
      </c>
      <c r="R441" s="36" cm="1">
        <f t="array" ref="R441">INDEX(Life_LapseRate,A441)*0.5</f>
        <v>0.05</v>
      </c>
      <c r="S441" s="36" cm="1">
        <f t="array" ref="S441">INDEX(Life_LapseRate,A441)*1.5</f>
        <v>0.15000000000000002</v>
      </c>
      <c r="U441" s="36" cm="1">
        <f t="array" ref="U441">INDEX(Global_Yield,A441)*INDEX(Global_YieldUp,A441)</f>
        <v>5.9999999999999995E-4</v>
      </c>
      <c r="V441" s="36" cm="1">
        <f t="array" ref="V441">INDEX(Global_Yield,A441)*INDEX(Global_YieldDown,A441)</f>
        <v>5.9999999999999995E-4</v>
      </c>
    </row>
    <row r="442" spans="1:22" x14ac:dyDescent="0.2">
      <c r="A442" s="29">
        <v>440</v>
      </c>
      <c r="B442" s="30">
        <v>0.05</v>
      </c>
      <c r="C442" s="31">
        <f t="shared" si="12"/>
        <v>5.9590247741980082</v>
      </c>
      <c r="D442" s="31"/>
      <c r="E442" s="32" cm="1">
        <f t="array" ref="E442">Global_Expense*INDEX(Global_InflationFactor,A442)</f>
        <v>29.795123870990039</v>
      </c>
      <c r="F442" s="32"/>
      <c r="G442" s="30">
        <v>0.06</v>
      </c>
      <c r="H442" s="31">
        <f t="shared" si="13"/>
        <v>0.9951560277146928</v>
      </c>
      <c r="I442" s="31"/>
      <c r="J442" s="33">
        <v>0.1</v>
      </c>
      <c r="K442" s="31" cm="1">
        <f t="array" ref="K442">1-POWER(1-INDEX(Life_LapseRate,A442),1/12)</f>
        <v>8.7416109546967213E-3</v>
      </c>
      <c r="L442" s="37"/>
      <c r="M442" s="35">
        <v>0.01</v>
      </c>
      <c r="N442" s="35">
        <v>0.01</v>
      </c>
      <c r="P442" s="36" cm="1">
        <f t="array" ref="P442">INDEX(Global_Inflation,A442)+0.02</f>
        <v>7.0000000000000007E-2</v>
      </c>
      <c r="R442" s="36" cm="1">
        <f t="array" ref="R442">INDEX(Life_LapseRate,A442)*0.5</f>
        <v>0.05</v>
      </c>
      <c r="S442" s="36" cm="1">
        <f t="array" ref="S442">INDEX(Life_LapseRate,A442)*1.5</f>
        <v>0.15000000000000002</v>
      </c>
      <c r="U442" s="36" cm="1">
        <f t="array" ref="U442">INDEX(Global_Yield,A442)*INDEX(Global_YieldUp,A442)</f>
        <v>5.9999999999999995E-4</v>
      </c>
      <c r="V442" s="36" cm="1">
        <f t="array" ref="V442">INDEX(Global_Yield,A442)*INDEX(Global_YieldDown,A442)</f>
        <v>5.9999999999999995E-4</v>
      </c>
    </row>
    <row r="443" spans="1:22" x14ac:dyDescent="0.2">
      <c r="A443" s="29">
        <v>441</v>
      </c>
      <c r="B443" s="30">
        <v>0.05</v>
      </c>
      <c r="C443" s="31">
        <f t="shared" si="12"/>
        <v>5.9833025787579155</v>
      </c>
      <c r="D443" s="31"/>
      <c r="E443" s="32" cm="1">
        <f t="array" ref="E443">Global_Expense*INDEX(Global_InflationFactor,A443)</f>
        <v>29.916512893789577</v>
      </c>
      <c r="F443" s="32"/>
      <c r="G443" s="30">
        <v>0.06</v>
      </c>
      <c r="H443" s="31">
        <f t="shared" si="13"/>
        <v>0.9951560277146928</v>
      </c>
      <c r="I443" s="31"/>
      <c r="J443" s="33">
        <v>0.1</v>
      </c>
      <c r="K443" s="31" cm="1">
        <f t="array" ref="K443">1-POWER(1-INDEX(Life_LapseRate,A443),1/12)</f>
        <v>8.7416109546967213E-3</v>
      </c>
      <c r="L443" s="37"/>
      <c r="M443" s="35">
        <v>0.01</v>
      </c>
      <c r="N443" s="35">
        <v>0.01</v>
      </c>
      <c r="P443" s="36" cm="1">
        <f t="array" ref="P443">INDEX(Global_Inflation,A443)+0.02</f>
        <v>7.0000000000000007E-2</v>
      </c>
      <c r="R443" s="36" cm="1">
        <f t="array" ref="R443">INDEX(Life_LapseRate,A443)*0.5</f>
        <v>0.05</v>
      </c>
      <c r="S443" s="36" cm="1">
        <f t="array" ref="S443">INDEX(Life_LapseRate,A443)*1.5</f>
        <v>0.15000000000000002</v>
      </c>
      <c r="U443" s="36" cm="1">
        <f t="array" ref="U443">INDEX(Global_Yield,A443)*INDEX(Global_YieldUp,A443)</f>
        <v>5.9999999999999995E-4</v>
      </c>
      <c r="V443" s="36" cm="1">
        <f t="array" ref="V443">INDEX(Global_Yield,A443)*INDEX(Global_YieldDown,A443)</f>
        <v>5.9999999999999995E-4</v>
      </c>
    </row>
    <row r="444" spans="1:22" x14ac:dyDescent="0.2">
      <c r="A444" s="29">
        <v>442</v>
      </c>
      <c r="B444" s="30">
        <v>0.05</v>
      </c>
      <c r="C444" s="31">
        <f t="shared" si="12"/>
        <v>6.0076792940987982</v>
      </c>
      <c r="D444" s="31"/>
      <c r="E444" s="32" cm="1">
        <f t="array" ref="E444">Global_Expense*INDEX(Global_InflationFactor,A444)</f>
        <v>30.038396470493993</v>
      </c>
      <c r="F444" s="32"/>
      <c r="G444" s="30">
        <v>0.06</v>
      </c>
      <c r="H444" s="31">
        <f t="shared" si="13"/>
        <v>0.9951560277146928</v>
      </c>
      <c r="I444" s="31"/>
      <c r="J444" s="33">
        <v>0.1</v>
      </c>
      <c r="K444" s="31" cm="1">
        <f t="array" ref="K444">1-POWER(1-INDEX(Life_LapseRate,A444),1/12)</f>
        <v>8.7416109546967213E-3</v>
      </c>
      <c r="L444" s="37"/>
      <c r="M444" s="35">
        <v>0.01</v>
      </c>
      <c r="N444" s="35">
        <v>0.01</v>
      </c>
      <c r="P444" s="36" cm="1">
        <f t="array" ref="P444">INDEX(Global_Inflation,A444)+0.02</f>
        <v>7.0000000000000007E-2</v>
      </c>
      <c r="R444" s="36" cm="1">
        <f t="array" ref="R444">INDEX(Life_LapseRate,A444)*0.5</f>
        <v>0.05</v>
      </c>
      <c r="S444" s="36" cm="1">
        <f t="array" ref="S444">INDEX(Life_LapseRate,A444)*1.5</f>
        <v>0.15000000000000002</v>
      </c>
      <c r="U444" s="36" cm="1">
        <f t="array" ref="U444">INDEX(Global_Yield,A444)*INDEX(Global_YieldUp,A444)</f>
        <v>5.9999999999999995E-4</v>
      </c>
      <c r="V444" s="36" cm="1">
        <f t="array" ref="V444">INDEX(Global_Yield,A444)*INDEX(Global_YieldDown,A444)</f>
        <v>5.9999999999999995E-4</v>
      </c>
    </row>
    <row r="445" spans="1:22" x14ac:dyDescent="0.2">
      <c r="A445" s="29">
        <v>443</v>
      </c>
      <c r="B445" s="30">
        <v>0.05</v>
      </c>
      <c r="C445" s="31">
        <f t="shared" si="12"/>
        <v>6.0321553231954175</v>
      </c>
      <c r="D445" s="31"/>
      <c r="E445" s="32" cm="1">
        <f t="array" ref="E445">Global_Expense*INDEX(Global_InflationFactor,A445)</f>
        <v>30.160776615977088</v>
      </c>
      <c r="F445" s="32"/>
      <c r="G445" s="30">
        <v>0.06</v>
      </c>
      <c r="H445" s="31">
        <f t="shared" si="13"/>
        <v>0.9951560277146928</v>
      </c>
      <c r="I445" s="31"/>
      <c r="J445" s="33">
        <v>0.1</v>
      </c>
      <c r="K445" s="31" cm="1">
        <f t="array" ref="K445">1-POWER(1-INDEX(Life_LapseRate,A445),1/12)</f>
        <v>8.7416109546967213E-3</v>
      </c>
      <c r="L445" s="37"/>
      <c r="M445" s="35">
        <v>0.01</v>
      </c>
      <c r="N445" s="35">
        <v>0.01</v>
      </c>
      <c r="P445" s="36" cm="1">
        <f t="array" ref="P445">INDEX(Global_Inflation,A445)+0.02</f>
        <v>7.0000000000000007E-2</v>
      </c>
      <c r="R445" s="36" cm="1">
        <f t="array" ref="R445">INDEX(Life_LapseRate,A445)*0.5</f>
        <v>0.05</v>
      </c>
      <c r="S445" s="36" cm="1">
        <f t="array" ref="S445">INDEX(Life_LapseRate,A445)*1.5</f>
        <v>0.15000000000000002</v>
      </c>
      <c r="U445" s="36" cm="1">
        <f t="array" ref="U445">INDEX(Global_Yield,A445)*INDEX(Global_YieldUp,A445)</f>
        <v>5.9999999999999995E-4</v>
      </c>
      <c r="V445" s="36" cm="1">
        <f t="array" ref="V445">INDEX(Global_Yield,A445)*INDEX(Global_YieldDown,A445)</f>
        <v>5.9999999999999995E-4</v>
      </c>
    </row>
    <row r="446" spans="1:22" x14ac:dyDescent="0.2">
      <c r="A446" s="29">
        <v>444</v>
      </c>
      <c r="B446" s="30">
        <v>0.05</v>
      </c>
      <c r="C446" s="31">
        <f t="shared" si="12"/>
        <v>6.0567310706643083</v>
      </c>
      <c r="D446" s="31"/>
      <c r="E446" s="32" cm="1">
        <f t="array" ref="E446">Global_Expense*INDEX(Global_InflationFactor,A446)</f>
        <v>30.283655353321542</v>
      </c>
      <c r="F446" s="32"/>
      <c r="G446" s="30">
        <v>0.06</v>
      </c>
      <c r="H446" s="31">
        <f t="shared" si="13"/>
        <v>0.9951560277146928</v>
      </c>
      <c r="I446" s="31"/>
      <c r="J446" s="33">
        <v>0.1</v>
      </c>
      <c r="K446" s="31" cm="1">
        <f t="array" ref="K446">1-POWER(1-INDEX(Life_LapseRate,A446),1/12)</f>
        <v>8.7416109546967213E-3</v>
      </c>
      <c r="L446" s="37"/>
      <c r="M446" s="35">
        <v>0.01</v>
      </c>
      <c r="N446" s="35">
        <v>0.01</v>
      </c>
      <c r="P446" s="36" cm="1">
        <f t="array" ref="P446">INDEX(Global_Inflation,A446)+0.02</f>
        <v>7.0000000000000007E-2</v>
      </c>
      <c r="R446" s="36" cm="1">
        <f t="array" ref="R446">INDEX(Life_LapseRate,A446)*0.5</f>
        <v>0.05</v>
      </c>
      <c r="S446" s="36" cm="1">
        <f t="array" ref="S446">INDEX(Life_LapseRate,A446)*1.5</f>
        <v>0.15000000000000002</v>
      </c>
      <c r="U446" s="36" cm="1">
        <f t="array" ref="U446">INDEX(Global_Yield,A446)*INDEX(Global_YieldUp,A446)</f>
        <v>5.9999999999999995E-4</v>
      </c>
      <c r="V446" s="36" cm="1">
        <f t="array" ref="V446">INDEX(Global_Yield,A446)*INDEX(Global_YieldDown,A446)</f>
        <v>5.9999999999999995E-4</v>
      </c>
    </row>
    <row r="447" spans="1:22" x14ac:dyDescent="0.2">
      <c r="A447" s="29">
        <v>445</v>
      </c>
      <c r="B447" s="30">
        <v>0.05</v>
      </c>
      <c r="C447" s="31">
        <f t="shared" si="12"/>
        <v>6.0814069427704567</v>
      </c>
      <c r="D447" s="31"/>
      <c r="E447" s="32" cm="1">
        <f t="array" ref="E447">Global_Expense*INDEX(Global_InflationFactor,A447)</f>
        <v>30.407034713852283</v>
      </c>
      <c r="F447" s="32"/>
      <c r="G447" s="30">
        <v>0.06</v>
      </c>
      <c r="H447" s="31">
        <f t="shared" si="13"/>
        <v>0.9951560277146928</v>
      </c>
      <c r="I447" s="31"/>
      <c r="J447" s="33">
        <v>0.1</v>
      </c>
      <c r="K447" s="31" cm="1">
        <f t="array" ref="K447">1-POWER(1-INDEX(Life_LapseRate,A447),1/12)</f>
        <v>8.7416109546967213E-3</v>
      </c>
      <c r="L447" s="37"/>
      <c r="M447" s="35">
        <v>0.01</v>
      </c>
      <c r="N447" s="35">
        <v>0.01</v>
      </c>
      <c r="P447" s="36" cm="1">
        <f t="array" ref="P447">INDEX(Global_Inflation,A447)+0.02</f>
        <v>7.0000000000000007E-2</v>
      </c>
      <c r="R447" s="36" cm="1">
        <f t="array" ref="R447">INDEX(Life_LapseRate,A447)*0.5</f>
        <v>0.05</v>
      </c>
      <c r="S447" s="36" cm="1">
        <f t="array" ref="S447">INDEX(Life_LapseRate,A447)*1.5</f>
        <v>0.15000000000000002</v>
      </c>
      <c r="U447" s="36" cm="1">
        <f t="array" ref="U447">INDEX(Global_Yield,A447)*INDEX(Global_YieldUp,A447)</f>
        <v>5.9999999999999995E-4</v>
      </c>
      <c r="V447" s="36" cm="1">
        <f t="array" ref="V447">INDEX(Global_Yield,A447)*INDEX(Global_YieldDown,A447)</f>
        <v>5.9999999999999995E-4</v>
      </c>
    </row>
    <row r="448" spans="1:22" x14ac:dyDescent="0.2">
      <c r="A448" s="29">
        <v>446</v>
      </c>
      <c r="B448" s="30">
        <v>0.05</v>
      </c>
      <c r="C448" s="31">
        <f t="shared" si="12"/>
        <v>6.1061833474340492</v>
      </c>
      <c r="D448" s="31"/>
      <c r="E448" s="32" cm="1">
        <f t="array" ref="E448">Global_Expense*INDEX(Global_InflationFactor,A448)</f>
        <v>30.530916737170244</v>
      </c>
      <c r="F448" s="32"/>
      <c r="G448" s="30">
        <v>0.06</v>
      </c>
      <c r="H448" s="31">
        <f t="shared" si="13"/>
        <v>0.9951560277146928</v>
      </c>
      <c r="I448" s="31"/>
      <c r="J448" s="33">
        <v>0.1</v>
      </c>
      <c r="K448" s="31" cm="1">
        <f t="array" ref="K448">1-POWER(1-INDEX(Life_LapseRate,A448),1/12)</f>
        <v>8.7416109546967213E-3</v>
      </c>
      <c r="L448" s="37"/>
      <c r="M448" s="35">
        <v>0.01</v>
      </c>
      <c r="N448" s="35">
        <v>0.01</v>
      </c>
      <c r="P448" s="36" cm="1">
        <f t="array" ref="P448">INDEX(Global_Inflation,A448)+0.02</f>
        <v>7.0000000000000007E-2</v>
      </c>
      <c r="R448" s="36" cm="1">
        <f t="array" ref="R448">INDEX(Life_LapseRate,A448)*0.5</f>
        <v>0.05</v>
      </c>
      <c r="S448" s="36" cm="1">
        <f t="array" ref="S448">INDEX(Life_LapseRate,A448)*1.5</f>
        <v>0.15000000000000002</v>
      </c>
      <c r="U448" s="36" cm="1">
        <f t="array" ref="U448">INDEX(Global_Yield,A448)*INDEX(Global_YieldUp,A448)</f>
        <v>5.9999999999999995E-4</v>
      </c>
      <c r="V448" s="36" cm="1">
        <f t="array" ref="V448">INDEX(Global_Yield,A448)*INDEX(Global_YieldDown,A448)</f>
        <v>5.9999999999999995E-4</v>
      </c>
    </row>
    <row r="449" spans="1:22" x14ac:dyDescent="0.2">
      <c r="A449" s="29">
        <v>447</v>
      </c>
      <c r="B449" s="30">
        <v>0.05</v>
      </c>
      <c r="C449" s="31">
        <f t="shared" si="12"/>
        <v>6.1310606942371466</v>
      </c>
      <c r="D449" s="31"/>
      <c r="E449" s="32" cm="1">
        <f t="array" ref="E449">Global_Expense*INDEX(Global_InflationFactor,A449)</f>
        <v>30.655303471185732</v>
      </c>
      <c r="F449" s="32"/>
      <c r="G449" s="30">
        <v>0.06</v>
      </c>
      <c r="H449" s="31">
        <f t="shared" si="13"/>
        <v>0.9951560277146928</v>
      </c>
      <c r="I449" s="31"/>
      <c r="J449" s="33">
        <v>0.1</v>
      </c>
      <c r="K449" s="31" cm="1">
        <f t="array" ref="K449">1-POWER(1-INDEX(Life_LapseRate,A449),1/12)</f>
        <v>8.7416109546967213E-3</v>
      </c>
      <c r="L449" s="37"/>
      <c r="M449" s="35">
        <v>0.01</v>
      </c>
      <c r="N449" s="35">
        <v>0.01</v>
      </c>
      <c r="P449" s="36" cm="1">
        <f t="array" ref="P449">INDEX(Global_Inflation,A449)+0.02</f>
        <v>7.0000000000000007E-2</v>
      </c>
      <c r="R449" s="36" cm="1">
        <f t="array" ref="R449">INDEX(Life_LapseRate,A449)*0.5</f>
        <v>0.05</v>
      </c>
      <c r="S449" s="36" cm="1">
        <f t="array" ref="S449">INDEX(Life_LapseRate,A449)*1.5</f>
        <v>0.15000000000000002</v>
      </c>
      <c r="U449" s="36" cm="1">
        <f t="array" ref="U449">INDEX(Global_Yield,A449)*INDEX(Global_YieldUp,A449)</f>
        <v>5.9999999999999995E-4</v>
      </c>
      <c r="V449" s="36" cm="1">
        <f t="array" ref="V449">INDEX(Global_Yield,A449)*INDEX(Global_YieldDown,A449)</f>
        <v>5.9999999999999995E-4</v>
      </c>
    </row>
    <row r="450" spans="1:22" x14ac:dyDescent="0.2">
      <c r="A450" s="29">
        <v>448</v>
      </c>
      <c r="B450" s="30">
        <v>0.05</v>
      </c>
      <c r="C450" s="31">
        <f t="shared" si="12"/>
        <v>6.1560393944305298</v>
      </c>
      <c r="D450" s="31"/>
      <c r="E450" s="32" cm="1">
        <f t="array" ref="E450">Global_Expense*INDEX(Global_InflationFactor,A450)</f>
        <v>30.780196972152648</v>
      </c>
      <c r="F450" s="32"/>
      <c r="G450" s="30">
        <v>0.06</v>
      </c>
      <c r="H450" s="31">
        <f t="shared" si="13"/>
        <v>0.9951560277146928</v>
      </c>
      <c r="I450" s="31"/>
      <c r="J450" s="33">
        <v>0.1</v>
      </c>
      <c r="K450" s="31" cm="1">
        <f t="array" ref="K450">1-POWER(1-INDEX(Life_LapseRate,A450),1/12)</f>
        <v>8.7416109546967213E-3</v>
      </c>
      <c r="L450" s="37"/>
      <c r="M450" s="35">
        <v>0.01</v>
      </c>
      <c r="N450" s="35">
        <v>0.01</v>
      </c>
      <c r="P450" s="36" cm="1">
        <f t="array" ref="P450">INDEX(Global_Inflation,A450)+0.02</f>
        <v>7.0000000000000007E-2</v>
      </c>
      <c r="R450" s="36" cm="1">
        <f t="array" ref="R450">INDEX(Life_LapseRate,A450)*0.5</f>
        <v>0.05</v>
      </c>
      <c r="S450" s="36" cm="1">
        <f t="array" ref="S450">INDEX(Life_LapseRate,A450)*1.5</f>
        <v>0.15000000000000002</v>
      </c>
      <c r="U450" s="36" cm="1">
        <f t="array" ref="U450">INDEX(Global_Yield,A450)*INDEX(Global_YieldUp,A450)</f>
        <v>5.9999999999999995E-4</v>
      </c>
      <c r="V450" s="36" cm="1">
        <f t="array" ref="V450">INDEX(Global_Yield,A450)*INDEX(Global_YieldDown,A450)</f>
        <v>5.9999999999999995E-4</v>
      </c>
    </row>
    <row r="451" spans="1:22" x14ac:dyDescent="0.2">
      <c r="A451" s="29">
        <v>449</v>
      </c>
      <c r="B451" s="30">
        <v>0.05</v>
      </c>
      <c r="C451" s="31">
        <f t="shared" ref="C451:C514" si="14">IF(A451=1,1,POWER(1+INDEX(Global_Inflation,A451-1),(A451-1)/12))</f>
        <v>6.1811198609404556</v>
      </c>
      <c r="D451" s="31"/>
      <c r="E451" s="32" cm="1">
        <f t="array" ref="E451">Global_Expense*INDEX(Global_InflationFactor,A451)</f>
        <v>30.905599304702278</v>
      </c>
      <c r="F451" s="32"/>
      <c r="G451" s="30">
        <v>0.06</v>
      </c>
      <c r="H451" s="31">
        <f t="shared" ref="H451:H514" si="15">1/POWER(1+INDEX(Global_Yield,A451),1/12)</f>
        <v>0.9951560277146928</v>
      </c>
      <c r="I451" s="31"/>
      <c r="J451" s="33">
        <v>0.1</v>
      </c>
      <c r="K451" s="31" cm="1">
        <f t="array" ref="K451">1-POWER(1-INDEX(Life_LapseRate,A451),1/12)</f>
        <v>8.7416109546967213E-3</v>
      </c>
      <c r="L451" s="37"/>
      <c r="M451" s="35">
        <v>0.01</v>
      </c>
      <c r="N451" s="35">
        <v>0.01</v>
      </c>
      <c r="P451" s="36" cm="1">
        <f t="array" ref="P451">INDEX(Global_Inflation,A451)+0.02</f>
        <v>7.0000000000000007E-2</v>
      </c>
      <c r="R451" s="36" cm="1">
        <f t="array" ref="R451">INDEX(Life_LapseRate,A451)*0.5</f>
        <v>0.05</v>
      </c>
      <c r="S451" s="36" cm="1">
        <f t="array" ref="S451">INDEX(Life_LapseRate,A451)*1.5</f>
        <v>0.15000000000000002</v>
      </c>
      <c r="U451" s="36" cm="1">
        <f t="array" ref="U451">INDEX(Global_Yield,A451)*INDEX(Global_YieldUp,A451)</f>
        <v>5.9999999999999995E-4</v>
      </c>
      <c r="V451" s="36" cm="1">
        <f t="array" ref="V451">INDEX(Global_Yield,A451)*INDEX(Global_YieldDown,A451)</f>
        <v>5.9999999999999995E-4</v>
      </c>
    </row>
    <row r="452" spans="1:22" x14ac:dyDescent="0.2">
      <c r="A452" s="29">
        <v>450</v>
      </c>
      <c r="B452" s="30">
        <v>0.05</v>
      </c>
      <c r="C452" s="31">
        <f t="shared" si="14"/>
        <v>6.2063025083754928</v>
      </c>
      <c r="D452" s="31"/>
      <c r="E452" s="32" cm="1">
        <f t="array" ref="E452">Global_Expense*INDEX(Global_InflationFactor,A452)</f>
        <v>31.031512541877465</v>
      </c>
      <c r="F452" s="32"/>
      <c r="G452" s="30">
        <v>0.06</v>
      </c>
      <c r="H452" s="31">
        <f t="shared" si="15"/>
        <v>0.9951560277146928</v>
      </c>
      <c r="I452" s="31"/>
      <c r="J452" s="33">
        <v>0.1</v>
      </c>
      <c r="K452" s="31" cm="1">
        <f t="array" ref="K452">1-POWER(1-INDEX(Life_LapseRate,A452),1/12)</f>
        <v>8.7416109546967213E-3</v>
      </c>
      <c r="L452" s="37"/>
      <c r="M452" s="35">
        <v>0.01</v>
      </c>
      <c r="N452" s="35">
        <v>0.01</v>
      </c>
      <c r="P452" s="36" cm="1">
        <f t="array" ref="P452">INDEX(Global_Inflation,A452)+0.02</f>
        <v>7.0000000000000007E-2</v>
      </c>
      <c r="R452" s="36" cm="1">
        <f t="array" ref="R452">INDEX(Life_LapseRate,A452)*0.5</f>
        <v>0.05</v>
      </c>
      <c r="S452" s="36" cm="1">
        <f t="array" ref="S452">INDEX(Life_LapseRate,A452)*1.5</f>
        <v>0.15000000000000002</v>
      </c>
      <c r="U452" s="36" cm="1">
        <f t="array" ref="U452">INDEX(Global_Yield,A452)*INDEX(Global_YieldUp,A452)</f>
        <v>5.9999999999999995E-4</v>
      </c>
      <c r="V452" s="36" cm="1">
        <f t="array" ref="V452">INDEX(Global_Yield,A452)*INDEX(Global_YieldDown,A452)</f>
        <v>5.9999999999999995E-4</v>
      </c>
    </row>
    <row r="453" spans="1:22" x14ac:dyDescent="0.2">
      <c r="A453" s="29">
        <v>451</v>
      </c>
      <c r="B453" s="30">
        <v>0.05</v>
      </c>
      <c r="C453" s="31">
        <f t="shared" si="14"/>
        <v>6.2315877530333825</v>
      </c>
      <c r="D453" s="31"/>
      <c r="E453" s="32" cm="1">
        <f t="array" ref="E453">Global_Expense*INDEX(Global_InflationFactor,A453)</f>
        <v>31.157938765166911</v>
      </c>
      <c r="F453" s="32"/>
      <c r="G453" s="30">
        <v>0.06</v>
      </c>
      <c r="H453" s="31">
        <f t="shared" si="15"/>
        <v>0.9951560277146928</v>
      </c>
      <c r="I453" s="31"/>
      <c r="J453" s="33">
        <v>0.1</v>
      </c>
      <c r="K453" s="31" cm="1">
        <f t="array" ref="K453">1-POWER(1-INDEX(Life_LapseRate,A453),1/12)</f>
        <v>8.7416109546967213E-3</v>
      </c>
      <c r="L453" s="37"/>
      <c r="M453" s="35">
        <v>0.01</v>
      </c>
      <c r="N453" s="35">
        <v>0.01</v>
      </c>
      <c r="P453" s="36" cm="1">
        <f t="array" ref="P453">INDEX(Global_Inflation,A453)+0.02</f>
        <v>7.0000000000000007E-2</v>
      </c>
      <c r="R453" s="36" cm="1">
        <f t="array" ref="R453">INDEX(Life_LapseRate,A453)*0.5</f>
        <v>0.05</v>
      </c>
      <c r="S453" s="36" cm="1">
        <f t="array" ref="S453">INDEX(Life_LapseRate,A453)*1.5</f>
        <v>0.15000000000000002</v>
      </c>
      <c r="U453" s="36" cm="1">
        <f t="array" ref="U453">INDEX(Global_Yield,A453)*INDEX(Global_YieldUp,A453)</f>
        <v>5.9999999999999995E-4</v>
      </c>
      <c r="V453" s="36" cm="1">
        <f t="array" ref="V453">INDEX(Global_Yield,A453)*INDEX(Global_YieldDown,A453)</f>
        <v>5.9999999999999995E-4</v>
      </c>
    </row>
    <row r="454" spans="1:22" x14ac:dyDescent="0.2">
      <c r="A454" s="29">
        <v>452</v>
      </c>
      <c r="B454" s="30">
        <v>0.05</v>
      </c>
      <c r="C454" s="31">
        <f t="shared" si="14"/>
        <v>6.2569760129079075</v>
      </c>
      <c r="D454" s="31"/>
      <c r="E454" s="32" cm="1">
        <f t="array" ref="E454">Global_Expense*INDEX(Global_InflationFactor,A454)</f>
        <v>31.284880064539536</v>
      </c>
      <c r="F454" s="32"/>
      <c r="G454" s="30">
        <v>0.06</v>
      </c>
      <c r="H454" s="31">
        <f t="shared" si="15"/>
        <v>0.9951560277146928</v>
      </c>
      <c r="I454" s="31"/>
      <c r="J454" s="33">
        <v>0.1</v>
      </c>
      <c r="K454" s="31" cm="1">
        <f t="array" ref="K454">1-POWER(1-INDEX(Life_LapseRate,A454),1/12)</f>
        <v>8.7416109546967213E-3</v>
      </c>
      <c r="L454" s="37"/>
      <c r="M454" s="35">
        <v>0.01</v>
      </c>
      <c r="N454" s="35">
        <v>0.01</v>
      </c>
      <c r="P454" s="36" cm="1">
        <f t="array" ref="P454">INDEX(Global_Inflation,A454)+0.02</f>
        <v>7.0000000000000007E-2</v>
      </c>
      <c r="R454" s="36" cm="1">
        <f t="array" ref="R454">INDEX(Life_LapseRate,A454)*0.5</f>
        <v>0.05</v>
      </c>
      <c r="S454" s="36" cm="1">
        <f t="array" ref="S454">INDEX(Life_LapseRate,A454)*1.5</f>
        <v>0.15000000000000002</v>
      </c>
      <c r="U454" s="36" cm="1">
        <f t="array" ref="U454">INDEX(Global_Yield,A454)*INDEX(Global_YieldUp,A454)</f>
        <v>5.9999999999999995E-4</v>
      </c>
      <c r="V454" s="36" cm="1">
        <f t="array" ref="V454">INDEX(Global_Yield,A454)*INDEX(Global_YieldDown,A454)</f>
        <v>5.9999999999999995E-4</v>
      </c>
    </row>
    <row r="455" spans="1:22" x14ac:dyDescent="0.2">
      <c r="A455" s="29">
        <v>453</v>
      </c>
      <c r="B455" s="30">
        <v>0.05</v>
      </c>
      <c r="C455" s="31">
        <f t="shared" si="14"/>
        <v>6.2824677076958109</v>
      </c>
      <c r="D455" s="31"/>
      <c r="E455" s="32" cm="1">
        <f t="array" ref="E455">Global_Expense*INDEX(Global_InflationFactor,A455)</f>
        <v>31.412338538479055</v>
      </c>
      <c r="F455" s="32"/>
      <c r="G455" s="30">
        <v>0.06</v>
      </c>
      <c r="H455" s="31">
        <f t="shared" si="15"/>
        <v>0.9951560277146928</v>
      </c>
      <c r="I455" s="31"/>
      <c r="J455" s="33">
        <v>0.1</v>
      </c>
      <c r="K455" s="31" cm="1">
        <f t="array" ref="K455">1-POWER(1-INDEX(Life_LapseRate,A455),1/12)</f>
        <v>8.7416109546967213E-3</v>
      </c>
      <c r="L455" s="37"/>
      <c r="M455" s="35">
        <v>0.01</v>
      </c>
      <c r="N455" s="35">
        <v>0.01</v>
      </c>
      <c r="P455" s="36" cm="1">
        <f t="array" ref="P455">INDEX(Global_Inflation,A455)+0.02</f>
        <v>7.0000000000000007E-2</v>
      </c>
      <c r="R455" s="36" cm="1">
        <f t="array" ref="R455">INDEX(Life_LapseRate,A455)*0.5</f>
        <v>0.05</v>
      </c>
      <c r="S455" s="36" cm="1">
        <f t="array" ref="S455">INDEX(Life_LapseRate,A455)*1.5</f>
        <v>0.15000000000000002</v>
      </c>
      <c r="U455" s="36" cm="1">
        <f t="array" ref="U455">INDEX(Global_Yield,A455)*INDEX(Global_YieldUp,A455)</f>
        <v>5.9999999999999995E-4</v>
      </c>
      <c r="V455" s="36" cm="1">
        <f t="array" ref="V455">INDEX(Global_Yield,A455)*INDEX(Global_YieldDown,A455)</f>
        <v>5.9999999999999995E-4</v>
      </c>
    </row>
    <row r="456" spans="1:22" x14ac:dyDescent="0.2">
      <c r="A456" s="29">
        <v>454</v>
      </c>
      <c r="B456" s="30">
        <v>0.05</v>
      </c>
      <c r="C456" s="31">
        <f t="shared" si="14"/>
        <v>6.3080632588037382</v>
      </c>
      <c r="D456" s="31"/>
      <c r="E456" s="32" cm="1">
        <f t="array" ref="E456">Global_Expense*INDEX(Global_InflationFactor,A456)</f>
        <v>31.540316294018691</v>
      </c>
      <c r="F456" s="32"/>
      <c r="G456" s="30">
        <v>0.06</v>
      </c>
      <c r="H456" s="31">
        <f t="shared" si="15"/>
        <v>0.9951560277146928</v>
      </c>
      <c r="I456" s="31"/>
      <c r="J456" s="33">
        <v>0.1</v>
      </c>
      <c r="K456" s="31" cm="1">
        <f t="array" ref="K456">1-POWER(1-INDEX(Life_LapseRate,A456),1/12)</f>
        <v>8.7416109546967213E-3</v>
      </c>
      <c r="L456" s="37"/>
      <c r="M456" s="35">
        <v>0.01</v>
      </c>
      <c r="N456" s="35">
        <v>0.01</v>
      </c>
      <c r="P456" s="36" cm="1">
        <f t="array" ref="P456">INDEX(Global_Inflation,A456)+0.02</f>
        <v>7.0000000000000007E-2</v>
      </c>
      <c r="R456" s="36" cm="1">
        <f t="array" ref="R456">INDEX(Life_LapseRate,A456)*0.5</f>
        <v>0.05</v>
      </c>
      <c r="S456" s="36" cm="1">
        <f t="array" ref="S456">INDEX(Life_LapseRate,A456)*1.5</f>
        <v>0.15000000000000002</v>
      </c>
      <c r="U456" s="36" cm="1">
        <f t="array" ref="U456">INDEX(Global_Yield,A456)*INDEX(Global_YieldUp,A456)</f>
        <v>5.9999999999999995E-4</v>
      </c>
      <c r="V456" s="36" cm="1">
        <f t="array" ref="V456">INDEX(Global_Yield,A456)*INDEX(Global_YieldDown,A456)</f>
        <v>5.9999999999999995E-4</v>
      </c>
    </row>
    <row r="457" spans="1:22" x14ac:dyDescent="0.2">
      <c r="A457" s="29">
        <v>455</v>
      </c>
      <c r="B457" s="30">
        <v>0.05</v>
      </c>
      <c r="C457" s="31">
        <f t="shared" si="14"/>
        <v>6.3337630893551893</v>
      </c>
      <c r="D457" s="31"/>
      <c r="E457" s="32" cm="1">
        <f t="array" ref="E457">Global_Expense*INDEX(Global_InflationFactor,A457)</f>
        <v>31.668815446775945</v>
      </c>
      <c r="F457" s="32"/>
      <c r="G457" s="30">
        <v>0.06</v>
      </c>
      <c r="H457" s="31">
        <f t="shared" si="15"/>
        <v>0.9951560277146928</v>
      </c>
      <c r="I457" s="31"/>
      <c r="J457" s="33">
        <v>0.1</v>
      </c>
      <c r="K457" s="31" cm="1">
        <f t="array" ref="K457">1-POWER(1-INDEX(Life_LapseRate,A457),1/12)</f>
        <v>8.7416109546967213E-3</v>
      </c>
      <c r="L457" s="37"/>
      <c r="M457" s="35">
        <v>0.01</v>
      </c>
      <c r="N457" s="35">
        <v>0.01</v>
      </c>
      <c r="P457" s="36" cm="1">
        <f t="array" ref="P457">INDEX(Global_Inflation,A457)+0.02</f>
        <v>7.0000000000000007E-2</v>
      </c>
      <c r="R457" s="36" cm="1">
        <f t="array" ref="R457">INDEX(Life_LapseRate,A457)*0.5</f>
        <v>0.05</v>
      </c>
      <c r="S457" s="36" cm="1">
        <f t="array" ref="S457">INDEX(Life_LapseRate,A457)*1.5</f>
        <v>0.15000000000000002</v>
      </c>
      <c r="U457" s="36" cm="1">
        <f t="array" ref="U457">INDEX(Global_Yield,A457)*INDEX(Global_YieldUp,A457)</f>
        <v>5.9999999999999995E-4</v>
      </c>
      <c r="V457" s="36" cm="1">
        <f t="array" ref="V457">INDEX(Global_Yield,A457)*INDEX(Global_YieldDown,A457)</f>
        <v>5.9999999999999995E-4</v>
      </c>
    </row>
    <row r="458" spans="1:22" x14ac:dyDescent="0.2">
      <c r="A458" s="29">
        <v>456</v>
      </c>
      <c r="B458" s="30">
        <v>0.05</v>
      </c>
      <c r="C458" s="31">
        <f t="shared" si="14"/>
        <v>6.3595676241975232</v>
      </c>
      <c r="D458" s="31"/>
      <c r="E458" s="32" cm="1">
        <f t="array" ref="E458">Global_Expense*INDEX(Global_InflationFactor,A458)</f>
        <v>31.797838120987617</v>
      </c>
      <c r="F458" s="32"/>
      <c r="G458" s="30">
        <v>0.06</v>
      </c>
      <c r="H458" s="31">
        <f t="shared" si="15"/>
        <v>0.9951560277146928</v>
      </c>
      <c r="I458" s="31"/>
      <c r="J458" s="33">
        <v>0.1</v>
      </c>
      <c r="K458" s="31" cm="1">
        <f t="array" ref="K458">1-POWER(1-INDEX(Life_LapseRate,A458),1/12)</f>
        <v>8.7416109546967213E-3</v>
      </c>
      <c r="L458" s="37"/>
      <c r="M458" s="35">
        <v>0.01</v>
      </c>
      <c r="N458" s="35">
        <v>0.01</v>
      </c>
      <c r="P458" s="36" cm="1">
        <f t="array" ref="P458">INDEX(Global_Inflation,A458)+0.02</f>
        <v>7.0000000000000007E-2</v>
      </c>
      <c r="R458" s="36" cm="1">
        <f t="array" ref="R458">INDEX(Life_LapseRate,A458)*0.5</f>
        <v>0.05</v>
      </c>
      <c r="S458" s="36" cm="1">
        <f t="array" ref="S458">INDEX(Life_LapseRate,A458)*1.5</f>
        <v>0.15000000000000002</v>
      </c>
      <c r="U458" s="36" cm="1">
        <f t="array" ref="U458">INDEX(Global_Yield,A458)*INDEX(Global_YieldUp,A458)</f>
        <v>5.9999999999999995E-4</v>
      </c>
      <c r="V458" s="36" cm="1">
        <f t="array" ref="V458">INDEX(Global_Yield,A458)*INDEX(Global_YieldDown,A458)</f>
        <v>5.9999999999999995E-4</v>
      </c>
    </row>
    <row r="459" spans="1:22" x14ac:dyDescent="0.2">
      <c r="A459" s="29">
        <v>457</v>
      </c>
      <c r="B459" s="30">
        <v>0.05</v>
      </c>
      <c r="C459" s="31">
        <f t="shared" si="14"/>
        <v>6.3854772899089784</v>
      </c>
      <c r="D459" s="31"/>
      <c r="E459" s="32" cm="1">
        <f t="array" ref="E459">Global_Expense*INDEX(Global_InflationFactor,A459)</f>
        <v>31.92738644954489</v>
      </c>
      <c r="F459" s="32"/>
      <c r="G459" s="30">
        <v>0.06</v>
      </c>
      <c r="H459" s="31">
        <f t="shared" si="15"/>
        <v>0.9951560277146928</v>
      </c>
      <c r="I459" s="31"/>
      <c r="J459" s="33">
        <v>0.1</v>
      </c>
      <c r="K459" s="31" cm="1">
        <f t="array" ref="K459">1-POWER(1-INDEX(Life_LapseRate,A459),1/12)</f>
        <v>8.7416109546967213E-3</v>
      </c>
      <c r="L459" s="37"/>
      <c r="M459" s="35">
        <v>0.01</v>
      </c>
      <c r="N459" s="35">
        <v>0.01</v>
      </c>
      <c r="P459" s="36" cm="1">
        <f t="array" ref="P459">INDEX(Global_Inflation,A459)+0.02</f>
        <v>7.0000000000000007E-2</v>
      </c>
      <c r="R459" s="36" cm="1">
        <f t="array" ref="R459">INDEX(Life_LapseRate,A459)*0.5</f>
        <v>0.05</v>
      </c>
      <c r="S459" s="36" cm="1">
        <f t="array" ref="S459">INDEX(Life_LapseRate,A459)*1.5</f>
        <v>0.15000000000000002</v>
      </c>
      <c r="U459" s="36" cm="1">
        <f t="array" ref="U459">INDEX(Global_Yield,A459)*INDEX(Global_YieldUp,A459)</f>
        <v>5.9999999999999995E-4</v>
      </c>
      <c r="V459" s="36" cm="1">
        <f t="array" ref="V459">INDEX(Global_Yield,A459)*INDEX(Global_YieldDown,A459)</f>
        <v>5.9999999999999995E-4</v>
      </c>
    </row>
    <row r="460" spans="1:22" x14ac:dyDescent="0.2">
      <c r="A460" s="29">
        <v>458</v>
      </c>
      <c r="B460" s="30">
        <v>0.05</v>
      </c>
      <c r="C460" s="31">
        <f t="shared" si="14"/>
        <v>6.4114925148057527</v>
      </c>
      <c r="D460" s="31"/>
      <c r="E460" s="32" cm="1">
        <f t="array" ref="E460">Global_Expense*INDEX(Global_InflationFactor,A460)</f>
        <v>32.057462574028762</v>
      </c>
      <c r="F460" s="32"/>
      <c r="G460" s="30">
        <v>0.06</v>
      </c>
      <c r="H460" s="31">
        <f t="shared" si="15"/>
        <v>0.9951560277146928</v>
      </c>
      <c r="I460" s="31"/>
      <c r="J460" s="33">
        <v>0.1</v>
      </c>
      <c r="K460" s="31" cm="1">
        <f t="array" ref="K460">1-POWER(1-INDEX(Life_LapseRate,A460),1/12)</f>
        <v>8.7416109546967213E-3</v>
      </c>
      <c r="L460" s="37"/>
      <c r="M460" s="35">
        <v>0.01</v>
      </c>
      <c r="N460" s="35">
        <v>0.01</v>
      </c>
      <c r="P460" s="36" cm="1">
        <f t="array" ref="P460">INDEX(Global_Inflation,A460)+0.02</f>
        <v>7.0000000000000007E-2</v>
      </c>
      <c r="R460" s="36" cm="1">
        <f t="array" ref="R460">INDEX(Life_LapseRate,A460)*0.5</f>
        <v>0.05</v>
      </c>
      <c r="S460" s="36" cm="1">
        <f t="array" ref="S460">INDEX(Life_LapseRate,A460)*1.5</f>
        <v>0.15000000000000002</v>
      </c>
      <c r="U460" s="36" cm="1">
        <f t="array" ref="U460">INDEX(Global_Yield,A460)*INDEX(Global_YieldUp,A460)</f>
        <v>5.9999999999999995E-4</v>
      </c>
      <c r="V460" s="36" cm="1">
        <f t="array" ref="V460">INDEX(Global_Yield,A460)*INDEX(Global_YieldDown,A460)</f>
        <v>5.9999999999999995E-4</v>
      </c>
    </row>
    <row r="461" spans="1:22" x14ac:dyDescent="0.2">
      <c r="A461" s="29">
        <v>459</v>
      </c>
      <c r="B461" s="30">
        <v>0.05</v>
      </c>
      <c r="C461" s="31">
        <f t="shared" si="14"/>
        <v>6.4376137289490041</v>
      </c>
      <c r="D461" s="31"/>
      <c r="E461" s="32" cm="1">
        <f t="array" ref="E461">Global_Expense*INDEX(Global_InflationFactor,A461)</f>
        <v>32.188068644745023</v>
      </c>
      <c r="F461" s="32"/>
      <c r="G461" s="30">
        <v>0.06</v>
      </c>
      <c r="H461" s="31">
        <f t="shared" si="15"/>
        <v>0.9951560277146928</v>
      </c>
      <c r="I461" s="31"/>
      <c r="J461" s="33">
        <v>0.1</v>
      </c>
      <c r="K461" s="31" cm="1">
        <f t="array" ref="K461">1-POWER(1-INDEX(Life_LapseRate,A461),1/12)</f>
        <v>8.7416109546967213E-3</v>
      </c>
      <c r="L461" s="37"/>
      <c r="M461" s="35">
        <v>0.01</v>
      </c>
      <c r="N461" s="35">
        <v>0.01</v>
      </c>
      <c r="P461" s="36" cm="1">
        <f t="array" ref="P461">INDEX(Global_Inflation,A461)+0.02</f>
        <v>7.0000000000000007E-2</v>
      </c>
      <c r="R461" s="36" cm="1">
        <f t="array" ref="R461">INDEX(Life_LapseRate,A461)*0.5</f>
        <v>0.05</v>
      </c>
      <c r="S461" s="36" cm="1">
        <f t="array" ref="S461">INDEX(Life_LapseRate,A461)*1.5</f>
        <v>0.15000000000000002</v>
      </c>
      <c r="U461" s="36" cm="1">
        <f t="array" ref="U461">INDEX(Global_Yield,A461)*INDEX(Global_YieldUp,A461)</f>
        <v>5.9999999999999995E-4</v>
      </c>
      <c r="V461" s="36" cm="1">
        <f t="array" ref="V461">INDEX(Global_Yield,A461)*INDEX(Global_YieldDown,A461)</f>
        <v>5.9999999999999995E-4</v>
      </c>
    </row>
    <row r="462" spans="1:22" x14ac:dyDescent="0.2">
      <c r="A462" s="29">
        <v>460</v>
      </c>
      <c r="B462" s="30">
        <v>0.05</v>
      </c>
      <c r="C462" s="31">
        <f t="shared" si="14"/>
        <v>6.4638413641520573</v>
      </c>
      <c r="D462" s="31"/>
      <c r="E462" s="32" cm="1">
        <f t="array" ref="E462">Global_Expense*INDEX(Global_InflationFactor,A462)</f>
        <v>32.319206820760286</v>
      </c>
      <c r="F462" s="32"/>
      <c r="G462" s="30">
        <v>0.06</v>
      </c>
      <c r="H462" s="31">
        <f t="shared" si="15"/>
        <v>0.9951560277146928</v>
      </c>
      <c r="I462" s="31"/>
      <c r="J462" s="33">
        <v>0.1</v>
      </c>
      <c r="K462" s="31" cm="1">
        <f t="array" ref="K462">1-POWER(1-INDEX(Life_LapseRate,A462),1/12)</f>
        <v>8.7416109546967213E-3</v>
      </c>
      <c r="L462" s="37"/>
      <c r="M462" s="35">
        <v>0.01</v>
      </c>
      <c r="N462" s="35">
        <v>0.01</v>
      </c>
      <c r="P462" s="36" cm="1">
        <f t="array" ref="P462">INDEX(Global_Inflation,A462)+0.02</f>
        <v>7.0000000000000007E-2</v>
      </c>
      <c r="R462" s="36" cm="1">
        <f t="array" ref="R462">INDEX(Life_LapseRate,A462)*0.5</f>
        <v>0.05</v>
      </c>
      <c r="S462" s="36" cm="1">
        <f t="array" ref="S462">INDEX(Life_LapseRate,A462)*1.5</f>
        <v>0.15000000000000002</v>
      </c>
      <c r="U462" s="36" cm="1">
        <f t="array" ref="U462">INDEX(Global_Yield,A462)*INDEX(Global_YieldUp,A462)</f>
        <v>5.9999999999999995E-4</v>
      </c>
      <c r="V462" s="36" cm="1">
        <f t="array" ref="V462">INDEX(Global_Yield,A462)*INDEX(Global_YieldDown,A462)</f>
        <v>5.9999999999999995E-4</v>
      </c>
    </row>
    <row r="463" spans="1:22" x14ac:dyDescent="0.2">
      <c r="A463" s="29">
        <v>461</v>
      </c>
      <c r="B463" s="30">
        <v>0.05</v>
      </c>
      <c r="C463" s="31">
        <f t="shared" si="14"/>
        <v>6.4901758539874796</v>
      </c>
      <c r="D463" s="31"/>
      <c r="E463" s="32" cm="1">
        <f t="array" ref="E463">Global_Expense*INDEX(Global_InflationFactor,A463)</f>
        <v>32.450879269937396</v>
      </c>
      <c r="F463" s="32"/>
      <c r="G463" s="30">
        <v>0.06</v>
      </c>
      <c r="H463" s="31">
        <f t="shared" si="15"/>
        <v>0.9951560277146928</v>
      </c>
      <c r="I463" s="31"/>
      <c r="J463" s="33">
        <v>0.1</v>
      </c>
      <c r="K463" s="31" cm="1">
        <f t="array" ref="K463">1-POWER(1-INDEX(Life_LapseRate,A463),1/12)</f>
        <v>8.7416109546967213E-3</v>
      </c>
      <c r="L463" s="37"/>
      <c r="M463" s="35">
        <v>0.01</v>
      </c>
      <c r="N463" s="35">
        <v>0.01</v>
      </c>
      <c r="P463" s="36" cm="1">
        <f t="array" ref="P463">INDEX(Global_Inflation,A463)+0.02</f>
        <v>7.0000000000000007E-2</v>
      </c>
      <c r="R463" s="36" cm="1">
        <f t="array" ref="R463">INDEX(Life_LapseRate,A463)*0.5</f>
        <v>0.05</v>
      </c>
      <c r="S463" s="36" cm="1">
        <f t="array" ref="S463">INDEX(Life_LapseRate,A463)*1.5</f>
        <v>0.15000000000000002</v>
      </c>
      <c r="U463" s="36" cm="1">
        <f t="array" ref="U463">INDEX(Global_Yield,A463)*INDEX(Global_YieldUp,A463)</f>
        <v>5.9999999999999995E-4</v>
      </c>
      <c r="V463" s="36" cm="1">
        <f t="array" ref="V463">INDEX(Global_Yield,A463)*INDEX(Global_YieldDown,A463)</f>
        <v>5.9999999999999995E-4</v>
      </c>
    </row>
    <row r="464" spans="1:22" x14ac:dyDescent="0.2">
      <c r="A464" s="29">
        <v>462</v>
      </c>
      <c r="B464" s="30">
        <v>0.05</v>
      </c>
      <c r="C464" s="31">
        <f t="shared" si="14"/>
        <v>6.5166176337942678</v>
      </c>
      <c r="D464" s="31"/>
      <c r="E464" s="32" cm="1">
        <f t="array" ref="E464">Global_Expense*INDEX(Global_InflationFactor,A464)</f>
        <v>32.583088168971337</v>
      </c>
      <c r="F464" s="32"/>
      <c r="G464" s="30">
        <v>0.06</v>
      </c>
      <c r="H464" s="31">
        <f t="shared" si="15"/>
        <v>0.9951560277146928</v>
      </c>
      <c r="I464" s="31"/>
      <c r="J464" s="33">
        <v>0.1</v>
      </c>
      <c r="K464" s="31" cm="1">
        <f t="array" ref="K464">1-POWER(1-INDEX(Life_LapseRate,A464),1/12)</f>
        <v>8.7416109546967213E-3</v>
      </c>
      <c r="L464" s="37"/>
      <c r="M464" s="35">
        <v>0.01</v>
      </c>
      <c r="N464" s="35">
        <v>0.01</v>
      </c>
      <c r="P464" s="36" cm="1">
        <f t="array" ref="P464">INDEX(Global_Inflation,A464)+0.02</f>
        <v>7.0000000000000007E-2</v>
      </c>
      <c r="R464" s="36" cm="1">
        <f t="array" ref="R464">INDEX(Life_LapseRate,A464)*0.5</f>
        <v>0.05</v>
      </c>
      <c r="S464" s="36" cm="1">
        <f t="array" ref="S464">INDEX(Life_LapseRate,A464)*1.5</f>
        <v>0.15000000000000002</v>
      </c>
      <c r="U464" s="36" cm="1">
        <f t="array" ref="U464">INDEX(Global_Yield,A464)*INDEX(Global_YieldUp,A464)</f>
        <v>5.9999999999999995E-4</v>
      </c>
      <c r="V464" s="36" cm="1">
        <f t="array" ref="V464">INDEX(Global_Yield,A464)*INDEX(Global_YieldDown,A464)</f>
        <v>5.9999999999999995E-4</v>
      </c>
    </row>
    <row r="465" spans="1:22" x14ac:dyDescent="0.2">
      <c r="A465" s="29">
        <v>463</v>
      </c>
      <c r="B465" s="30">
        <v>0.05</v>
      </c>
      <c r="C465" s="31">
        <f t="shared" si="14"/>
        <v>6.5431671406850525</v>
      </c>
      <c r="D465" s="31"/>
      <c r="E465" s="32" cm="1">
        <f t="array" ref="E465">Global_Expense*INDEX(Global_InflationFactor,A465)</f>
        <v>32.715835703425263</v>
      </c>
      <c r="F465" s="32"/>
      <c r="G465" s="30">
        <v>0.06</v>
      </c>
      <c r="H465" s="31">
        <f t="shared" si="15"/>
        <v>0.9951560277146928</v>
      </c>
      <c r="I465" s="31"/>
      <c r="J465" s="33">
        <v>0.1</v>
      </c>
      <c r="K465" s="31" cm="1">
        <f t="array" ref="K465">1-POWER(1-INDEX(Life_LapseRate,A465),1/12)</f>
        <v>8.7416109546967213E-3</v>
      </c>
      <c r="L465" s="37"/>
      <c r="M465" s="35">
        <v>0.01</v>
      </c>
      <c r="N465" s="35">
        <v>0.01</v>
      </c>
      <c r="P465" s="36" cm="1">
        <f t="array" ref="P465">INDEX(Global_Inflation,A465)+0.02</f>
        <v>7.0000000000000007E-2</v>
      </c>
      <c r="R465" s="36" cm="1">
        <f t="array" ref="R465">INDEX(Life_LapseRate,A465)*0.5</f>
        <v>0.05</v>
      </c>
      <c r="S465" s="36" cm="1">
        <f t="array" ref="S465">INDEX(Life_LapseRate,A465)*1.5</f>
        <v>0.15000000000000002</v>
      </c>
      <c r="U465" s="36" cm="1">
        <f t="array" ref="U465">INDEX(Global_Yield,A465)*INDEX(Global_YieldUp,A465)</f>
        <v>5.9999999999999995E-4</v>
      </c>
      <c r="V465" s="36" cm="1">
        <f t="array" ref="V465">INDEX(Global_Yield,A465)*INDEX(Global_YieldDown,A465)</f>
        <v>5.9999999999999995E-4</v>
      </c>
    </row>
    <row r="466" spans="1:22" x14ac:dyDescent="0.2">
      <c r="A466" s="29">
        <v>464</v>
      </c>
      <c r="B466" s="30">
        <v>0.05</v>
      </c>
      <c r="C466" s="31">
        <f t="shared" si="14"/>
        <v>6.5698248135533044</v>
      </c>
      <c r="D466" s="31"/>
      <c r="E466" s="32" cm="1">
        <f t="array" ref="E466">Global_Expense*INDEX(Global_InflationFactor,A466)</f>
        <v>32.849124067766525</v>
      </c>
      <c r="F466" s="32"/>
      <c r="G466" s="30">
        <v>0.06</v>
      </c>
      <c r="H466" s="31">
        <f t="shared" si="15"/>
        <v>0.9951560277146928</v>
      </c>
      <c r="I466" s="31"/>
      <c r="J466" s="33">
        <v>0.1</v>
      </c>
      <c r="K466" s="31" cm="1">
        <f t="array" ref="K466">1-POWER(1-INDEX(Life_LapseRate,A466),1/12)</f>
        <v>8.7416109546967213E-3</v>
      </c>
      <c r="L466" s="37"/>
      <c r="M466" s="35">
        <v>0.01</v>
      </c>
      <c r="N466" s="35">
        <v>0.01</v>
      </c>
      <c r="P466" s="36" cm="1">
        <f t="array" ref="P466">INDEX(Global_Inflation,A466)+0.02</f>
        <v>7.0000000000000007E-2</v>
      </c>
      <c r="R466" s="36" cm="1">
        <f t="array" ref="R466">INDEX(Life_LapseRate,A466)*0.5</f>
        <v>0.05</v>
      </c>
      <c r="S466" s="36" cm="1">
        <f t="array" ref="S466">INDEX(Life_LapseRate,A466)*1.5</f>
        <v>0.15000000000000002</v>
      </c>
      <c r="U466" s="36" cm="1">
        <f t="array" ref="U466">INDEX(Global_Yield,A466)*INDEX(Global_YieldUp,A466)</f>
        <v>5.9999999999999995E-4</v>
      </c>
      <c r="V466" s="36" cm="1">
        <f t="array" ref="V466">INDEX(Global_Yield,A466)*INDEX(Global_YieldDown,A466)</f>
        <v>5.9999999999999995E-4</v>
      </c>
    </row>
    <row r="467" spans="1:22" x14ac:dyDescent="0.2">
      <c r="A467" s="29">
        <v>465</v>
      </c>
      <c r="B467" s="30">
        <v>0.05</v>
      </c>
      <c r="C467" s="31">
        <f t="shared" si="14"/>
        <v>6.5965910930806029</v>
      </c>
      <c r="D467" s="31"/>
      <c r="E467" s="32" cm="1">
        <f t="array" ref="E467">Global_Expense*INDEX(Global_InflationFactor,A467)</f>
        <v>32.982955465403016</v>
      </c>
      <c r="F467" s="32"/>
      <c r="G467" s="30">
        <v>0.06</v>
      </c>
      <c r="H467" s="31">
        <f t="shared" si="15"/>
        <v>0.9951560277146928</v>
      </c>
      <c r="I467" s="31"/>
      <c r="J467" s="33">
        <v>0.1</v>
      </c>
      <c r="K467" s="31" cm="1">
        <f t="array" ref="K467">1-POWER(1-INDEX(Life_LapseRate,A467),1/12)</f>
        <v>8.7416109546967213E-3</v>
      </c>
      <c r="L467" s="37"/>
      <c r="M467" s="35">
        <v>0.01</v>
      </c>
      <c r="N467" s="35">
        <v>0.01</v>
      </c>
      <c r="P467" s="36" cm="1">
        <f t="array" ref="P467">INDEX(Global_Inflation,A467)+0.02</f>
        <v>7.0000000000000007E-2</v>
      </c>
      <c r="R467" s="36" cm="1">
        <f t="array" ref="R467">INDEX(Life_LapseRate,A467)*0.5</f>
        <v>0.05</v>
      </c>
      <c r="S467" s="36" cm="1">
        <f t="array" ref="S467">INDEX(Life_LapseRate,A467)*1.5</f>
        <v>0.15000000000000002</v>
      </c>
      <c r="U467" s="36" cm="1">
        <f t="array" ref="U467">INDEX(Global_Yield,A467)*INDEX(Global_YieldUp,A467)</f>
        <v>5.9999999999999995E-4</v>
      </c>
      <c r="V467" s="36" cm="1">
        <f t="array" ref="V467">INDEX(Global_Yield,A467)*INDEX(Global_YieldDown,A467)</f>
        <v>5.9999999999999995E-4</v>
      </c>
    </row>
    <row r="468" spans="1:22" x14ac:dyDescent="0.2">
      <c r="A468" s="29">
        <v>466</v>
      </c>
      <c r="B468" s="30">
        <v>0.05</v>
      </c>
      <c r="C468" s="31">
        <f t="shared" si="14"/>
        <v>6.6234664217439256</v>
      </c>
      <c r="D468" s="31"/>
      <c r="E468" s="32" cm="1">
        <f t="array" ref="E468">Global_Expense*INDEX(Global_InflationFactor,A468)</f>
        <v>33.11733210871963</v>
      </c>
      <c r="F468" s="32"/>
      <c r="G468" s="30">
        <v>0.06</v>
      </c>
      <c r="H468" s="31">
        <f t="shared" si="15"/>
        <v>0.9951560277146928</v>
      </c>
      <c r="I468" s="31"/>
      <c r="J468" s="33">
        <v>0.1</v>
      </c>
      <c r="K468" s="31" cm="1">
        <f t="array" ref="K468">1-POWER(1-INDEX(Life_LapseRate,A468),1/12)</f>
        <v>8.7416109546967213E-3</v>
      </c>
      <c r="L468" s="37"/>
      <c r="M468" s="35">
        <v>0.01</v>
      </c>
      <c r="N468" s="35">
        <v>0.01</v>
      </c>
      <c r="P468" s="36" cm="1">
        <f t="array" ref="P468">INDEX(Global_Inflation,A468)+0.02</f>
        <v>7.0000000000000007E-2</v>
      </c>
      <c r="R468" s="36" cm="1">
        <f t="array" ref="R468">INDEX(Life_LapseRate,A468)*0.5</f>
        <v>0.05</v>
      </c>
      <c r="S468" s="36" cm="1">
        <f t="array" ref="S468">INDEX(Life_LapseRate,A468)*1.5</f>
        <v>0.15000000000000002</v>
      </c>
      <c r="U468" s="36" cm="1">
        <f t="array" ref="U468">INDEX(Global_Yield,A468)*INDEX(Global_YieldUp,A468)</f>
        <v>5.9999999999999995E-4</v>
      </c>
      <c r="V468" s="36" cm="1">
        <f t="array" ref="V468">INDEX(Global_Yield,A468)*INDEX(Global_YieldDown,A468)</f>
        <v>5.9999999999999995E-4</v>
      </c>
    </row>
    <row r="469" spans="1:22" x14ac:dyDescent="0.2">
      <c r="A469" s="29">
        <v>467</v>
      </c>
      <c r="B469" s="30">
        <v>0.05</v>
      </c>
      <c r="C469" s="31">
        <f t="shared" si="14"/>
        <v>6.6504512438229488</v>
      </c>
      <c r="D469" s="31"/>
      <c r="E469" s="32" cm="1">
        <f t="array" ref="E469">Global_Expense*INDEX(Global_InflationFactor,A469)</f>
        <v>33.252256219114741</v>
      </c>
      <c r="F469" s="32"/>
      <c r="G469" s="30">
        <v>0.06</v>
      </c>
      <c r="H469" s="31">
        <f t="shared" si="15"/>
        <v>0.9951560277146928</v>
      </c>
      <c r="I469" s="31"/>
      <c r="J469" s="33">
        <v>0.1</v>
      </c>
      <c r="K469" s="31" cm="1">
        <f t="array" ref="K469">1-POWER(1-INDEX(Life_LapseRate,A469),1/12)</f>
        <v>8.7416109546967213E-3</v>
      </c>
      <c r="L469" s="37"/>
      <c r="M469" s="35">
        <v>0.01</v>
      </c>
      <c r="N469" s="35">
        <v>0.01</v>
      </c>
      <c r="P469" s="36" cm="1">
        <f t="array" ref="P469">INDEX(Global_Inflation,A469)+0.02</f>
        <v>7.0000000000000007E-2</v>
      </c>
      <c r="R469" s="36" cm="1">
        <f t="array" ref="R469">INDEX(Life_LapseRate,A469)*0.5</f>
        <v>0.05</v>
      </c>
      <c r="S469" s="36" cm="1">
        <f t="array" ref="S469">INDEX(Life_LapseRate,A469)*1.5</f>
        <v>0.15000000000000002</v>
      </c>
      <c r="U469" s="36" cm="1">
        <f t="array" ref="U469">INDEX(Global_Yield,A469)*INDEX(Global_YieldUp,A469)</f>
        <v>5.9999999999999995E-4</v>
      </c>
      <c r="V469" s="36" cm="1">
        <f t="array" ref="V469">INDEX(Global_Yield,A469)*INDEX(Global_YieldDown,A469)</f>
        <v>5.9999999999999995E-4</v>
      </c>
    </row>
    <row r="470" spans="1:22" x14ac:dyDescent="0.2">
      <c r="A470" s="29">
        <v>468</v>
      </c>
      <c r="B470" s="30">
        <v>0.05</v>
      </c>
      <c r="C470" s="31">
        <f t="shared" si="14"/>
        <v>6.6775460054074003</v>
      </c>
      <c r="D470" s="31"/>
      <c r="E470" s="32" cm="1">
        <f t="array" ref="E470">Global_Expense*INDEX(Global_InflationFactor,A470)</f>
        <v>33.387730027037001</v>
      </c>
      <c r="F470" s="32"/>
      <c r="G470" s="30">
        <v>0.06</v>
      </c>
      <c r="H470" s="31">
        <f t="shared" si="15"/>
        <v>0.9951560277146928</v>
      </c>
      <c r="I470" s="31"/>
      <c r="J470" s="33">
        <v>0.1</v>
      </c>
      <c r="K470" s="31" cm="1">
        <f t="array" ref="K470">1-POWER(1-INDEX(Life_LapseRate,A470),1/12)</f>
        <v>8.7416109546967213E-3</v>
      </c>
      <c r="L470" s="37"/>
      <c r="M470" s="35">
        <v>0.01</v>
      </c>
      <c r="N470" s="35">
        <v>0.01</v>
      </c>
      <c r="P470" s="36" cm="1">
        <f t="array" ref="P470">INDEX(Global_Inflation,A470)+0.02</f>
        <v>7.0000000000000007E-2</v>
      </c>
      <c r="R470" s="36" cm="1">
        <f t="array" ref="R470">INDEX(Life_LapseRate,A470)*0.5</f>
        <v>0.05</v>
      </c>
      <c r="S470" s="36" cm="1">
        <f t="array" ref="S470">INDEX(Life_LapseRate,A470)*1.5</f>
        <v>0.15000000000000002</v>
      </c>
      <c r="U470" s="36" cm="1">
        <f t="array" ref="U470">INDEX(Global_Yield,A470)*INDEX(Global_YieldUp,A470)</f>
        <v>5.9999999999999995E-4</v>
      </c>
      <c r="V470" s="36" cm="1">
        <f t="array" ref="V470">INDEX(Global_Yield,A470)*INDEX(Global_YieldDown,A470)</f>
        <v>5.9999999999999995E-4</v>
      </c>
    </row>
    <row r="471" spans="1:22" x14ac:dyDescent="0.2">
      <c r="A471" s="29">
        <v>469</v>
      </c>
      <c r="B471" s="30">
        <v>0.05</v>
      </c>
      <c r="C471" s="31">
        <f t="shared" si="14"/>
        <v>6.7047511544044287</v>
      </c>
      <c r="D471" s="31"/>
      <c r="E471" s="32" cm="1">
        <f t="array" ref="E471">Global_Expense*INDEX(Global_InflationFactor,A471)</f>
        <v>33.523755772022142</v>
      </c>
      <c r="F471" s="32"/>
      <c r="G471" s="30">
        <v>0.06</v>
      </c>
      <c r="H471" s="31">
        <f t="shared" si="15"/>
        <v>0.9951560277146928</v>
      </c>
      <c r="I471" s="31"/>
      <c r="J471" s="33">
        <v>0.1</v>
      </c>
      <c r="K471" s="31" cm="1">
        <f t="array" ref="K471">1-POWER(1-INDEX(Life_LapseRate,A471),1/12)</f>
        <v>8.7416109546967213E-3</v>
      </c>
      <c r="L471" s="37"/>
      <c r="M471" s="35">
        <v>0.01</v>
      </c>
      <c r="N471" s="35">
        <v>0.01</v>
      </c>
      <c r="P471" s="36" cm="1">
        <f t="array" ref="P471">INDEX(Global_Inflation,A471)+0.02</f>
        <v>7.0000000000000007E-2</v>
      </c>
      <c r="R471" s="36" cm="1">
        <f t="array" ref="R471">INDEX(Life_LapseRate,A471)*0.5</f>
        <v>0.05</v>
      </c>
      <c r="S471" s="36" cm="1">
        <f t="array" ref="S471">INDEX(Life_LapseRate,A471)*1.5</f>
        <v>0.15000000000000002</v>
      </c>
      <c r="U471" s="36" cm="1">
        <f t="array" ref="U471">INDEX(Global_Yield,A471)*INDEX(Global_YieldUp,A471)</f>
        <v>5.9999999999999995E-4</v>
      </c>
      <c r="V471" s="36" cm="1">
        <f t="array" ref="V471">INDEX(Global_Yield,A471)*INDEX(Global_YieldDown,A471)</f>
        <v>5.9999999999999995E-4</v>
      </c>
    </row>
    <row r="472" spans="1:22" x14ac:dyDescent="0.2">
      <c r="A472" s="29">
        <v>470</v>
      </c>
      <c r="B472" s="30">
        <v>0.05</v>
      </c>
      <c r="C472" s="31">
        <f t="shared" si="14"/>
        <v>6.7320671405460395</v>
      </c>
      <c r="D472" s="31"/>
      <c r="E472" s="32" cm="1">
        <f t="array" ref="E472">Global_Expense*INDEX(Global_InflationFactor,A472)</f>
        <v>33.660335702730194</v>
      </c>
      <c r="F472" s="32"/>
      <c r="G472" s="30">
        <v>0.06</v>
      </c>
      <c r="H472" s="31">
        <f t="shared" si="15"/>
        <v>0.9951560277146928</v>
      </c>
      <c r="I472" s="31"/>
      <c r="J472" s="33">
        <v>0.1</v>
      </c>
      <c r="K472" s="31" cm="1">
        <f t="array" ref="K472">1-POWER(1-INDEX(Life_LapseRate,A472),1/12)</f>
        <v>8.7416109546967213E-3</v>
      </c>
      <c r="L472" s="37"/>
      <c r="M472" s="35">
        <v>0.01</v>
      </c>
      <c r="N472" s="35">
        <v>0.01</v>
      </c>
      <c r="P472" s="36" cm="1">
        <f t="array" ref="P472">INDEX(Global_Inflation,A472)+0.02</f>
        <v>7.0000000000000007E-2</v>
      </c>
      <c r="R472" s="36" cm="1">
        <f t="array" ref="R472">INDEX(Life_LapseRate,A472)*0.5</f>
        <v>0.05</v>
      </c>
      <c r="S472" s="36" cm="1">
        <f t="array" ref="S472">INDEX(Life_LapseRate,A472)*1.5</f>
        <v>0.15000000000000002</v>
      </c>
      <c r="U472" s="36" cm="1">
        <f t="array" ref="U472">INDEX(Global_Yield,A472)*INDEX(Global_YieldUp,A472)</f>
        <v>5.9999999999999995E-4</v>
      </c>
      <c r="V472" s="36" cm="1">
        <f t="array" ref="V472">INDEX(Global_Yield,A472)*INDEX(Global_YieldDown,A472)</f>
        <v>5.9999999999999995E-4</v>
      </c>
    </row>
    <row r="473" spans="1:22" x14ac:dyDescent="0.2">
      <c r="A473" s="29">
        <v>471</v>
      </c>
      <c r="B473" s="30">
        <v>0.05</v>
      </c>
      <c r="C473" s="31">
        <f t="shared" si="14"/>
        <v>6.7594944153964551</v>
      </c>
      <c r="D473" s="31"/>
      <c r="E473" s="32" cm="1">
        <f t="array" ref="E473">Global_Expense*INDEX(Global_InflationFactor,A473)</f>
        <v>33.797472076982274</v>
      </c>
      <c r="F473" s="32"/>
      <c r="G473" s="30">
        <v>0.06</v>
      </c>
      <c r="H473" s="31">
        <f t="shared" si="15"/>
        <v>0.9951560277146928</v>
      </c>
      <c r="I473" s="31"/>
      <c r="J473" s="33">
        <v>0.1</v>
      </c>
      <c r="K473" s="31" cm="1">
        <f t="array" ref="K473">1-POWER(1-INDEX(Life_LapseRate,A473),1/12)</f>
        <v>8.7416109546967213E-3</v>
      </c>
      <c r="L473" s="37"/>
      <c r="M473" s="35">
        <v>0.01</v>
      </c>
      <c r="N473" s="35">
        <v>0.01</v>
      </c>
      <c r="P473" s="36" cm="1">
        <f t="array" ref="P473">INDEX(Global_Inflation,A473)+0.02</f>
        <v>7.0000000000000007E-2</v>
      </c>
      <c r="R473" s="36" cm="1">
        <f t="array" ref="R473">INDEX(Life_LapseRate,A473)*0.5</f>
        <v>0.05</v>
      </c>
      <c r="S473" s="36" cm="1">
        <f t="array" ref="S473">INDEX(Life_LapseRate,A473)*1.5</f>
        <v>0.15000000000000002</v>
      </c>
      <c r="U473" s="36" cm="1">
        <f t="array" ref="U473">INDEX(Global_Yield,A473)*INDEX(Global_YieldUp,A473)</f>
        <v>5.9999999999999995E-4</v>
      </c>
      <c r="V473" s="36" cm="1">
        <f t="array" ref="V473">INDEX(Global_Yield,A473)*INDEX(Global_YieldDown,A473)</f>
        <v>5.9999999999999995E-4</v>
      </c>
    </row>
    <row r="474" spans="1:22" x14ac:dyDescent="0.2">
      <c r="A474" s="29">
        <v>472</v>
      </c>
      <c r="B474" s="30">
        <v>0.05</v>
      </c>
      <c r="C474" s="31">
        <f t="shared" si="14"/>
        <v>6.7870334323596593</v>
      </c>
      <c r="D474" s="31"/>
      <c r="E474" s="32" cm="1">
        <f t="array" ref="E474">Global_Expense*INDEX(Global_InflationFactor,A474)</f>
        <v>33.935167161798297</v>
      </c>
      <c r="F474" s="32"/>
      <c r="G474" s="30">
        <v>0.06</v>
      </c>
      <c r="H474" s="31">
        <f t="shared" si="15"/>
        <v>0.9951560277146928</v>
      </c>
      <c r="I474" s="31"/>
      <c r="J474" s="33">
        <v>0.1</v>
      </c>
      <c r="K474" s="31" cm="1">
        <f t="array" ref="K474">1-POWER(1-INDEX(Life_LapseRate,A474),1/12)</f>
        <v>8.7416109546967213E-3</v>
      </c>
      <c r="L474" s="37"/>
      <c r="M474" s="35">
        <v>0.01</v>
      </c>
      <c r="N474" s="35">
        <v>0.01</v>
      </c>
      <c r="P474" s="36" cm="1">
        <f t="array" ref="P474">INDEX(Global_Inflation,A474)+0.02</f>
        <v>7.0000000000000007E-2</v>
      </c>
      <c r="R474" s="36" cm="1">
        <f t="array" ref="R474">INDEX(Life_LapseRate,A474)*0.5</f>
        <v>0.05</v>
      </c>
      <c r="S474" s="36" cm="1">
        <f t="array" ref="S474">INDEX(Life_LapseRate,A474)*1.5</f>
        <v>0.15000000000000002</v>
      </c>
      <c r="U474" s="36" cm="1">
        <f t="array" ref="U474">INDEX(Global_Yield,A474)*INDEX(Global_YieldUp,A474)</f>
        <v>5.9999999999999995E-4</v>
      </c>
      <c r="V474" s="36" cm="1">
        <f t="array" ref="V474">INDEX(Global_Yield,A474)*INDEX(Global_YieldDown,A474)</f>
        <v>5.9999999999999995E-4</v>
      </c>
    </row>
    <row r="475" spans="1:22" x14ac:dyDescent="0.2">
      <c r="A475" s="29">
        <v>473</v>
      </c>
      <c r="B475" s="30">
        <v>0.05</v>
      </c>
      <c r="C475" s="31">
        <f t="shared" si="14"/>
        <v>6.8146846466868531</v>
      </c>
      <c r="D475" s="31"/>
      <c r="E475" s="32" cm="1">
        <f t="array" ref="E475">Global_Expense*INDEX(Global_InflationFactor,A475)</f>
        <v>34.073423233434269</v>
      </c>
      <c r="F475" s="32"/>
      <c r="G475" s="30">
        <v>0.06</v>
      </c>
      <c r="H475" s="31">
        <f t="shared" si="15"/>
        <v>0.9951560277146928</v>
      </c>
      <c r="I475" s="31"/>
      <c r="J475" s="33">
        <v>0.1</v>
      </c>
      <c r="K475" s="31" cm="1">
        <f t="array" ref="K475">1-POWER(1-INDEX(Life_LapseRate,A475),1/12)</f>
        <v>8.7416109546967213E-3</v>
      </c>
      <c r="L475" s="37"/>
      <c r="M475" s="35">
        <v>0.01</v>
      </c>
      <c r="N475" s="35">
        <v>0.01</v>
      </c>
      <c r="P475" s="36" cm="1">
        <f t="array" ref="P475">INDEX(Global_Inflation,A475)+0.02</f>
        <v>7.0000000000000007E-2</v>
      </c>
      <c r="R475" s="36" cm="1">
        <f t="array" ref="R475">INDEX(Life_LapseRate,A475)*0.5</f>
        <v>0.05</v>
      </c>
      <c r="S475" s="36" cm="1">
        <f t="array" ref="S475">INDEX(Life_LapseRate,A475)*1.5</f>
        <v>0.15000000000000002</v>
      </c>
      <c r="U475" s="36" cm="1">
        <f t="array" ref="U475">INDEX(Global_Yield,A475)*INDEX(Global_YieldUp,A475)</f>
        <v>5.9999999999999995E-4</v>
      </c>
      <c r="V475" s="36" cm="1">
        <f t="array" ref="V475">INDEX(Global_Yield,A475)*INDEX(Global_YieldDown,A475)</f>
        <v>5.9999999999999995E-4</v>
      </c>
    </row>
    <row r="476" spans="1:22" x14ac:dyDescent="0.2">
      <c r="A476" s="29">
        <v>474</v>
      </c>
      <c r="B476" s="30">
        <v>0.05</v>
      </c>
      <c r="C476" s="31">
        <f t="shared" si="14"/>
        <v>6.8424485154839809</v>
      </c>
      <c r="D476" s="31"/>
      <c r="E476" s="32" cm="1">
        <f t="array" ref="E476">Global_Expense*INDEX(Global_InflationFactor,A476)</f>
        <v>34.212242577419907</v>
      </c>
      <c r="F476" s="32"/>
      <c r="G476" s="30">
        <v>0.06</v>
      </c>
      <c r="H476" s="31">
        <f t="shared" si="15"/>
        <v>0.9951560277146928</v>
      </c>
      <c r="I476" s="31"/>
      <c r="J476" s="33">
        <v>0.1</v>
      </c>
      <c r="K476" s="31" cm="1">
        <f t="array" ref="K476">1-POWER(1-INDEX(Life_LapseRate,A476),1/12)</f>
        <v>8.7416109546967213E-3</v>
      </c>
      <c r="L476" s="37"/>
      <c r="M476" s="35">
        <v>0.01</v>
      </c>
      <c r="N476" s="35">
        <v>0.01</v>
      </c>
      <c r="P476" s="36" cm="1">
        <f t="array" ref="P476">INDEX(Global_Inflation,A476)+0.02</f>
        <v>7.0000000000000007E-2</v>
      </c>
      <c r="R476" s="36" cm="1">
        <f t="array" ref="R476">INDEX(Life_LapseRate,A476)*0.5</f>
        <v>0.05</v>
      </c>
      <c r="S476" s="36" cm="1">
        <f t="array" ref="S476">INDEX(Life_LapseRate,A476)*1.5</f>
        <v>0.15000000000000002</v>
      </c>
      <c r="U476" s="36" cm="1">
        <f t="array" ref="U476">INDEX(Global_Yield,A476)*INDEX(Global_YieldUp,A476)</f>
        <v>5.9999999999999995E-4</v>
      </c>
      <c r="V476" s="36" cm="1">
        <f t="array" ref="V476">INDEX(Global_Yield,A476)*INDEX(Global_YieldDown,A476)</f>
        <v>5.9999999999999995E-4</v>
      </c>
    </row>
    <row r="477" spans="1:22" x14ac:dyDescent="0.2">
      <c r="A477" s="29">
        <v>475</v>
      </c>
      <c r="B477" s="30">
        <v>0.05</v>
      </c>
      <c r="C477" s="31">
        <f t="shared" si="14"/>
        <v>6.8703254977193042</v>
      </c>
      <c r="D477" s="31"/>
      <c r="E477" s="32" cm="1">
        <f t="array" ref="E477">Global_Expense*INDEX(Global_InflationFactor,A477)</f>
        <v>34.35162748859652</v>
      </c>
      <c r="F477" s="32"/>
      <c r="G477" s="30">
        <v>0.06</v>
      </c>
      <c r="H477" s="31">
        <f t="shared" si="15"/>
        <v>0.9951560277146928</v>
      </c>
      <c r="I477" s="31"/>
      <c r="J477" s="33">
        <v>0.1</v>
      </c>
      <c r="K477" s="31" cm="1">
        <f t="array" ref="K477">1-POWER(1-INDEX(Life_LapseRate,A477),1/12)</f>
        <v>8.7416109546967213E-3</v>
      </c>
      <c r="L477" s="37"/>
      <c r="M477" s="35">
        <v>0.01</v>
      </c>
      <c r="N477" s="35">
        <v>0.01</v>
      </c>
      <c r="P477" s="36" cm="1">
        <f t="array" ref="P477">INDEX(Global_Inflation,A477)+0.02</f>
        <v>7.0000000000000007E-2</v>
      </c>
      <c r="R477" s="36" cm="1">
        <f t="array" ref="R477">INDEX(Life_LapseRate,A477)*0.5</f>
        <v>0.05</v>
      </c>
      <c r="S477" s="36" cm="1">
        <f t="array" ref="S477">INDEX(Life_LapseRate,A477)*1.5</f>
        <v>0.15000000000000002</v>
      </c>
      <c r="U477" s="36" cm="1">
        <f t="array" ref="U477">INDEX(Global_Yield,A477)*INDEX(Global_YieldUp,A477)</f>
        <v>5.9999999999999995E-4</v>
      </c>
      <c r="V477" s="36" cm="1">
        <f t="array" ref="V477">INDEX(Global_Yield,A477)*INDEX(Global_YieldDown,A477)</f>
        <v>5.9999999999999995E-4</v>
      </c>
    </row>
    <row r="478" spans="1:22" x14ac:dyDescent="0.2">
      <c r="A478" s="29">
        <v>476</v>
      </c>
      <c r="B478" s="30">
        <v>0.05</v>
      </c>
      <c r="C478" s="31">
        <f t="shared" si="14"/>
        <v>6.8983160542309694</v>
      </c>
      <c r="D478" s="31"/>
      <c r="E478" s="32" cm="1">
        <f t="array" ref="E478">Global_Expense*INDEX(Global_InflationFactor,A478)</f>
        <v>34.491580271154845</v>
      </c>
      <c r="F478" s="32"/>
      <c r="G478" s="30">
        <v>0.06</v>
      </c>
      <c r="H478" s="31">
        <f t="shared" si="15"/>
        <v>0.9951560277146928</v>
      </c>
      <c r="I478" s="31"/>
      <c r="J478" s="33">
        <v>0.1</v>
      </c>
      <c r="K478" s="31" cm="1">
        <f t="array" ref="K478">1-POWER(1-INDEX(Life_LapseRate,A478),1/12)</f>
        <v>8.7416109546967213E-3</v>
      </c>
      <c r="L478" s="37"/>
      <c r="M478" s="35">
        <v>0.01</v>
      </c>
      <c r="N478" s="35">
        <v>0.01</v>
      </c>
      <c r="P478" s="36" cm="1">
        <f t="array" ref="P478">INDEX(Global_Inflation,A478)+0.02</f>
        <v>7.0000000000000007E-2</v>
      </c>
      <c r="R478" s="36" cm="1">
        <f t="array" ref="R478">INDEX(Life_LapseRate,A478)*0.5</f>
        <v>0.05</v>
      </c>
      <c r="S478" s="36" cm="1">
        <f t="array" ref="S478">INDEX(Life_LapseRate,A478)*1.5</f>
        <v>0.15000000000000002</v>
      </c>
      <c r="U478" s="36" cm="1">
        <f t="array" ref="U478">INDEX(Global_Yield,A478)*INDEX(Global_YieldUp,A478)</f>
        <v>5.9999999999999995E-4</v>
      </c>
      <c r="V478" s="36" cm="1">
        <f t="array" ref="V478">INDEX(Global_Yield,A478)*INDEX(Global_YieldDown,A478)</f>
        <v>5.9999999999999995E-4</v>
      </c>
    </row>
    <row r="479" spans="1:22" x14ac:dyDescent="0.2">
      <c r="A479" s="29">
        <v>477</v>
      </c>
      <c r="B479" s="30">
        <v>0.05</v>
      </c>
      <c r="C479" s="31">
        <f t="shared" si="14"/>
        <v>6.9264206477346324</v>
      </c>
      <c r="D479" s="31"/>
      <c r="E479" s="32" cm="1">
        <f t="array" ref="E479">Global_Expense*INDEX(Global_InflationFactor,A479)</f>
        <v>34.63210323867316</v>
      </c>
      <c r="F479" s="32"/>
      <c r="G479" s="30">
        <v>0.06</v>
      </c>
      <c r="H479" s="31">
        <f t="shared" si="15"/>
        <v>0.9951560277146928</v>
      </c>
      <c r="I479" s="31"/>
      <c r="J479" s="33">
        <v>0.1</v>
      </c>
      <c r="K479" s="31" cm="1">
        <f t="array" ref="K479">1-POWER(1-INDEX(Life_LapseRate,A479),1/12)</f>
        <v>8.7416109546967213E-3</v>
      </c>
      <c r="L479" s="37"/>
      <c r="M479" s="35">
        <v>0.01</v>
      </c>
      <c r="N479" s="35">
        <v>0.01</v>
      </c>
      <c r="P479" s="36" cm="1">
        <f t="array" ref="P479">INDEX(Global_Inflation,A479)+0.02</f>
        <v>7.0000000000000007E-2</v>
      </c>
      <c r="R479" s="36" cm="1">
        <f t="array" ref="R479">INDEX(Life_LapseRate,A479)*0.5</f>
        <v>0.05</v>
      </c>
      <c r="S479" s="36" cm="1">
        <f t="array" ref="S479">INDEX(Life_LapseRate,A479)*1.5</f>
        <v>0.15000000000000002</v>
      </c>
      <c r="U479" s="36" cm="1">
        <f t="array" ref="U479">INDEX(Global_Yield,A479)*INDEX(Global_YieldUp,A479)</f>
        <v>5.9999999999999995E-4</v>
      </c>
      <c r="V479" s="36" cm="1">
        <f t="array" ref="V479">INDEX(Global_Yield,A479)*INDEX(Global_YieldDown,A479)</f>
        <v>5.9999999999999995E-4</v>
      </c>
    </row>
    <row r="480" spans="1:22" x14ac:dyDescent="0.2">
      <c r="A480" s="29">
        <v>478</v>
      </c>
      <c r="B480" s="30">
        <v>0.05</v>
      </c>
      <c r="C480" s="31">
        <f t="shared" si="14"/>
        <v>6.9546397428311222</v>
      </c>
      <c r="D480" s="31"/>
      <c r="E480" s="32" cm="1">
        <f t="array" ref="E480">Global_Expense*INDEX(Global_InflationFactor,A480)</f>
        <v>34.773198714155612</v>
      </c>
      <c r="F480" s="32"/>
      <c r="G480" s="30">
        <v>0.06</v>
      </c>
      <c r="H480" s="31">
        <f t="shared" si="15"/>
        <v>0.9951560277146928</v>
      </c>
      <c r="I480" s="31"/>
      <c r="J480" s="33">
        <v>0.1</v>
      </c>
      <c r="K480" s="31" cm="1">
        <f t="array" ref="K480">1-POWER(1-INDEX(Life_LapseRate,A480),1/12)</f>
        <v>8.7416109546967213E-3</v>
      </c>
      <c r="L480" s="37"/>
      <c r="M480" s="35">
        <v>0.01</v>
      </c>
      <c r="N480" s="35">
        <v>0.01</v>
      </c>
      <c r="P480" s="36" cm="1">
        <f t="array" ref="P480">INDEX(Global_Inflation,A480)+0.02</f>
        <v>7.0000000000000007E-2</v>
      </c>
      <c r="R480" s="36" cm="1">
        <f t="array" ref="R480">INDEX(Life_LapseRate,A480)*0.5</f>
        <v>0.05</v>
      </c>
      <c r="S480" s="36" cm="1">
        <f t="array" ref="S480">INDEX(Life_LapseRate,A480)*1.5</f>
        <v>0.15000000000000002</v>
      </c>
      <c r="U480" s="36" cm="1">
        <f t="array" ref="U480">INDEX(Global_Yield,A480)*INDEX(Global_YieldUp,A480)</f>
        <v>5.9999999999999995E-4</v>
      </c>
      <c r="V480" s="36" cm="1">
        <f t="array" ref="V480">INDEX(Global_Yield,A480)*INDEX(Global_YieldDown,A480)</f>
        <v>5.9999999999999995E-4</v>
      </c>
    </row>
    <row r="481" spans="1:22" x14ac:dyDescent="0.2">
      <c r="A481" s="29">
        <v>479</v>
      </c>
      <c r="B481" s="30">
        <v>0.05</v>
      </c>
      <c r="C481" s="31">
        <f t="shared" si="14"/>
        <v>6.9829738060140967</v>
      </c>
      <c r="D481" s="31"/>
      <c r="E481" s="32" cm="1">
        <f t="array" ref="E481">Global_Expense*INDEX(Global_InflationFactor,A481)</f>
        <v>34.914869030070484</v>
      </c>
      <c r="F481" s="32"/>
      <c r="G481" s="30">
        <v>0.06</v>
      </c>
      <c r="H481" s="31">
        <f t="shared" si="15"/>
        <v>0.9951560277146928</v>
      </c>
      <c r="I481" s="31"/>
      <c r="J481" s="33">
        <v>0.1</v>
      </c>
      <c r="K481" s="31" cm="1">
        <f t="array" ref="K481">1-POWER(1-INDEX(Life_LapseRate,A481),1/12)</f>
        <v>8.7416109546967213E-3</v>
      </c>
      <c r="L481" s="37"/>
      <c r="M481" s="35">
        <v>0.01</v>
      </c>
      <c r="N481" s="35">
        <v>0.01</v>
      </c>
      <c r="P481" s="36" cm="1">
        <f t="array" ref="P481">INDEX(Global_Inflation,A481)+0.02</f>
        <v>7.0000000000000007E-2</v>
      </c>
      <c r="R481" s="36" cm="1">
        <f t="array" ref="R481">INDEX(Life_LapseRate,A481)*0.5</f>
        <v>0.05</v>
      </c>
      <c r="S481" s="36" cm="1">
        <f t="array" ref="S481">INDEX(Life_LapseRate,A481)*1.5</f>
        <v>0.15000000000000002</v>
      </c>
      <c r="U481" s="36" cm="1">
        <f t="array" ref="U481">INDEX(Global_Yield,A481)*INDEX(Global_YieldUp,A481)</f>
        <v>5.9999999999999995E-4</v>
      </c>
      <c r="V481" s="36" cm="1">
        <f t="array" ref="V481">INDEX(Global_Yield,A481)*INDEX(Global_YieldDown,A481)</f>
        <v>5.9999999999999995E-4</v>
      </c>
    </row>
    <row r="482" spans="1:22" x14ac:dyDescent="0.2">
      <c r="A482" s="29">
        <v>480</v>
      </c>
      <c r="B482" s="30">
        <v>0.05</v>
      </c>
      <c r="C482" s="31">
        <f t="shared" si="14"/>
        <v>7.0114233056777699</v>
      </c>
      <c r="D482" s="31"/>
      <c r="E482" s="32" cm="1">
        <f t="array" ref="E482">Global_Expense*INDEX(Global_InflationFactor,A482)</f>
        <v>35.057116528388846</v>
      </c>
      <c r="F482" s="32"/>
      <c r="G482" s="30">
        <v>0.06</v>
      </c>
      <c r="H482" s="31">
        <f t="shared" si="15"/>
        <v>0.9951560277146928</v>
      </c>
      <c r="I482" s="31"/>
      <c r="J482" s="33">
        <v>0.1</v>
      </c>
      <c r="K482" s="31" cm="1">
        <f t="array" ref="K482">1-POWER(1-INDEX(Life_LapseRate,A482),1/12)</f>
        <v>8.7416109546967213E-3</v>
      </c>
      <c r="L482" s="37"/>
      <c r="M482" s="35">
        <v>0.01</v>
      </c>
      <c r="N482" s="35">
        <v>0.01</v>
      </c>
      <c r="P482" s="36" cm="1">
        <f t="array" ref="P482">INDEX(Global_Inflation,A482)+0.02</f>
        <v>7.0000000000000007E-2</v>
      </c>
      <c r="R482" s="36" cm="1">
        <f t="array" ref="R482">INDEX(Life_LapseRate,A482)*0.5</f>
        <v>0.05</v>
      </c>
      <c r="S482" s="36" cm="1">
        <f t="array" ref="S482">INDEX(Life_LapseRate,A482)*1.5</f>
        <v>0.15000000000000002</v>
      </c>
      <c r="U482" s="36" cm="1">
        <f t="array" ref="U482">INDEX(Global_Yield,A482)*INDEX(Global_YieldUp,A482)</f>
        <v>5.9999999999999995E-4</v>
      </c>
      <c r="V482" s="36" cm="1">
        <f t="array" ref="V482">INDEX(Global_Yield,A482)*INDEX(Global_YieldDown,A482)</f>
        <v>5.9999999999999995E-4</v>
      </c>
    </row>
    <row r="483" spans="1:22" x14ac:dyDescent="0.2">
      <c r="A483" s="29">
        <v>481</v>
      </c>
      <c r="B483" s="30">
        <v>0.05</v>
      </c>
      <c r="C483" s="31">
        <f t="shared" si="14"/>
        <v>7.0399887121246492</v>
      </c>
      <c r="D483" s="31"/>
      <c r="E483" s="32" cm="1">
        <f t="array" ref="E483">Global_Expense*INDEX(Global_InflationFactor,A483)</f>
        <v>35.199943560623247</v>
      </c>
      <c r="F483" s="32"/>
      <c r="G483" s="30">
        <v>0.06</v>
      </c>
      <c r="H483" s="31">
        <f t="shared" si="15"/>
        <v>0.9951560277146928</v>
      </c>
      <c r="I483" s="31"/>
      <c r="J483" s="33">
        <v>0.1</v>
      </c>
      <c r="K483" s="31" cm="1">
        <f t="array" ref="K483">1-POWER(1-INDEX(Life_LapseRate,A483),1/12)</f>
        <v>8.7416109546967213E-3</v>
      </c>
      <c r="L483" s="37"/>
      <c r="M483" s="35">
        <v>0.01</v>
      </c>
      <c r="N483" s="35">
        <v>0.01</v>
      </c>
      <c r="P483" s="36" cm="1">
        <f t="array" ref="P483">INDEX(Global_Inflation,A483)+0.02</f>
        <v>7.0000000000000007E-2</v>
      </c>
      <c r="R483" s="36" cm="1">
        <f t="array" ref="R483">INDEX(Life_LapseRate,A483)*0.5</f>
        <v>0.05</v>
      </c>
      <c r="S483" s="36" cm="1">
        <f t="array" ref="S483">INDEX(Life_LapseRate,A483)*1.5</f>
        <v>0.15000000000000002</v>
      </c>
      <c r="U483" s="36" cm="1">
        <f t="array" ref="U483">INDEX(Global_Yield,A483)*INDEX(Global_YieldUp,A483)</f>
        <v>5.9999999999999995E-4</v>
      </c>
      <c r="V483" s="36" cm="1">
        <f t="array" ref="V483">INDEX(Global_Yield,A483)*INDEX(Global_YieldDown,A483)</f>
        <v>5.9999999999999995E-4</v>
      </c>
    </row>
    <row r="484" spans="1:22" x14ac:dyDescent="0.2">
      <c r="A484" s="29">
        <v>482</v>
      </c>
      <c r="B484" s="30">
        <v>0.05</v>
      </c>
      <c r="C484" s="31">
        <f t="shared" si="14"/>
        <v>7.0686704975733425</v>
      </c>
      <c r="D484" s="31"/>
      <c r="E484" s="32" cm="1">
        <f t="array" ref="E484">Global_Expense*INDEX(Global_InflationFactor,A484)</f>
        <v>35.34335248786671</v>
      </c>
      <c r="F484" s="32"/>
      <c r="G484" s="30">
        <v>0.06</v>
      </c>
      <c r="H484" s="31">
        <f t="shared" si="15"/>
        <v>0.9951560277146928</v>
      </c>
      <c r="I484" s="31"/>
      <c r="J484" s="33">
        <v>0.1</v>
      </c>
      <c r="K484" s="31" cm="1">
        <f t="array" ref="K484">1-POWER(1-INDEX(Life_LapseRate,A484),1/12)</f>
        <v>8.7416109546967213E-3</v>
      </c>
      <c r="L484" s="37"/>
      <c r="M484" s="35">
        <v>0.01</v>
      </c>
      <c r="N484" s="35">
        <v>0.01</v>
      </c>
      <c r="P484" s="36" cm="1">
        <f t="array" ref="P484">INDEX(Global_Inflation,A484)+0.02</f>
        <v>7.0000000000000007E-2</v>
      </c>
      <c r="R484" s="36" cm="1">
        <f t="array" ref="R484">INDEX(Life_LapseRate,A484)*0.5</f>
        <v>0.05</v>
      </c>
      <c r="S484" s="36" cm="1">
        <f t="array" ref="S484">INDEX(Life_LapseRate,A484)*1.5</f>
        <v>0.15000000000000002</v>
      </c>
      <c r="U484" s="36" cm="1">
        <f t="array" ref="U484">INDEX(Global_Yield,A484)*INDEX(Global_YieldUp,A484)</f>
        <v>5.9999999999999995E-4</v>
      </c>
      <c r="V484" s="36" cm="1">
        <f t="array" ref="V484">INDEX(Global_Yield,A484)*INDEX(Global_YieldDown,A484)</f>
        <v>5.9999999999999995E-4</v>
      </c>
    </row>
    <row r="485" spans="1:22" x14ac:dyDescent="0.2">
      <c r="A485" s="29">
        <v>483</v>
      </c>
      <c r="B485" s="30">
        <v>0.05</v>
      </c>
      <c r="C485" s="31">
        <f t="shared" si="14"/>
        <v>7.0974691361662776</v>
      </c>
      <c r="D485" s="31"/>
      <c r="E485" s="32" cm="1">
        <f t="array" ref="E485">Global_Expense*INDEX(Global_InflationFactor,A485)</f>
        <v>35.487345680831389</v>
      </c>
      <c r="F485" s="32"/>
      <c r="G485" s="30">
        <v>0.06</v>
      </c>
      <c r="H485" s="31">
        <f t="shared" si="15"/>
        <v>0.9951560277146928</v>
      </c>
      <c r="I485" s="31"/>
      <c r="J485" s="33">
        <v>0.1</v>
      </c>
      <c r="K485" s="31" cm="1">
        <f t="array" ref="K485">1-POWER(1-INDEX(Life_LapseRate,A485),1/12)</f>
        <v>8.7416109546967213E-3</v>
      </c>
      <c r="L485" s="37"/>
      <c r="M485" s="35">
        <v>0.01</v>
      </c>
      <c r="N485" s="35">
        <v>0.01</v>
      </c>
      <c r="P485" s="36" cm="1">
        <f t="array" ref="P485">INDEX(Global_Inflation,A485)+0.02</f>
        <v>7.0000000000000007E-2</v>
      </c>
      <c r="R485" s="36" cm="1">
        <f t="array" ref="R485">INDEX(Life_LapseRate,A485)*0.5</f>
        <v>0.05</v>
      </c>
      <c r="S485" s="36" cm="1">
        <f t="array" ref="S485">INDEX(Life_LapseRate,A485)*1.5</f>
        <v>0.15000000000000002</v>
      </c>
      <c r="U485" s="36" cm="1">
        <f t="array" ref="U485">INDEX(Global_Yield,A485)*INDEX(Global_YieldUp,A485)</f>
        <v>5.9999999999999995E-4</v>
      </c>
      <c r="V485" s="36" cm="1">
        <f t="array" ref="V485">INDEX(Global_Yield,A485)*INDEX(Global_YieldDown,A485)</f>
        <v>5.9999999999999995E-4</v>
      </c>
    </row>
    <row r="486" spans="1:22" x14ac:dyDescent="0.2">
      <c r="A486" s="29">
        <v>484</v>
      </c>
      <c r="B486" s="30">
        <v>0.05</v>
      </c>
      <c r="C486" s="31">
        <f t="shared" si="14"/>
        <v>7.1263851039776434</v>
      </c>
      <c r="D486" s="31"/>
      <c r="E486" s="32" cm="1">
        <f t="array" ref="E486">Global_Expense*INDEX(Global_InflationFactor,A486)</f>
        <v>35.631925519888213</v>
      </c>
      <c r="F486" s="32"/>
      <c r="G486" s="30">
        <v>0.06</v>
      </c>
      <c r="H486" s="31">
        <f t="shared" si="15"/>
        <v>0.9951560277146928</v>
      </c>
      <c r="I486" s="31"/>
      <c r="J486" s="33">
        <v>0.1</v>
      </c>
      <c r="K486" s="31" cm="1">
        <f t="array" ref="K486">1-POWER(1-INDEX(Life_LapseRate,A486),1/12)</f>
        <v>8.7416109546967213E-3</v>
      </c>
      <c r="L486" s="37"/>
      <c r="M486" s="35">
        <v>0.01</v>
      </c>
      <c r="N486" s="35">
        <v>0.01</v>
      </c>
      <c r="P486" s="36" cm="1">
        <f t="array" ref="P486">INDEX(Global_Inflation,A486)+0.02</f>
        <v>7.0000000000000007E-2</v>
      </c>
      <c r="R486" s="36" cm="1">
        <f t="array" ref="R486">INDEX(Life_LapseRate,A486)*0.5</f>
        <v>0.05</v>
      </c>
      <c r="S486" s="36" cm="1">
        <f t="array" ref="S486">INDEX(Life_LapseRate,A486)*1.5</f>
        <v>0.15000000000000002</v>
      </c>
      <c r="U486" s="36" cm="1">
        <f t="array" ref="U486">INDEX(Global_Yield,A486)*INDEX(Global_YieldUp,A486)</f>
        <v>5.9999999999999995E-4</v>
      </c>
      <c r="V486" s="36" cm="1">
        <f t="array" ref="V486">INDEX(Global_Yield,A486)*INDEX(Global_YieldDown,A486)</f>
        <v>5.9999999999999995E-4</v>
      </c>
    </row>
    <row r="487" spans="1:22" x14ac:dyDescent="0.2">
      <c r="A487" s="29">
        <v>485</v>
      </c>
      <c r="B487" s="30">
        <v>0.05</v>
      </c>
      <c r="C487" s="31">
        <f t="shared" si="14"/>
        <v>7.1554188790211972</v>
      </c>
      <c r="D487" s="31"/>
      <c r="E487" s="32" cm="1">
        <f t="array" ref="E487">Global_Expense*INDEX(Global_InflationFactor,A487)</f>
        <v>35.777094395105983</v>
      </c>
      <c r="F487" s="32"/>
      <c r="G487" s="30">
        <v>0.06</v>
      </c>
      <c r="H487" s="31">
        <f t="shared" si="15"/>
        <v>0.9951560277146928</v>
      </c>
      <c r="I487" s="31"/>
      <c r="J487" s="33">
        <v>0.1</v>
      </c>
      <c r="K487" s="31" cm="1">
        <f t="array" ref="K487">1-POWER(1-INDEX(Life_LapseRate,A487),1/12)</f>
        <v>8.7416109546967213E-3</v>
      </c>
      <c r="L487" s="37"/>
      <c r="M487" s="35">
        <v>0.01</v>
      </c>
      <c r="N487" s="35">
        <v>0.01</v>
      </c>
      <c r="P487" s="36" cm="1">
        <f t="array" ref="P487">INDEX(Global_Inflation,A487)+0.02</f>
        <v>7.0000000000000007E-2</v>
      </c>
      <c r="R487" s="36" cm="1">
        <f t="array" ref="R487">INDEX(Life_LapseRate,A487)*0.5</f>
        <v>0.05</v>
      </c>
      <c r="S487" s="36" cm="1">
        <f t="array" ref="S487">INDEX(Life_LapseRate,A487)*1.5</f>
        <v>0.15000000000000002</v>
      </c>
      <c r="U487" s="36" cm="1">
        <f t="array" ref="U487">INDEX(Global_Yield,A487)*INDEX(Global_YieldUp,A487)</f>
        <v>5.9999999999999995E-4</v>
      </c>
      <c r="V487" s="36" cm="1">
        <f t="array" ref="V487">INDEX(Global_Yield,A487)*INDEX(Global_YieldDown,A487)</f>
        <v>5.9999999999999995E-4</v>
      </c>
    </row>
    <row r="488" spans="1:22" x14ac:dyDescent="0.2">
      <c r="A488" s="29">
        <v>486</v>
      </c>
      <c r="B488" s="30">
        <v>0.05</v>
      </c>
      <c r="C488" s="31">
        <f t="shared" si="14"/>
        <v>7.1845709412581815</v>
      </c>
      <c r="D488" s="31"/>
      <c r="E488" s="32" cm="1">
        <f t="array" ref="E488">Global_Expense*INDEX(Global_InflationFactor,A488)</f>
        <v>35.922854706290906</v>
      </c>
      <c r="F488" s="32"/>
      <c r="G488" s="30">
        <v>0.06</v>
      </c>
      <c r="H488" s="31">
        <f t="shared" si="15"/>
        <v>0.9951560277146928</v>
      </c>
      <c r="I488" s="31"/>
      <c r="J488" s="33">
        <v>0.1</v>
      </c>
      <c r="K488" s="31" cm="1">
        <f t="array" ref="K488">1-POWER(1-INDEX(Life_LapseRate,A488),1/12)</f>
        <v>8.7416109546967213E-3</v>
      </c>
      <c r="L488" s="37"/>
      <c r="M488" s="35">
        <v>0.01</v>
      </c>
      <c r="N488" s="35">
        <v>0.01</v>
      </c>
      <c r="P488" s="36" cm="1">
        <f t="array" ref="P488">INDEX(Global_Inflation,A488)+0.02</f>
        <v>7.0000000000000007E-2</v>
      </c>
      <c r="R488" s="36" cm="1">
        <f t="array" ref="R488">INDEX(Life_LapseRate,A488)*0.5</f>
        <v>0.05</v>
      </c>
      <c r="S488" s="36" cm="1">
        <f t="array" ref="S488">INDEX(Life_LapseRate,A488)*1.5</f>
        <v>0.15000000000000002</v>
      </c>
      <c r="U488" s="36" cm="1">
        <f t="array" ref="U488">INDEX(Global_Yield,A488)*INDEX(Global_YieldUp,A488)</f>
        <v>5.9999999999999995E-4</v>
      </c>
      <c r="V488" s="36" cm="1">
        <f t="array" ref="V488">INDEX(Global_Yield,A488)*INDEX(Global_YieldDown,A488)</f>
        <v>5.9999999999999995E-4</v>
      </c>
    </row>
    <row r="489" spans="1:22" x14ac:dyDescent="0.2">
      <c r="A489" s="29">
        <v>487</v>
      </c>
      <c r="B489" s="30">
        <v>0.05</v>
      </c>
      <c r="C489" s="31">
        <f t="shared" si="14"/>
        <v>7.2138417726052708</v>
      </c>
      <c r="D489" s="31"/>
      <c r="E489" s="32" cm="1">
        <f t="array" ref="E489">Global_Expense*INDEX(Global_InflationFactor,A489)</f>
        <v>36.069208863026354</v>
      </c>
      <c r="F489" s="32"/>
      <c r="G489" s="30">
        <v>0.06</v>
      </c>
      <c r="H489" s="31">
        <f t="shared" si="15"/>
        <v>0.9951560277146928</v>
      </c>
      <c r="I489" s="31"/>
      <c r="J489" s="33">
        <v>0.1</v>
      </c>
      <c r="K489" s="31" cm="1">
        <f t="array" ref="K489">1-POWER(1-INDEX(Life_LapseRate,A489),1/12)</f>
        <v>8.7416109546967213E-3</v>
      </c>
      <c r="L489" s="37"/>
      <c r="M489" s="35">
        <v>0.01</v>
      </c>
      <c r="N489" s="35">
        <v>0.01</v>
      </c>
      <c r="P489" s="36" cm="1">
        <f t="array" ref="P489">INDEX(Global_Inflation,A489)+0.02</f>
        <v>7.0000000000000007E-2</v>
      </c>
      <c r="R489" s="36" cm="1">
        <f t="array" ref="R489">INDEX(Life_LapseRate,A489)*0.5</f>
        <v>0.05</v>
      </c>
      <c r="S489" s="36" cm="1">
        <f t="array" ref="S489">INDEX(Life_LapseRate,A489)*1.5</f>
        <v>0.15000000000000002</v>
      </c>
      <c r="U489" s="36" cm="1">
        <f t="array" ref="U489">INDEX(Global_Yield,A489)*INDEX(Global_YieldUp,A489)</f>
        <v>5.9999999999999995E-4</v>
      </c>
      <c r="V489" s="36" cm="1">
        <f t="array" ref="V489">INDEX(Global_Yield,A489)*INDEX(Global_YieldDown,A489)</f>
        <v>5.9999999999999995E-4</v>
      </c>
    </row>
    <row r="490" spans="1:22" x14ac:dyDescent="0.2">
      <c r="A490" s="29">
        <v>488</v>
      </c>
      <c r="B490" s="30">
        <v>0.05</v>
      </c>
      <c r="C490" s="31">
        <f t="shared" si="14"/>
        <v>7.2432318569425185</v>
      </c>
      <c r="D490" s="31"/>
      <c r="E490" s="32" cm="1">
        <f t="array" ref="E490">Global_Expense*INDEX(Global_InflationFactor,A490)</f>
        <v>36.216159284712589</v>
      </c>
      <c r="F490" s="32"/>
      <c r="G490" s="30">
        <v>0.06</v>
      </c>
      <c r="H490" s="31">
        <f t="shared" si="15"/>
        <v>0.9951560277146928</v>
      </c>
      <c r="I490" s="31"/>
      <c r="J490" s="33">
        <v>0.1</v>
      </c>
      <c r="K490" s="31" cm="1">
        <f t="array" ref="K490">1-POWER(1-INDEX(Life_LapseRate,A490),1/12)</f>
        <v>8.7416109546967213E-3</v>
      </c>
      <c r="L490" s="37"/>
      <c r="M490" s="35">
        <v>0.01</v>
      </c>
      <c r="N490" s="35">
        <v>0.01</v>
      </c>
      <c r="P490" s="36" cm="1">
        <f t="array" ref="P490">INDEX(Global_Inflation,A490)+0.02</f>
        <v>7.0000000000000007E-2</v>
      </c>
      <c r="R490" s="36" cm="1">
        <f t="array" ref="R490">INDEX(Life_LapseRate,A490)*0.5</f>
        <v>0.05</v>
      </c>
      <c r="S490" s="36" cm="1">
        <f t="array" ref="S490">INDEX(Life_LapseRate,A490)*1.5</f>
        <v>0.15000000000000002</v>
      </c>
      <c r="U490" s="36" cm="1">
        <f t="array" ref="U490">INDEX(Global_Yield,A490)*INDEX(Global_YieldUp,A490)</f>
        <v>5.9999999999999995E-4</v>
      </c>
      <c r="V490" s="36" cm="1">
        <f t="array" ref="V490">INDEX(Global_Yield,A490)*INDEX(Global_YieldDown,A490)</f>
        <v>5.9999999999999995E-4</v>
      </c>
    </row>
    <row r="491" spans="1:22" x14ac:dyDescent="0.2">
      <c r="A491" s="29">
        <v>489</v>
      </c>
      <c r="B491" s="30">
        <v>0.05</v>
      </c>
      <c r="C491" s="31">
        <f t="shared" si="14"/>
        <v>7.2727416801213653</v>
      </c>
      <c r="D491" s="31"/>
      <c r="E491" s="32" cm="1">
        <f t="array" ref="E491">Global_Expense*INDEX(Global_InflationFactor,A491)</f>
        <v>36.363708400606825</v>
      </c>
      <c r="F491" s="32"/>
      <c r="G491" s="30">
        <v>0.06</v>
      </c>
      <c r="H491" s="31">
        <f t="shared" si="15"/>
        <v>0.9951560277146928</v>
      </c>
      <c r="I491" s="31"/>
      <c r="J491" s="33">
        <v>0.1</v>
      </c>
      <c r="K491" s="31" cm="1">
        <f t="array" ref="K491">1-POWER(1-INDEX(Life_LapseRate,A491),1/12)</f>
        <v>8.7416109546967213E-3</v>
      </c>
      <c r="L491" s="37"/>
      <c r="M491" s="35">
        <v>0.01</v>
      </c>
      <c r="N491" s="35">
        <v>0.01</v>
      </c>
      <c r="P491" s="36" cm="1">
        <f t="array" ref="P491">INDEX(Global_Inflation,A491)+0.02</f>
        <v>7.0000000000000007E-2</v>
      </c>
      <c r="R491" s="36" cm="1">
        <f t="array" ref="R491">INDEX(Life_LapseRate,A491)*0.5</f>
        <v>0.05</v>
      </c>
      <c r="S491" s="36" cm="1">
        <f t="array" ref="S491">INDEX(Life_LapseRate,A491)*1.5</f>
        <v>0.15000000000000002</v>
      </c>
      <c r="U491" s="36" cm="1">
        <f t="array" ref="U491">INDEX(Global_Yield,A491)*INDEX(Global_YieldUp,A491)</f>
        <v>5.9999999999999995E-4</v>
      </c>
      <c r="V491" s="36" cm="1">
        <f t="array" ref="V491">INDEX(Global_Yield,A491)*INDEX(Global_YieldDown,A491)</f>
        <v>5.9999999999999995E-4</v>
      </c>
    </row>
    <row r="492" spans="1:22" x14ac:dyDescent="0.2">
      <c r="A492" s="29">
        <v>490</v>
      </c>
      <c r="B492" s="30">
        <v>0.05</v>
      </c>
      <c r="C492" s="31">
        <f t="shared" si="14"/>
        <v>7.3023717299726796</v>
      </c>
      <c r="D492" s="31"/>
      <c r="E492" s="32" cm="1">
        <f t="array" ref="E492">Global_Expense*INDEX(Global_InflationFactor,A492)</f>
        <v>36.511858649863399</v>
      </c>
      <c r="F492" s="32"/>
      <c r="G492" s="30">
        <v>0.06</v>
      </c>
      <c r="H492" s="31">
        <f t="shared" si="15"/>
        <v>0.9951560277146928</v>
      </c>
      <c r="I492" s="31"/>
      <c r="J492" s="33">
        <v>0.1</v>
      </c>
      <c r="K492" s="31" cm="1">
        <f t="array" ref="K492">1-POWER(1-INDEX(Life_LapseRate,A492),1/12)</f>
        <v>8.7416109546967213E-3</v>
      </c>
      <c r="L492" s="37"/>
      <c r="M492" s="35">
        <v>0.01</v>
      </c>
      <c r="N492" s="35">
        <v>0.01</v>
      </c>
      <c r="P492" s="36" cm="1">
        <f t="array" ref="P492">INDEX(Global_Inflation,A492)+0.02</f>
        <v>7.0000000000000007E-2</v>
      </c>
      <c r="R492" s="36" cm="1">
        <f t="array" ref="R492">INDEX(Life_LapseRate,A492)*0.5</f>
        <v>0.05</v>
      </c>
      <c r="S492" s="36" cm="1">
        <f t="array" ref="S492">INDEX(Life_LapseRate,A492)*1.5</f>
        <v>0.15000000000000002</v>
      </c>
      <c r="U492" s="36" cm="1">
        <f t="array" ref="U492">INDEX(Global_Yield,A492)*INDEX(Global_YieldUp,A492)</f>
        <v>5.9999999999999995E-4</v>
      </c>
      <c r="V492" s="36" cm="1">
        <f t="array" ref="V492">INDEX(Global_Yield,A492)*INDEX(Global_YieldDown,A492)</f>
        <v>5.9999999999999995E-4</v>
      </c>
    </row>
    <row r="493" spans="1:22" x14ac:dyDescent="0.2">
      <c r="A493" s="29">
        <v>491</v>
      </c>
      <c r="B493" s="30">
        <v>0.05</v>
      </c>
      <c r="C493" s="31">
        <f t="shared" si="14"/>
        <v>7.3321224963148017</v>
      </c>
      <c r="D493" s="31"/>
      <c r="E493" s="32" cm="1">
        <f t="array" ref="E493">Global_Expense*INDEX(Global_InflationFactor,A493)</f>
        <v>36.660612481574006</v>
      </c>
      <c r="F493" s="32"/>
      <c r="G493" s="30">
        <v>0.06</v>
      </c>
      <c r="H493" s="31">
        <f t="shared" si="15"/>
        <v>0.9951560277146928</v>
      </c>
      <c r="I493" s="31"/>
      <c r="J493" s="33">
        <v>0.1</v>
      </c>
      <c r="K493" s="31" cm="1">
        <f t="array" ref="K493">1-POWER(1-INDEX(Life_LapseRate,A493),1/12)</f>
        <v>8.7416109546967213E-3</v>
      </c>
      <c r="L493" s="37"/>
      <c r="M493" s="35">
        <v>0.01</v>
      </c>
      <c r="N493" s="35">
        <v>0.01</v>
      </c>
      <c r="P493" s="36" cm="1">
        <f t="array" ref="P493">INDEX(Global_Inflation,A493)+0.02</f>
        <v>7.0000000000000007E-2</v>
      </c>
      <c r="R493" s="36" cm="1">
        <f t="array" ref="R493">INDEX(Life_LapseRate,A493)*0.5</f>
        <v>0.05</v>
      </c>
      <c r="S493" s="36" cm="1">
        <f t="array" ref="S493">INDEX(Life_LapseRate,A493)*1.5</f>
        <v>0.15000000000000002</v>
      </c>
      <c r="U493" s="36" cm="1">
        <f t="array" ref="U493">INDEX(Global_Yield,A493)*INDEX(Global_YieldUp,A493)</f>
        <v>5.9999999999999995E-4</v>
      </c>
      <c r="V493" s="36" cm="1">
        <f t="array" ref="V493">INDEX(Global_Yield,A493)*INDEX(Global_YieldDown,A493)</f>
        <v>5.9999999999999995E-4</v>
      </c>
    </row>
    <row r="494" spans="1:22" x14ac:dyDescent="0.2">
      <c r="A494" s="29">
        <v>492</v>
      </c>
      <c r="B494" s="30">
        <v>0.05</v>
      </c>
      <c r="C494" s="31">
        <f t="shared" si="14"/>
        <v>7.36199447096166</v>
      </c>
      <c r="D494" s="31"/>
      <c r="E494" s="32" cm="1">
        <f t="array" ref="E494">Global_Expense*INDEX(Global_InflationFactor,A494)</f>
        <v>36.809972354808302</v>
      </c>
      <c r="F494" s="32"/>
      <c r="G494" s="30">
        <v>0.06</v>
      </c>
      <c r="H494" s="31">
        <f t="shared" si="15"/>
        <v>0.9951560277146928</v>
      </c>
      <c r="I494" s="31"/>
      <c r="J494" s="33">
        <v>0.1</v>
      </c>
      <c r="K494" s="31" cm="1">
        <f t="array" ref="K494">1-POWER(1-INDEX(Life_LapseRate,A494),1/12)</f>
        <v>8.7416109546967213E-3</v>
      </c>
      <c r="L494" s="37"/>
      <c r="M494" s="35">
        <v>0.01</v>
      </c>
      <c r="N494" s="35">
        <v>0.01</v>
      </c>
      <c r="P494" s="36" cm="1">
        <f t="array" ref="P494">INDEX(Global_Inflation,A494)+0.02</f>
        <v>7.0000000000000007E-2</v>
      </c>
      <c r="R494" s="36" cm="1">
        <f t="array" ref="R494">INDEX(Life_LapseRate,A494)*0.5</f>
        <v>0.05</v>
      </c>
      <c r="S494" s="36" cm="1">
        <f t="array" ref="S494">INDEX(Life_LapseRate,A494)*1.5</f>
        <v>0.15000000000000002</v>
      </c>
      <c r="U494" s="36" cm="1">
        <f t="array" ref="U494">INDEX(Global_Yield,A494)*INDEX(Global_YieldUp,A494)</f>
        <v>5.9999999999999995E-4</v>
      </c>
      <c r="V494" s="36" cm="1">
        <f t="array" ref="V494">INDEX(Global_Yield,A494)*INDEX(Global_YieldDown,A494)</f>
        <v>5.9999999999999995E-4</v>
      </c>
    </row>
    <row r="495" spans="1:22" x14ac:dyDescent="0.2">
      <c r="A495" s="29">
        <v>493</v>
      </c>
      <c r="B495" s="30">
        <v>0.05</v>
      </c>
      <c r="C495" s="31">
        <f t="shared" si="14"/>
        <v>7.3919881477308822</v>
      </c>
      <c r="D495" s="31"/>
      <c r="E495" s="32" cm="1">
        <f t="array" ref="E495">Global_Expense*INDEX(Global_InflationFactor,A495)</f>
        <v>36.95994073865441</v>
      </c>
      <c r="F495" s="32"/>
      <c r="G495" s="30">
        <v>0.06</v>
      </c>
      <c r="H495" s="31">
        <f t="shared" si="15"/>
        <v>0.9951560277146928</v>
      </c>
      <c r="I495" s="31"/>
      <c r="J495" s="33">
        <v>0.1</v>
      </c>
      <c r="K495" s="31" cm="1">
        <f t="array" ref="K495">1-POWER(1-INDEX(Life_LapseRate,A495),1/12)</f>
        <v>8.7416109546967213E-3</v>
      </c>
      <c r="L495" s="37"/>
      <c r="M495" s="35">
        <v>0.01</v>
      </c>
      <c r="N495" s="35">
        <v>0.01</v>
      </c>
      <c r="P495" s="36" cm="1">
        <f t="array" ref="P495">INDEX(Global_Inflation,A495)+0.02</f>
        <v>7.0000000000000007E-2</v>
      </c>
      <c r="R495" s="36" cm="1">
        <f t="array" ref="R495">INDEX(Life_LapseRate,A495)*0.5</f>
        <v>0.05</v>
      </c>
      <c r="S495" s="36" cm="1">
        <f t="array" ref="S495">INDEX(Life_LapseRate,A495)*1.5</f>
        <v>0.15000000000000002</v>
      </c>
      <c r="U495" s="36" cm="1">
        <f t="array" ref="U495">INDEX(Global_Yield,A495)*INDEX(Global_YieldUp,A495)</f>
        <v>5.9999999999999995E-4</v>
      </c>
      <c r="V495" s="36" cm="1">
        <f t="array" ref="V495">INDEX(Global_Yield,A495)*INDEX(Global_YieldDown,A495)</f>
        <v>5.9999999999999995E-4</v>
      </c>
    </row>
    <row r="496" spans="1:22" x14ac:dyDescent="0.2">
      <c r="A496" s="29">
        <v>494</v>
      </c>
      <c r="B496" s="30">
        <v>0.05</v>
      </c>
      <c r="C496" s="31">
        <f t="shared" si="14"/>
        <v>7.422104022452011</v>
      </c>
      <c r="D496" s="31"/>
      <c r="E496" s="32" cm="1">
        <f t="array" ref="E496">Global_Expense*INDEX(Global_InflationFactor,A496)</f>
        <v>37.110520112260055</v>
      </c>
      <c r="F496" s="32"/>
      <c r="G496" s="30">
        <v>0.06</v>
      </c>
      <c r="H496" s="31">
        <f t="shared" si="15"/>
        <v>0.9951560277146928</v>
      </c>
      <c r="I496" s="31"/>
      <c r="J496" s="33">
        <v>0.1</v>
      </c>
      <c r="K496" s="31" cm="1">
        <f t="array" ref="K496">1-POWER(1-INDEX(Life_LapseRate,A496),1/12)</f>
        <v>8.7416109546967213E-3</v>
      </c>
      <c r="L496" s="37"/>
      <c r="M496" s="35">
        <v>0.01</v>
      </c>
      <c r="N496" s="35">
        <v>0.01</v>
      </c>
      <c r="P496" s="36" cm="1">
        <f t="array" ref="P496">INDEX(Global_Inflation,A496)+0.02</f>
        <v>7.0000000000000007E-2</v>
      </c>
      <c r="R496" s="36" cm="1">
        <f t="array" ref="R496">INDEX(Life_LapseRate,A496)*0.5</f>
        <v>0.05</v>
      </c>
      <c r="S496" s="36" cm="1">
        <f t="array" ref="S496">INDEX(Life_LapseRate,A496)*1.5</f>
        <v>0.15000000000000002</v>
      </c>
      <c r="U496" s="36" cm="1">
        <f t="array" ref="U496">INDEX(Global_Yield,A496)*INDEX(Global_YieldUp,A496)</f>
        <v>5.9999999999999995E-4</v>
      </c>
      <c r="V496" s="36" cm="1">
        <f t="array" ref="V496">INDEX(Global_Yield,A496)*INDEX(Global_YieldDown,A496)</f>
        <v>5.9999999999999995E-4</v>
      </c>
    </row>
    <row r="497" spans="1:22" x14ac:dyDescent="0.2">
      <c r="A497" s="29">
        <v>495</v>
      </c>
      <c r="B497" s="30">
        <v>0.05</v>
      </c>
      <c r="C497" s="31">
        <f t="shared" si="14"/>
        <v>7.4523425929745928</v>
      </c>
      <c r="D497" s="31"/>
      <c r="E497" s="32" cm="1">
        <f t="array" ref="E497">Global_Expense*INDEX(Global_InflationFactor,A497)</f>
        <v>37.261712964872963</v>
      </c>
      <c r="F497" s="32"/>
      <c r="G497" s="30">
        <v>0.06</v>
      </c>
      <c r="H497" s="31">
        <f t="shared" si="15"/>
        <v>0.9951560277146928</v>
      </c>
      <c r="I497" s="31"/>
      <c r="J497" s="33">
        <v>0.1</v>
      </c>
      <c r="K497" s="31" cm="1">
        <f t="array" ref="K497">1-POWER(1-INDEX(Life_LapseRate,A497),1/12)</f>
        <v>8.7416109546967213E-3</v>
      </c>
      <c r="L497" s="37"/>
      <c r="M497" s="35">
        <v>0.01</v>
      </c>
      <c r="N497" s="35">
        <v>0.01</v>
      </c>
      <c r="P497" s="36" cm="1">
        <f t="array" ref="P497">INDEX(Global_Inflation,A497)+0.02</f>
        <v>7.0000000000000007E-2</v>
      </c>
      <c r="R497" s="36" cm="1">
        <f t="array" ref="R497">INDEX(Life_LapseRate,A497)*0.5</f>
        <v>0.05</v>
      </c>
      <c r="S497" s="36" cm="1">
        <f t="array" ref="S497">INDEX(Life_LapseRate,A497)*1.5</f>
        <v>0.15000000000000002</v>
      </c>
      <c r="U497" s="36" cm="1">
        <f t="array" ref="U497">INDEX(Global_Yield,A497)*INDEX(Global_YieldUp,A497)</f>
        <v>5.9999999999999995E-4</v>
      </c>
      <c r="V497" s="36" cm="1">
        <f t="array" ref="V497">INDEX(Global_Yield,A497)*INDEX(Global_YieldDown,A497)</f>
        <v>5.9999999999999995E-4</v>
      </c>
    </row>
    <row r="498" spans="1:22" x14ac:dyDescent="0.2">
      <c r="A498" s="29">
        <v>496</v>
      </c>
      <c r="B498" s="30">
        <v>0.05</v>
      </c>
      <c r="C498" s="31">
        <f t="shared" si="14"/>
        <v>7.4827043591765268</v>
      </c>
      <c r="D498" s="31"/>
      <c r="E498" s="32" cm="1">
        <f t="array" ref="E498">Global_Expense*INDEX(Global_InflationFactor,A498)</f>
        <v>37.41352179588263</v>
      </c>
      <c r="F498" s="32"/>
      <c r="G498" s="30">
        <v>0.06</v>
      </c>
      <c r="H498" s="31">
        <f t="shared" si="15"/>
        <v>0.9951560277146928</v>
      </c>
      <c r="I498" s="31"/>
      <c r="J498" s="33">
        <v>0.1</v>
      </c>
      <c r="K498" s="31" cm="1">
        <f t="array" ref="K498">1-POWER(1-INDEX(Life_LapseRate,A498),1/12)</f>
        <v>8.7416109546967213E-3</v>
      </c>
      <c r="L498" s="37"/>
      <c r="M498" s="35">
        <v>0.01</v>
      </c>
      <c r="N498" s="35">
        <v>0.01</v>
      </c>
      <c r="P498" s="36" cm="1">
        <f t="array" ref="P498">INDEX(Global_Inflation,A498)+0.02</f>
        <v>7.0000000000000007E-2</v>
      </c>
      <c r="R498" s="36" cm="1">
        <f t="array" ref="R498">INDEX(Life_LapseRate,A498)*0.5</f>
        <v>0.05</v>
      </c>
      <c r="S498" s="36" cm="1">
        <f t="array" ref="S498">INDEX(Life_LapseRate,A498)*1.5</f>
        <v>0.15000000000000002</v>
      </c>
      <c r="U498" s="36" cm="1">
        <f t="array" ref="U498">INDEX(Global_Yield,A498)*INDEX(Global_YieldUp,A498)</f>
        <v>5.9999999999999995E-4</v>
      </c>
      <c r="V498" s="36" cm="1">
        <f t="array" ref="V498">INDEX(Global_Yield,A498)*INDEX(Global_YieldDown,A498)</f>
        <v>5.9999999999999995E-4</v>
      </c>
    </row>
    <row r="499" spans="1:22" x14ac:dyDescent="0.2">
      <c r="A499" s="29">
        <v>497</v>
      </c>
      <c r="B499" s="30">
        <v>0.05</v>
      </c>
      <c r="C499" s="31">
        <f t="shared" si="14"/>
        <v>7.513189822972258</v>
      </c>
      <c r="D499" s="31"/>
      <c r="E499" s="32" cm="1">
        <f t="array" ref="E499">Global_Expense*INDEX(Global_InflationFactor,A499)</f>
        <v>37.56594911486129</v>
      </c>
      <c r="F499" s="32"/>
      <c r="G499" s="30">
        <v>0.06</v>
      </c>
      <c r="H499" s="31">
        <f t="shared" si="15"/>
        <v>0.9951560277146928</v>
      </c>
      <c r="I499" s="31"/>
      <c r="J499" s="33">
        <v>0.1</v>
      </c>
      <c r="K499" s="31" cm="1">
        <f t="array" ref="K499">1-POWER(1-INDEX(Life_LapseRate,A499),1/12)</f>
        <v>8.7416109546967213E-3</v>
      </c>
      <c r="L499" s="37"/>
      <c r="M499" s="35">
        <v>0.01</v>
      </c>
      <c r="N499" s="35">
        <v>0.01</v>
      </c>
      <c r="P499" s="36" cm="1">
        <f t="array" ref="P499">INDEX(Global_Inflation,A499)+0.02</f>
        <v>7.0000000000000007E-2</v>
      </c>
      <c r="R499" s="36" cm="1">
        <f t="array" ref="R499">INDEX(Life_LapseRate,A499)*0.5</f>
        <v>0.05</v>
      </c>
      <c r="S499" s="36" cm="1">
        <f t="array" ref="S499">INDEX(Life_LapseRate,A499)*1.5</f>
        <v>0.15000000000000002</v>
      </c>
      <c r="U499" s="36" cm="1">
        <f t="array" ref="U499">INDEX(Global_Yield,A499)*INDEX(Global_YieldUp,A499)</f>
        <v>5.9999999999999995E-4</v>
      </c>
      <c r="V499" s="36" cm="1">
        <f t="array" ref="V499">INDEX(Global_Yield,A499)*INDEX(Global_YieldDown,A499)</f>
        <v>5.9999999999999995E-4</v>
      </c>
    </row>
    <row r="500" spans="1:22" x14ac:dyDescent="0.2">
      <c r="A500" s="29">
        <v>498</v>
      </c>
      <c r="B500" s="30">
        <v>0.05</v>
      </c>
      <c r="C500" s="31">
        <f t="shared" si="14"/>
        <v>7.543799488321091</v>
      </c>
      <c r="D500" s="31"/>
      <c r="E500" s="32" cm="1">
        <f t="array" ref="E500">Global_Expense*INDEX(Global_InflationFactor,A500)</f>
        <v>37.718997441605453</v>
      </c>
      <c r="F500" s="32"/>
      <c r="G500" s="30">
        <v>0.06</v>
      </c>
      <c r="H500" s="31">
        <f t="shared" si="15"/>
        <v>0.9951560277146928</v>
      </c>
      <c r="I500" s="31"/>
      <c r="J500" s="33">
        <v>0.1</v>
      </c>
      <c r="K500" s="31" cm="1">
        <f t="array" ref="K500">1-POWER(1-INDEX(Life_LapseRate,A500),1/12)</f>
        <v>8.7416109546967213E-3</v>
      </c>
      <c r="L500" s="37"/>
      <c r="M500" s="35">
        <v>0.01</v>
      </c>
      <c r="N500" s="35">
        <v>0.01</v>
      </c>
      <c r="P500" s="36" cm="1">
        <f t="array" ref="P500">INDEX(Global_Inflation,A500)+0.02</f>
        <v>7.0000000000000007E-2</v>
      </c>
      <c r="R500" s="36" cm="1">
        <f t="array" ref="R500">INDEX(Life_LapseRate,A500)*0.5</f>
        <v>0.05</v>
      </c>
      <c r="S500" s="36" cm="1">
        <f t="array" ref="S500">INDEX(Life_LapseRate,A500)*1.5</f>
        <v>0.15000000000000002</v>
      </c>
      <c r="U500" s="36" cm="1">
        <f t="array" ref="U500">INDEX(Global_Yield,A500)*INDEX(Global_YieldUp,A500)</f>
        <v>5.9999999999999995E-4</v>
      </c>
      <c r="V500" s="36" cm="1">
        <f t="array" ref="V500">INDEX(Global_Yield,A500)*INDEX(Global_YieldDown,A500)</f>
        <v>5.9999999999999995E-4</v>
      </c>
    </row>
    <row r="501" spans="1:22" x14ac:dyDescent="0.2">
      <c r="A501" s="29">
        <v>499</v>
      </c>
      <c r="B501" s="30">
        <v>0.05</v>
      </c>
      <c r="C501" s="31">
        <f t="shared" si="14"/>
        <v>7.5745338612355351</v>
      </c>
      <c r="D501" s="31"/>
      <c r="E501" s="32" cm="1">
        <f t="array" ref="E501">Global_Expense*INDEX(Global_InflationFactor,A501)</f>
        <v>37.872669306177677</v>
      </c>
      <c r="F501" s="32"/>
      <c r="G501" s="30">
        <v>0.06</v>
      </c>
      <c r="H501" s="31">
        <f t="shared" si="15"/>
        <v>0.9951560277146928</v>
      </c>
      <c r="I501" s="31"/>
      <c r="J501" s="33">
        <v>0.1</v>
      </c>
      <c r="K501" s="31" cm="1">
        <f t="array" ref="K501">1-POWER(1-INDEX(Life_LapseRate,A501),1/12)</f>
        <v>8.7416109546967213E-3</v>
      </c>
      <c r="L501" s="37"/>
      <c r="M501" s="35">
        <v>0.01</v>
      </c>
      <c r="N501" s="35">
        <v>0.01</v>
      </c>
      <c r="P501" s="36" cm="1">
        <f t="array" ref="P501">INDEX(Global_Inflation,A501)+0.02</f>
        <v>7.0000000000000007E-2</v>
      </c>
      <c r="R501" s="36" cm="1">
        <f t="array" ref="R501">INDEX(Life_LapseRate,A501)*0.5</f>
        <v>0.05</v>
      </c>
      <c r="S501" s="36" cm="1">
        <f t="array" ref="S501">INDEX(Life_LapseRate,A501)*1.5</f>
        <v>0.15000000000000002</v>
      </c>
      <c r="U501" s="36" cm="1">
        <f t="array" ref="U501">INDEX(Global_Yield,A501)*INDEX(Global_YieldUp,A501)</f>
        <v>5.9999999999999995E-4</v>
      </c>
      <c r="V501" s="36" cm="1">
        <f t="array" ref="V501">INDEX(Global_Yield,A501)*INDEX(Global_YieldDown,A501)</f>
        <v>5.9999999999999995E-4</v>
      </c>
    </row>
    <row r="502" spans="1:22" x14ac:dyDescent="0.2">
      <c r="A502" s="29">
        <v>500</v>
      </c>
      <c r="B502" s="30">
        <v>0.05</v>
      </c>
      <c r="C502" s="31">
        <f t="shared" si="14"/>
        <v>7.6053934497896458</v>
      </c>
      <c r="D502" s="31"/>
      <c r="E502" s="32" cm="1">
        <f t="array" ref="E502">Global_Expense*INDEX(Global_InflationFactor,A502)</f>
        <v>38.026967248948232</v>
      </c>
      <c r="F502" s="32"/>
      <c r="G502" s="30">
        <v>0.06</v>
      </c>
      <c r="H502" s="31">
        <f t="shared" si="15"/>
        <v>0.9951560277146928</v>
      </c>
      <c r="I502" s="31"/>
      <c r="J502" s="33">
        <v>0.1</v>
      </c>
      <c r="K502" s="31" cm="1">
        <f t="array" ref="K502">1-POWER(1-INDEX(Life_LapseRate,A502),1/12)</f>
        <v>8.7416109546967213E-3</v>
      </c>
      <c r="L502" s="37"/>
      <c r="M502" s="35">
        <v>0.01</v>
      </c>
      <c r="N502" s="35">
        <v>0.01</v>
      </c>
      <c r="P502" s="36" cm="1">
        <f t="array" ref="P502">INDEX(Global_Inflation,A502)+0.02</f>
        <v>7.0000000000000007E-2</v>
      </c>
      <c r="R502" s="36" cm="1">
        <f t="array" ref="R502">INDEX(Life_LapseRate,A502)*0.5</f>
        <v>0.05</v>
      </c>
      <c r="S502" s="36" cm="1">
        <f t="array" ref="S502">INDEX(Life_LapseRate,A502)*1.5</f>
        <v>0.15000000000000002</v>
      </c>
      <c r="U502" s="36" cm="1">
        <f t="array" ref="U502">INDEX(Global_Yield,A502)*INDEX(Global_YieldUp,A502)</f>
        <v>5.9999999999999995E-4</v>
      </c>
      <c r="V502" s="36" cm="1">
        <f t="array" ref="V502">INDEX(Global_Yield,A502)*INDEX(Global_YieldDown,A502)</f>
        <v>5.9999999999999995E-4</v>
      </c>
    </row>
    <row r="503" spans="1:22" x14ac:dyDescent="0.2">
      <c r="A503" s="29">
        <v>501</v>
      </c>
      <c r="B503" s="30">
        <v>0.05</v>
      </c>
      <c r="C503" s="31">
        <f t="shared" si="14"/>
        <v>7.6363787641274348</v>
      </c>
      <c r="D503" s="31"/>
      <c r="E503" s="32" cm="1">
        <f t="array" ref="E503">Global_Expense*INDEX(Global_InflationFactor,A503)</f>
        <v>38.181893820637171</v>
      </c>
      <c r="F503" s="32"/>
      <c r="G503" s="30">
        <v>0.06</v>
      </c>
      <c r="H503" s="31">
        <f t="shared" si="15"/>
        <v>0.9951560277146928</v>
      </c>
      <c r="I503" s="31"/>
      <c r="J503" s="33">
        <v>0.1</v>
      </c>
      <c r="K503" s="31" cm="1">
        <f t="array" ref="K503">1-POWER(1-INDEX(Life_LapseRate,A503),1/12)</f>
        <v>8.7416109546967213E-3</v>
      </c>
      <c r="L503" s="37"/>
      <c r="M503" s="35">
        <v>0.01</v>
      </c>
      <c r="N503" s="35">
        <v>0.01</v>
      </c>
      <c r="P503" s="36" cm="1">
        <f t="array" ref="P503">INDEX(Global_Inflation,A503)+0.02</f>
        <v>7.0000000000000007E-2</v>
      </c>
      <c r="R503" s="36" cm="1">
        <f t="array" ref="R503">INDEX(Life_LapseRate,A503)*0.5</f>
        <v>0.05</v>
      </c>
      <c r="S503" s="36" cm="1">
        <f t="array" ref="S503">INDEX(Life_LapseRate,A503)*1.5</f>
        <v>0.15000000000000002</v>
      </c>
      <c r="U503" s="36" cm="1">
        <f t="array" ref="U503">INDEX(Global_Yield,A503)*INDEX(Global_YieldUp,A503)</f>
        <v>5.9999999999999995E-4</v>
      </c>
      <c r="V503" s="36" cm="1">
        <f t="array" ref="V503">INDEX(Global_Yield,A503)*INDEX(Global_YieldDown,A503)</f>
        <v>5.9999999999999995E-4</v>
      </c>
    </row>
    <row r="504" spans="1:22" x14ac:dyDescent="0.2">
      <c r="A504" s="29">
        <v>502</v>
      </c>
      <c r="B504" s="30">
        <v>0.05</v>
      </c>
      <c r="C504" s="31">
        <f t="shared" si="14"/>
        <v>7.667490316471314</v>
      </c>
      <c r="D504" s="31"/>
      <c r="E504" s="32" cm="1">
        <f t="array" ref="E504">Global_Expense*INDEX(Global_InflationFactor,A504)</f>
        <v>38.337451582356572</v>
      </c>
      <c r="F504" s="32"/>
      <c r="G504" s="30">
        <v>0.06</v>
      </c>
      <c r="H504" s="31">
        <f t="shared" si="15"/>
        <v>0.9951560277146928</v>
      </c>
      <c r="I504" s="31"/>
      <c r="J504" s="33">
        <v>0.1</v>
      </c>
      <c r="K504" s="31" cm="1">
        <f t="array" ref="K504">1-POWER(1-INDEX(Life_LapseRate,A504),1/12)</f>
        <v>8.7416109546967213E-3</v>
      </c>
      <c r="L504" s="37"/>
      <c r="M504" s="35">
        <v>0.01</v>
      </c>
      <c r="N504" s="35">
        <v>0.01</v>
      </c>
      <c r="P504" s="36" cm="1">
        <f t="array" ref="P504">INDEX(Global_Inflation,A504)+0.02</f>
        <v>7.0000000000000007E-2</v>
      </c>
      <c r="R504" s="36" cm="1">
        <f t="array" ref="R504">INDEX(Life_LapseRate,A504)*0.5</f>
        <v>0.05</v>
      </c>
      <c r="S504" s="36" cm="1">
        <f t="array" ref="S504">INDEX(Life_LapseRate,A504)*1.5</f>
        <v>0.15000000000000002</v>
      </c>
      <c r="U504" s="36" cm="1">
        <f t="array" ref="U504">INDEX(Global_Yield,A504)*INDEX(Global_YieldUp,A504)</f>
        <v>5.9999999999999995E-4</v>
      </c>
      <c r="V504" s="36" cm="1">
        <f t="array" ref="V504">INDEX(Global_Yield,A504)*INDEX(Global_YieldDown,A504)</f>
        <v>5.9999999999999995E-4</v>
      </c>
    </row>
    <row r="505" spans="1:22" x14ac:dyDescent="0.2">
      <c r="A505" s="29">
        <v>503</v>
      </c>
      <c r="B505" s="30">
        <v>0.05</v>
      </c>
      <c r="C505" s="31">
        <f t="shared" si="14"/>
        <v>7.6987286211305408</v>
      </c>
      <c r="D505" s="31"/>
      <c r="E505" s="32" cm="1">
        <f t="array" ref="E505">Global_Expense*INDEX(Global_InflationFactor,A505)</f>
        <v>38.493643105652701</v>
      </c>
      <c r="F505" s="32"/>
      <c r="G505" s="30">
        <v>0.06</v>
      </c>
      <c r="H505" s="31">
        <f t="shared" si="15"/>
        <v>0.9951560277146928</v>
      </c>
      <c r="I505" s="31"/>
      <c r="J505" s="33">
        <v>0.1</v>
      </c>
      <c r="K505" s="31" cm="1">
        <f t="array" ref="K505">1-POWER(1-INDEX(Life_LapseRate,A505),1/12)</f>
        <v>8.7416109546967213E-3</v>
      </c>
      <c r="L505" s="37"/>
      <c r="M505" s="35">
        <v>0.01</v>
      </c>
      <c r="N505" s="35">
        <v>0.01</v>
      </c>
      <c r="P505" s="36" cm="1">
        <f t="array" ref="P505">INDEX(Global_Inflation,A505)+0.02</f>
        <v>7.0000000000000007E-2</v>
      </c>
      <c r="R505" s="36" cm="1">
        <f t="array" ref="R505">INDEX(Life_LapseRate,A505)*0.5</f>
        <v>0.05</v>
      </c>
      <c r="S505" s="36" cm="1">
        <f t="array" ref="S505">INDEX(Life_LapseRate,A505)*1.5</f>
        <v>0.15000000000000002</v>
      </c>
      <c r="U505" s="36" cm="1">
        <f t="array" ref="U505">INDEX(Global_Yield,A505)*INDEX(Global_YieldUp,A505)</f>
        <v>5.9999999999999995E-4</v>
      </c>
      <c r="V505" s="36" cm="1">
        <f t="array" ref="V505">INDEX(Global_Yield,A505)*INDEX(Global_YieldDown,A505)</f>
        <v>5.9999999999999995E-4</v>
      </c>
    </row>
    <row r="506" spans="1:22" x14ac:dyDescent="0.2">
      <c r="A506" s="29">
        <v>504</v>
      </c>
      <c r="B506" s="30">
        <v>0.05</v>
      </c>
      <c r="C506" s="31">
        <f t="shared" si="14"/>
        <v>7.7300941945097437</v>
      </c>
      <c r="D506" s="31"/>
      <c r="E506" s="32" cm="1">
        <f t="array" ref="E506">Global_Expense*INDEX(Global_InflationFactor,A506)</f>
        <v>38.650470972548717</v>
      </c>
      <c r="F506" s="32"/>
      <c r="G506" s="30">
        <v>0.06</v>
      </c>
      <c r="H506" s="31">
        <f t="shared" si="15"/>
        <v>0.9951560277146928</v>
      </c>
      <c r="I506" s="31"/>
      <c r="J506" s="33">
        <v>0.1</v>
      </c>
      <c r="K506" s="31" cm="1">
        <f t="array" ref="K506">1-POWER(1-INDEX(Life_LapseRate,A506),1/12)</f>
        <v>8.7416109546967213E-3</v>
      </c>
      <c r="L506" s="37"/>
      <c r="M506" s="35">
        <v>0.01</v>
      </c>
      <c r="N506" s="35">
        <v>0.01</v>
      </c>
      <c r="P506" s="36" cm="1">
        <f t="array" ref="P506">INDEX(Global_Inflation,A506)+0.02</f>
        <v>7.0000000000000007E-2</v>
      </c>
      <c r="R506" s="36" cm="1">
        <f t="array" ref="R506">INDEX(Life_LapseRate,A506)*0.5</f>
        <v>0.05</v>
      </c>
      <c r="S506" s="36" cm="1">
        <f t="array" ref="S506">INDEX(Life_LapseRate,A506)*1.5</f>
        <v>0.15000000000000002</v>
      </c>
      <c r="U506" s="36" cm="1">
        <f t="array" ref="U506">INDEX(Global_Yield,A506)*INDEX(Global_YieldUp,A506)</f>
        <v>5.9999999999999995E-4</v>
      </c>
      <c r="V506" s="36" cm="1">
        <f t="array" ref="V506">INDEX(Global_Yield,A506)*INDEX(Global_YieldDown,A506)</f>
        <v>5.9999999999999995E-4</v>
      </c>
    </row>
    <row r="507" spans="1:22" x14ac:dyDescent="0.2">
      <c r="A507" s="29">
        <v>505</v>
      </c>
      <c r="B507" s="30">
        <v>0.05</v>
      </c>
      <c r="C507" s="31">
        <f t="shared" si="14"/>
        <v>7.7615875551174263</v>
      </c>
      <c r="D507" s="31"/>
      <c r="E507" s="32" cm="1">
        <f t="array" ref="E507">Global_Expense*INDEX(Global_InflationFactor,A507)</f>
        <v>38.807937775587135</v>
      </c>
      <c r="F507" s="32"/>
      <c r="G507" s="30">
        <v>0.06</v>
      </c>
      <c r="H507" s="31">
        <f t="shared" si="15"/>
        <v>0.9951560277146928</v>
      </c>
      <c r="I507" s="31"/>
      <c r="J507" s="33">
        <v>0.1</v>
      </c>
      <c r="K507" s="31" cm="1">
        <f t="array" ref="K507">1-POWER(1-INDEX(Life_LapseRate,A507),1/12)</f>
        <v>8.7416109546967213E-3</v>
      </c>
      <c r="L507" s="37"/>
      <c r="M507" s="35">
        <v>0.01</v>
      </c>
      <c r="N507" s="35">
        <v>0.01</v>
      </c>
      <c r="P507" s="36" cm="1">
        <f t="array" ref="P507">INDEX(Global_Inflation,A507)+0.02</f>
        <v>7.0000000000000007E-2</v>
      </c>
      <c r="R507" s="36" cm="1">
        <f t="array" ref="R507">INDEX(Life_LapseRate,A507)*0.5</f>
        <v>0.05</v>
      </c>
      <c r="S507" s="36" cm="1">
        <f t="array" ref="S507">INDEX(Life_LapseRate,A507)*1.5</f>
        <v>0.15000000000000002</v>
      </c>
      <c r="U507" s="36" cm="1">
        <f t="array" ref="U507">INDEX(Global_Yield,A507)*INDEX(Global_YieldUp,A507)</f>
        <v>5.9999999999999995E-4</v>
      </c>
      <c r="V507" s="36" cm="1">
        <f t="array" ref="V507">INDEX(Global_Yield,A507)*INDEX(Global_YieldDown,A507)</f>
        <v>5.9999999999999995E-4</v>
      </c>
    </row>
    <row r="508" spans="1:22" x14ac:dyDescent="0.2">
      <c r="A508" s="29">
        <v>506</v>
      </c>
      <c r="B508" s="30">
        <v>0.05</v>
      </c>
      <c r="C508" s="31">
        <f t="shared" si="14"/>
        <v>7.7932092235746095</v>
      </c>
      <c r="D508" s="31"/>
      <c r="E508" s="32" cm="1">
        <f t="array" ref="E508">Global_Expense*INDEX(Global_InflationFactor,A508)</f>
        <v>38.966046117873049</v>
      </c>
      <c r="F508" s="32"/>
      <c r="G508" s="30">
        <v>0.06</v>
      </c>
      <c r="H508" s="31">
        <f t="shared" si="15"/>
        <v>0.9951560277146928</v>
      </c>
      <c r="I508" s="31"/>
      <c r="J508" s="33">
        <v>0.1</v>
      </c>
      <c r="K508" s="31" cm="1">
        <f t="array" ref="K508">1-POWER(1-INDEX(Life_LapseRate,A508),1/12)</f>
        <v>8.7416109546967213E-3</v>
      </c>
      <c r="L508" s="37"/>
      <c r="M508" s="35">
        <v>0.01</v>
      </c>
      <c r="N508" s="35">
        <v>0.01</v>
      </c>
      <c r="P508" s="36" cm="1">
        <f t="array" ref="P508">INDEX(Global_Inflation,A508)+0.02</f>
        <v>7.0000000000000007E-2</v>
      </c>
      <c r="R508" s="36" cm="1">
        <f t="array" ref="R508">INDEX(Life_LapseRate,A508)*0.5</f>
        <v>0.05</v>
      </c>
      <c r="S508" s="36" cm="1">
        <f t="array" ref="S508">INDEX(Life_LapseRate,A508)*1.5</f>
        <v>0.15000000000000002</v>
      </c>
      <c r="U508" s="36" cm="1">
        <f t="array" ref="U508">INDEX(Global_Yield,A508)*INDEX(Global_YieldUp,A508)</f>
        <v>5.9999999999999995E-4</v>
      </c>
      <c r="V508" s="36" cm="1">
        <f t="array" ref="V508">INDEX(Global_Yield,A508)*INDEX(Global_YieldDown,A508)</f>
        <v>5.9999999999999995E-4</v>
      </c>
    </row>
    <row r="509" spans="1:22" x14ac:dyDescent="0.2">
      <c r="A509" s="29">
        <v>507</v>
      </c>
      <c r="B509" s="30">
        <v>0.05</v>
      </c>
      <c r="C509" s="31">
        <f t="shared" si="14"/>
        <v>7.8249597226233236</v>
      </c>
      <c r="D509" s="31"/>
      <c r="E509" s="32" cm="1">
        <f t="array" ref="E509">Global_Expense*INDEX(Global_InflationFactor,A509)</f>
        <v>39.124798613116617</v>
      </c>
      <c r="F509" s="32"/>
      <c r="G509" s="30">
        <v>0.06</v>
      </c>
      <c r="H509" s="31">
        <f t="shared" si="15"/>
        <v>0.9951560277146928</v>
      </c>
      <c r="I509" s="31"/>
      <c r="J509" s="33">
        <v>0.1</v>
      </c>
      <c r="K509" s="31" cm="1">
        <f t="array" ref="K509">1-POWER(1-INDEX(Life_LapseRate,A509),1/12)</f>
        <v>8.7416109546967213E-3</v>
      </c>
      <c r="L509" s="37"/>
      <c r="M509" s="35">
        <v>0.01</v>
      </c>
      <c r="N509" s="35">
        <v>0.01</v>
      </c>
      <c r="P509" s="36" cm="1">
        <f t="array" ref="P509">INDEX(Global_Inflation,A509)+0.02</f>
        <v>7.0000000000000007E-2</v>
      </c>
      <c r="R509" s="36" cm="1">
        <f t="array" ref="R509">INDEX(Life_LapseRate,A509)*0.5</f>
        <v>0.05</v>
      </c>
      <c r="S509" s="36" cm="1">
        <f t="array" ref="S509">INDEX(Life_LapseRate,A509)*1.5</f>
        <v>0.15000000000000002</v>
      </c>
      <c r="U509" s="36" cm="1">
        <f t="array" ref="U509">INDEX(Global_Yield,A509)*INDEX(Global_YieldUp,A509)</f>
        <v>5.9999999999999995E-4</v>
      </c>
      <c r="V509" s="36" cm="1">
        <f t="array" ref="V509">INDEX(Global_Yield,A509)*INDEX(Global_YieldDown,A509)</f>
        <v>5.9999999999999995E-4</v>
      </c>
    </row>
    <row r="510" spans="1:22" x14ac:dyDescent="0.2">
      <c r="A510" s="29">
        <v>508</v>
      </c>
      <c r="B510" s="30">
        <v>0.05</v>
      </c>
      <c r="C510" s="31">
        <f t="shared" si="14"/>
        <v>7.856839577135351</v>
      </c>
      <c r="D510" s="31"/>
      <c r="E510" s="32" cm="1">
        <f t="array" ref="E510">Global_Expense*INDEX(Global_InflationFactor,A510)</f>
        <v>39.284197885676754</v>
      </c>
      <c r="F510" s="32"/>
      <c r="G510" s="30">
        <v>0.06</v>
      </c>
      <c r="H510" s="31">
        <f t="shared" si="15"/>
        <v>0.9951560277146928</v>
      </c>
      <c r="I510" s="31"/>
      <c r="J510" s="33">
        <v>0.1</v>
      </c>
      <c r="K510" s="31" cm="1">
        <f t="array" ref="K510">1-POWER(1-INDEX(Life_LapseRate,A510),1/12)</f>
        <v>8.7416109546967213E-3</v>
      </c>
      <c r="L510" s="37"/>
      <c r="M510" s="35">
        <v>0.01</v>
      </c>
      <c r="N510" s="35">
        <v>0.01</v>
      </c>
      <c r="P510" s="36" cm="1">
        <f t="array" ref="P510">INDEX(Global_Inflation,A510)+0.02</f>
        <v>7.0000000000000007E-2</v>
      </c>
      <c r="R510" s="36" cm="1">
        <f t="array" ref="R510">INDEX(Life_LapseRate,A510)*0.5</f>
        <v>0.05</v>
      </c>
      <c r="S510" s="36" cm="1">
        <f t="array" ref="S510">INDEX(Life_LapseRate,A510)*1.5</f>
        <v>0.15000000000000002</v>
      </c>
      <c r="U510" s="36" cm="1">
        <f t="array" ref="U510">INDEX(Global_Yield,A510)*INDEX(Global_YieldUp,A510)</f>
        <v>5.9999999999999995E-4</v>
      </c>
      <c r="V510" s="36" cm="1">
        <f t="array" ref="V510">INDEX(Global_Yield,A510)*INDEX(Global_YieldDown,A510)</f>
        <v>5.9999999999999995E-4</v>
      </c>
    </row>
    <row r="511" spans="1:22" x14ac:dyDescent="0.2">
      <c r="A511" s="29">
        <v>509</v>
      </c>
      <c r="B511" s="30">
        <v>0.05</v>
      </c>
      <c r="C511" s="31">
        <f t="shared" si="14"/>
        <v>7.8888493141208684</v>
      </c>
      <c r="D511" s="31"/>
      <c r="E511" s="32" cm="1">
        <f t="array" ref="E511">Global_Expense*INDEX(Global_InflationFactor,A511)</f>
        <v>39.444246570604342</v>
      </c>
      <c r="F511" s="32"/>
      <c r="G511" s="30">
        <v>0.06</v>
      </c>
      <c r="H511" s="31">
        <f t="shared" si="15"/>
        <v>0.9951560277146928</v>
      </c>
      <c r="I511" s="31"/>
      <c r="J511" s="33">
        <v>0.1</v>
      </c>
      <c r="K511" s="31" cm="1">
        <f t="array" ref="K511">1-POWER(1-INDEX(Life_LapseRate,A511),1/12)</f>
        <v>8.7416109546967213E-3</v>
      </c>
      <c r="L511" s="37"/>
      <c r="M511" s="35">
        <v>0.01</v>
      </c>
      <c r="N511" s="35">
        <v>0.01</v>
      </c>
      <c r="P511" s="36" cm="1">
        <f t="array" ref="P511">INDEX(Global_Inflation,A511)+0.02</f>
        <v>7.0000000000000007E-2</v>
      </c>
      <c r="R511" s="36" cm="1">
        <f t="array" ref="R511">INDEX(Life_LapseRate,A511)*0.5</f>
        <v>0.05</v>
      </c>
      <c r="S511" s="36" cm="1">
        <f t="array" ref="S511">INDEX(Life_LapseRate,A511)*1.5</f>
        <v>0.15000000000000002</v>
      </c>
      <c r="U511" s="36" cm="1">
        <f t="array" ref="U511">INDEX(Global_Yield,A511)*INDEX(Global_YieldUp,A511)</f>
        <v>5.9999999999999995E-4</v>
      </c>
      <c r="V511" s="36" cm="1">
        <f t="array" ref="V511">INDEX(Global_Yield,A511)*INDEX(Global_YieldDown,A511)</f>
        <v>5.9999999999999995E-4</v>
      </c>
    </row>
    <row r="512" spans="1:22" x14ac:dyDescent="0.2">
      <c r="A512" s="29">
        <v>510</v>
      </c>
      <c r="B512" s="30">
        <v>0.05</v>
      </c>
      <c r="C512" s="31">
        <f t="shared" si="14"/>
        <v>7.9209894627371433</v>
      </c>
      <c r="D512" s="31"/>
      <c r="E512" s="32" cm="1">
        <f t="array" ref="E512">Global_Expense*INDEX(Global_InflationFactor,A512)</f>
        <v>39.604947313685713</v>
      </c>
      <c r="F512" s="32"/>
      <c r="G512" s="30">
        <v>0.06</v>
      </c>
      <c r="H512" s="31">
        <f t="shared" si="15"/>
        <v>0.9951560277146928</v>
      </c>
      <c r="I512" s="31"/>
      <c r="J512" s="33">
        <v>0.1</v>
      </c>
      <c r="K512" s="31" cm="1">
        <f t="array" ref="K512">1-POWER(1-INDEX(Life_LapseRate,A512),1/12)</f>
        <v>8.7416109546967213E-3</v>
      </c>
      <c r="L512" s="37"/>
      <c r="M512" s="35">
        <v>0.01</v>
      </c>
      <c r="N512" s="35">
        <v>0.01</v>
      </c>
      <c r="P512" s="36" cm="1">
        <f t="array" ref="P512">INDEX(Global_Inflation,A512)+0.02</f>
        <v>7.0000000000000007E-2</v>
      </c>
      <c r="R512" s="36" cm="1">
        <f t="array" ref="R512">INDEX(Life_LapseRate,A512)*0.5</f>
        <v>0.05</v>
      </c>
      <c r="S512" s="36" cm="1">
        <f t="array" ref="S512">INDEX(Life_LapseRate,A512)*1.5</f>
        <v>0.15000000000000002</v>
      </c>
      <c r="U512" s="36" cm="1">
        <f t="array" ref="U512">INDEX(Global_Yield,A512)*INDEX(Global_YieldUp,A512)</f>
        <v>5.9999999999999995E-4</v>
      </c>
      <c r="V512" s="36" cm="1">
        <f t="array" ref="V512">INDEX(Global_Yield,A512)*INDEX(Global_YieldDown,A512)</f>
        <v>5.9999999999999995E-4</v>
      </c>
    </row>
    <row r="513" spans="1:22" x14ac:dyDescent="0.2">
      <c r="A513" s="29">
        <v>511</v>
      </c>
      <c r="B513" s="30">
        <v>0.05</v>
      </c>
      <c r="C513" s="31">
        <f t="shared" si="14"/>
        <v>7.9532605542973096</v>
      </c>
      <c r="D513" s="31"/>
      <c r="E513" s="32" cm="1">
        <f t="array" ref="E513">Global_Expense*INDEX(Global_InflationFactor,A513)</f>
        <v>39.766302771486551</v>
      </c>
      <c r="F513" s="32"/>
      <c r="G513" s="30">
        <v>0.06</v>
      </c>
      <c r="H513" s="31">
        <f t="shared" si="15"/>
        <v>0.9951560277146928</v>
      </c>
      <c r="I513" s="31"/>
      <c r="J513" s="33">
        <v>0.1</v>
      </c>
      <c r="K513" s="31" cm="1">
        <f t="array" ref="K513">1-POWER(1-INDEX(Life_LapseRate,A513),1/12)</f>
        <v>8.7416109546967213E-3</v>
      </c>
      <c r="L513" s="37"/>
      <c r="M513" s="35">
        <v>0.01</v>
      </c>
      <c r="N513" s="35">
        <v>0.01</v>
      </c>
      <c r="P513" s="36" cm="1">
        <f t="array" ref="P513">INDEX(Global_Inflation,A513)+0.02</f>
        <v>7.0000000000000007E-2</v>
      </c>
      <c r="R513" s="36" cm="1">
        <f t="array" ref="R513">INDEX(Life_LapseRate,A513)*0.5</f>
        <v>0.05</v>
      </c>
      <c r="S513" s="36" cm="1">
        <f t="array" ref="S513">INDEX(Life_LapseRate,A513)*1.5</f>
        <v>0.15000000000000002</v>
      </c>
      <c r="U513" s="36" cm="1">
        <f t="array" ref="U513">INDEX(Global_Yield,A513)*INDEX(Global_YieldUp,A513)</f>
        <v>5.9999999999999995E-4</v>
      </c>
      <c r="V513" s="36" cm="1">
        <f t="array" ref="V513">INDEX(Global_Yield,A513)*INDEX(Global_YieldDown,A513)</f>
        <v>5.9999999999999995E-4</v>
      </c>
    </row>
    <row r="514" spans="1:22" x14ac:dyDescent="0.2">
      <c r="A514" s="29">
        <v>512</v>
      </c>
      <c r="B514" s="30">
        <v>0.05</v>
      </c>
      <c r="C514" s="31">
        <f t="shared" si="14"/>
        <v>7.9856631222791261</v>
      </c>
      <c r="D514" s="31"/>
      <c r="E514" s="32" cm="1">
        <f t="array" ref="E514">Global_Expense*INDEX(Global_InflationFactor,A514)</f>
        <v>39.928315611395632</v>
      </c>
      <c r="F514" s="32"/>
      <c r="G514" s="30">
        <v>0.06</v>
      </c>
      <c r="H514" s="31">
        <f t="shared" si="15"/>
        <v>0.9951560277146928</v>
      </c>
      <c r="I514" s="31"/>
      <c r="J514" s="33">
        <v>0.1</v>
      </c>
      <c r="K514" s="31" cm="1">
        <f t="array" ref="K514">1-POWER(1-INDEX(Life_LapseRate,A514),1/12)</f>
        <v>8.7416109546967213E-3</v>
      </c>
      <c r="L514" s="37"/>
      <c r="M514" s="35">
        <v>0.01</v>
      </c>
      <c r="N514" s="35">
        <v>0.01</v>
      </c>
      <c r="P514" s="36" cm="1">
        <f t="array" ref="P514">INDEX(Global_Inflation,A514)+0.02</f>
        <v>7.0000000000000007E-2</v>
      </c>
      <c r="R514" s="36" cm="1">
        <f t="array" ref="R514">INDEX(Life_LapseRate,A514)*0.5</f>
        <v>0.05</v>
      </c>
      <c r="S514" s="36" cm="1">
        <f t="array" ref="S514">INDEX(Life_LapseRate,A514)*1.5</f>
        <v>0.15000000000000002</v>
      </c>
      <c r="U514" s="36" cm="1">
        <f t="array" ref="U514">INDEX(Global_Yield,A514)*INDEX(Global_YieldUp,A514)</f>
        <v>5.9999999999999995E-4</v>
      </c>
      <c r="V514" s="36" cm="1">
        <f t="array" ref="V514">INDEX(Global_Yield,A514)*INDEX(Global_YieldDown,A514)</f>
        <v>5.9999999999999995E-4</v>
      </c>
    </row>
    <row r="515" spans="1:22" x14ac:dyDescent="0.2">
      <c r="A515" s="29">
        <v>513</v>
      </c>
      <c r="B515" s="30">
        <v>0.05</v>
      </c>
      <c r="C515" s="31">
        <f t="shared" ref="C515:C578" si="16">IF(A515=1,1,POWER(1+INDEX(Global_Inflation,A515-1),(A515-1)/12))</f>
        <v>8.0181977023338042</v>
      </c>
      <c r="D515" s="31"/>
      <c r="E515" s="32" cm="1">
        <f t="array" ref="E515">Global_Expense*INDEX(Global_InflationFactor,A515)</f>
        <v>40.090988511669025</v>
      </c>
      <c r="F515" s="32"/>
      <c r="G515" s="30">
        <v>0.06</v>
      </c>
      <c r="H515" s="31">
        <f t="shared" ref="H515:H578" si="17">1/POWER(1+INDEX(Global_Yield,A515),1/12)</f>
        <v>0.9951560277146928</v>
      </c>
      <c r="I515" s="31"/>
      <c r="J515" s="33">
        <v>0.1</v>
      </c>
      <c r="K515" s="31" cm="1">
        <f t="array" ref="K515">1-POWER(1-INDEX(Life_LapseRate,A515),1/12)</f>
        <v>8.7416109546967213E-3</v>
      </c>
      <c r="L515" s="37"/>
      <c r="M515" s="35">
        <v>0.01</v>
      </c>
      <c r="N515" s="35">
        <v>0.01</v>
      </c>
      <c r="P515" s="36" cm="1">
        <f t="array" ref="P515">INDEX(Global_Inflation,A515)+0.02</f>
        <v>7.0000000000000007E-2</v>
      </c>
      <c r="R515" s="36" cm="1">
        <f t="array" ref="R515">INDEX(Life_LapseRate,A515)*0.5</f>
        <v>0.05</v>
      </c>
      <c r="S515" s="36" cm="1">
        <f t="array" ref="S515">INDEX(Life_LapseRate,A515)*1.5</f>
        <v>0.15000000000000002</v>
      </c>
      <c r="U515" s="36" cm="1">
        <f t="array" ref="U515">INDEX(Global_Yield,A515)*INDEX(Global_YieldUp,A515)</f>
        <v>5.9999999999999995E-4</v>
      </c>
      <c r="V515" s="36" cm="1">
        <f t="array" ref="V515">INDEX(Global_Yield,A515)*INDEX(Global_YieldDown,A515)</f>
        <v>5.9999999999999995E-4</v>
      </c>
    </row>
    <row r="516" spans="1:22" x14ac:dyDescent="0.2">
      <c r="A516" s="29">
        <v>514</v>
      </c>
      <c r="B516" s="30">
        <v>0.05</v>
      </c>
      <c r="C516" s="31">
        <f t="shared" si="16"/>
        <v>8.0508648322948773</v>
      </c>
      <c r="D516" s="31"/>
      <c r="E516" s="32" cm="1">
        <f t="array" ref="E516">Global_Expense*INDEX(Global_InflationFactor,A516)</f>
        <v>40.254324161474386</v>
      </c>
      <c r="F516" s="32"/>
      <c r="G516" s="30">
        <v>0.06</v>
      </c>
      <c r="H516" s="31">
        <f t="shared" si="17"/>
        <v>0.9951560277146928</v>
      </c>
      <c r="I516" s="31"/>
      <c r="J516" s="33">
        <v>0.1</v>
      </c>
      <c r="K516" s="31" cm="1">
        <f t="array" ref="K516">1-POWER(1-INDEX(Life_LapseRate,A516),1/12)</f>
        <v>8.7416109546967213E-3</v>
      </c>
      <c r="L516" s="37"/>
      <c r="M516" s="35">
        <v>0.01</v>
      </c>
      <c r="N516" s="35">
        <v>0.01</v>
      </c>
      <c r="P516" s="36" cm="1">
        <f t="array" ref="P516">INDEX(Global_Inflation,A516)+0.02</f>
        <v>7.0000000000000007E-2</v>
      </c>
      <c r="R516" s="36" cm="1">
        <f t="array" ref="R516">INDEX(Life_LapseRate,A516)*0.5</f>
        <v>0.05</v>
      </c>
      <c r="S516" s="36" cm="1">
        <f t="array" ref="S516">INDEX(Life_LapseRate,A516)*1.5</f>
        <v>0.15000000000000002</v>
      </c>
      <c r="U516" s="36" cm="1">
        <f t="array" ref="U516">INDEX(Global_Yield,A516)*INDEX(Global_YieldUp,A516)</f>
        <v>5.9999999999999995E-4</v>
      </c>
      <c r="V516" s="36" cm="1">
        <f t="array" ref="V516">INDEX(Global_Yield,A516)*INDEX(Global_YieldDown,A516)</f>
        <v>5.9999999999999995E-4</v>
      </c>
    </row>
    <row r="517" spans="1:22" x14ac:dyDescent="0.2">
      <c r="A517" s="29">
        <v>515</v>
      </c>
      <c r="B517" s="30">
        <v>0.05</v>
      </c>
      <c r="C517" s="31">
        <f t="shared" si="16"/>
        <v>8.0836650521870688</v>
      </c>
      <c r="D517" s="31"/>
      <c r="E517" s="32" cm="1">
        <f t="array" ref="E517">Global_Expense*INDEX(Global_InflationFactor,A517)</f>
        <v>40.418325260935347</v>
      </c>
      <c r="F517" s="32"/>
      <c r="G517" s="30">
        <v>0.06</v>
      </c>
      <c r="H517" s="31">
        <f t="shared" si="17"/>
        <v>0.9951560277146928</v>
      </c>
      <c r="I517" s="31"/>
      <c r="J517" s="33">
        <v>0.1</v>
      </c>
      <c r="K517" s="31" cm="1">
        <f t="array" ref="K517">1-POWER(1-INDEX(Life_LapseRate,A517),1/12)</f>
        <v>8.7416109546967213E-3</v>
      </c>
      <c r="L517" s="37"/>
      <c r="M517" s="35">
        <v>0.01</v>
      </c>
      <c r="N517" s="35">
        <v>0.01</v>
      </c>
      <c r="P517" s="36" cm="1">
        <f t="array" ref="P517">INDEX(Global_Inflation,A517)+0.02</f>
        <v>7.0000000000000007E-2</v>
      </c>
      <c r="R517" s="36" cm="1">
        <f t="array" ref="R517">INDEX(Life_LapseRate,A517)*0.5</f>
        <v>0.05</v>
      </c>
      <c r="S517" s="36" cm="1">
        <f t="array" ref="S517">INDEX(Life_LapseRate,A517)*1.5</f>
        <v>0.15000000000000002</v>
      </c>
      <c r="U517" s="36" cm="1">
        <f t="array" ref="U517">INDEX(Global_Yield,A517)*INDEX(Global_YieldUp,A517)</f>
        <v>5.9999999999999995E-4</v>
      </c>
      <c r="V517" s="36" cm="1">
        <f t="array" ref="V517">INDEX(Global_Yield,A517)*INDEX(Global_YieldDown,A517)</f>
        <v>5.9999999999999995E-4</v>
      </c>
    </row>
    <row r="518" spans="1:22" x14ac:dyDescent="0.2">
      <c r="A518" s="29">
        <v>516</v>
      </c>
      <c r="B518" s="30">
        <v>0.05</v>
      </c>
      <c r="C518" s="31">
        <f t="shared" si="16"/>
        <v>8.1165989042352287</v>
      </c>
      <c r="D518" s="31"/>
      <c r="E518" s="32" cm="1">
        <f t="array" ref="E518">Global_Expense*INDEX(Global_InflationFactor,A518)</f>
        <v>40.582994521176147</v>
      </c>
      <c r="F518" s="32"/>
      <c r="G518" s="30">
        <v>0.06</v>
      </c>
      <c r="H518" s="31">
        <f t="shared" si="17"/>
        <v>0.9951560277146928</v>
      </c>
      <c r="I518" s="31"/>
      <c r="J518" s="33">
        <v>0.1</v>
      </c>
      <c r="K518" s="31" cm="1">
        <f t="array" ref="K518">1-POWER(1-INDEX(Life_LapseRate,A518),1/12)</f>
        <v>8.7416109546967213E-3</v>
      </c>
      <c r="L518" s="37"/>
      <c r="M518" s="35">
        <v>0.01</v>
      </c>
      <c r="N518" s="35">
        <v>0.01</v>
      </c>
      <c r="P518" s="36" cm="1">
        <f t="array" ref="P518">INDEX(Global_Inflation,A518)+0.02</f>
        <v>7.0000000000000007E-2</v>
      </c>
      <c r="R518" s="36" cm="1">
        <f t="array" ref="R518">INDEX(Life_LapseRate,A518)*0.5</f>
        <v>0.05</v>
      </c>
      <c r="S518" s="36" cm="1">
        <f t="array" ref="S518">INDEX(Life_LapseRate,A518)*1.5</f>
        <v>0.15000000000000002</v>
      </c>
      <c r="U518" s="36" cm="1">
        <f t="array" ref="U518">INDEX(Global_Yield,A518)*INDEX(Global_YieldUp,A518)</f>
        <v>5.9999999999999995E-4</v>
      </c>
      <c r="V518" s="36" cm="1">
        <f t="array" ref="V518">INDEX(Global_Yield,A518)*INDEX(Global_YieldDown,A518)</f>
        <v>5.9999999999999995E-4</v>
      </c>
    </row>
    <row r="519" spans="1:22" x14ac:dyDescent="0.2">
      <c r="A519" s="29">
        <v>517</v>
      </c>
      <c r="B519" s="30">
        <v>0.05</v>
      </c>
      <c r="C519" s="31">
        <f t="shared" si="16"/>
        <v>8.1496669328732985</v>
      </c>
      <c r="D519" s="31"/>
      <c r="E519" s="32" cm="1">
        <f t="array" ref="E519">Global_Expense*INDEX(Global_InflationFactor,A519)</f>
        <v>40.748334664366496</v>
      </c>
      <c r="F519" s="32"/>
      <c r="G519" s="30">
        <v>0.06</v>
      </c>
      <c r="H519" s="31">
        <f t="shared" si="17"/>
        <v>0.9951560277146928</v>
      </c>
      <c r="I519" s="31"/>
      <c r="J519" s="33">
        <v>0.1</v>
      </c>
      <c r="K519" s="31" cm="1">
        <f t="array" ref="K519">1-POWER(1-INDEX(Life_LapseRate,A519),1/12)</f>
        <v>8.7416109546967213E-3</v>
      </c>
      <c r="L519" s="37"/>
      <c r="M519" s="35">
        <v>0.01</v>
      </c>
      <c r="N519" s="35">
        <v>0.01</v>
      </c>
      <c r="P519" s="36" cm="1">
        <f t="array" ref="P519">INDEX(Global_Inflation,A519)+0.02</f>
        <v>7.0000000000000007E-2</v>
      </c>
      <c r="R519" s="36" cm="1">
        <f t="array" ref="R519">INDEX(Life_LapseRate,A519)*0.5</f>
        <v>0.05</v>
      </c>
      <c r="S519" s="36" cm="1">
        <f t="array" ref="S519">INDEX(Life_LapseRate,A519)*1.5</f>
        <v>0.15000000000000002</v>
      </c>
      <c r="U519" s="36" cm="1">
        <f t="array" ref="U519">INDEX(Global_Yield,A519)*INDEX(Global_YieldUp,A519)</f>
        <v>5.9999999999999995E-4</v>
      </c>
      <c r="V519" s="36" cm="1">
        <f t="array" ref="V519">INDEX(Global_Yield,A519)*INDEX(Global_YieldDown,A519)</f>
        <v>5.9999999999999995E-4</v>
      </c>
    </row>
    <row r="520" spans="1:22" x14ac:dyDescent="0.2">
      <c r="A520" s="29">
        <v>518</v>
      </c>
      <c r="B520" s="30">
        <v>0.05</v>
      </c>
      <c r="C520" s="31">
        <f t="shared" si="16"/>
        <v>8.1828696847533404</v>
      </c>
      <c r="D520" s="31"/>
      <c r="E520" s="32" cm="1">
        <f t="array" ref="E520">Global_Expense*INDEX(Global_InflationFactor,A520)</f>
        <v>40.914348423766704</v>
      </c>
      <c r="F520" s="32"/>
      <c r="G520" s="30">
        <v>0.06</v>
      </c>
      <c r="H520" s="31">
        <f t="shared" si="17"/>
        <v>0.9951560277146928</v>
      </c>
      <c r="I520" s="31"/>
      <c r="J520" s="33">
        <v>0.1</v>
      </c>
      <c r="K520" s="31" cm="1">
        <f t="array" ref="K520">1-POWER(1-INDEX(Life_LapseRate,A520),1/12)</f>
        <v>8.7416109546967213E-3</v>
      </c>
      <c r="L520" s="37"/>
      <c r="M520" s="35">
        <v>0.01</v>
      </c>
      <c r="N520" s="35">
        <v>0.01</v>
      </c>
      <c r="P520" s="36" cm="1">
        <f t="array" ref="P520">INDEX(Global_Inflation,A520)+0.02</f>
        <v>7.0000000000000007E-2</v>
      </c>
      <c r="R520" s="36" cm="1">
        <f t="array" ref="R520">INDEX(Life_LapseRate,A520)*0.5</f>
        <v>0.05</v>
      </c>
      <c r="S520" s="36" cm="1">
        <f t="array" ref="S520">INDEX(Life_LapseRate,A520)*1.5</f>
        <v>0.15000000000000002</v>
      </c>
      <c r="U520" s="36" cm="1">
        <f t="array" ref="U520">INDEX(Global_Yield,A520)*INDEX(Global_YieldUp,A520)</f>
        <v>5.9999999999999995E-4</v>
      </c>
      <c r="V520" s="36" cm="1">
        <f t="array" ref="V520">INDEX(Global_Yield,A520)*INDEX(Global_YieldDown,A520)</f>
        <v>5.9999999999999995E-4</v>
      </c>
    </row>
    <row r="521" spans="1:22" x14ac:dyDescent="0.2">
      <c r="A521" s="29">
        <v>519</v>
      </c>
      <c r="B521" s="30">
        <v>0.05</v>
      </c>
      <c r="C521" s="31">
        <f t="shared" si="16"/>
        <v>8.2162077087544869</v>
      </c>
      <c r="D521" s="31"/>
      <c r="E521" s="32" cm="1">
        <f t="array" ref="E521">Global_Expense*INDEX(Global_InflationFactor,A521)</f>
        <v>41.081038543772436</v>
      </c>
      <c r="F521" s="32"/>
      <c r="G521" s="30">
        <v>0.06</v>
      </c>
      <c r="H521" s="31">
        <f t="shared" si="17"/>
        <v>0.9951560277146928</v>
      </c>
      <c r="I521" s="31"/>
      <c r="J521" s="33">
        <v>0.1</v>
      </c>
      <c r="K521" s="31" cm="1">
        <f t="array" ref="K521">1-POWER(1-INDEX(Life_LapseRate,A521),1/12)</f>
        <v>8.7416109546967213E-3</v>
      </c>
      <c r="L521" s="37"/>
      <c r="M521" s="35">
        <v>0.01</v>
      </c>
      <c r="N521" s="35">
        <v>0.01</v>
      </c>
      <c r="P521" s="36" cm="1">
        <f t="array" ref="P521">INDEX(Global_Inflation,A521)+0.02</f>
        <v>7.0000000000000007E-2</v>
      </c>
      <c r="R521" s="36" cm="1">
        <f t="array" ref="R521">INDEX(Life_LapseRate,A521)*0.5</f>
        <v>0.05</v>
      </c>
      <c r="S521" s="36" cm="1">
        <f t="array" ref="S521">INDEX(Life_LapseRate,A521)*1.5</f>
        <v>0.15000000000000002</v>
      </c>
      <c r="U521" s="36" cm="1">
        <f t="array" ref="U521">INDEX(Global_Yield,A521)*INDEX(Global_YieldUp,A521)</f>
        <v>5.9999999999999995E-4</v>
      </c>
      <c r="V521" s="36" cm="1">
        <f t="array" ref="V521">INDEX(Global_Yield,A521)*INDEX(Global_YieldDown,A521)</f>
        <v>5.9999999999999995E-4</v>
      </c>
    </row>
    <row r="522" spans="1:22" x14ac:dyDescent="0.2">
      <c r="A522" s="29">
        <v>520</v>
      </c>
      <c r="B522" s="30">
        <v>0.05</v>
      </c>
      <c r="C522" s="31">
        <f t="shared" si="16"/>
        <v>8.2496815559921188</v>
      </c>
      <c r="D522" s="31"/>
      <c r="E522" s="32" cm="1">
        <f t="array" ref="E522">Global_Expense*INDEX(Global_InflationFactor,A522)</f>
        <v>41.248407779960594</v>
      </c>
      <c r="F522" s="32"/>
      <c r="G522" s="30">
        <v>0.06</v>
      </c>
      <c r="H522" s="31">
        <f t="shared" si="17"/>
        <v>0.9951560277146928</v>
      </c>
      <c r="I522" s="31"/>
      <c r="J522" s="33">
        <v>0.1</v>
      </c>
      <c r="K522" s="31" cm="1">
        <f t="array" ref="K522">1-POWER(1-INDEX(Life_LapseRate,A522),1/12)</f>
        <v>8.7416109546967213E-3</v>
      </c>
      <c r="L522" s="37"/>
      <c r="M522" s="35">
        <v>0.01</v>
      </c>
      <c r="N522" s="35">
        <v>0.01</v>
      </c>
      <c r="P522" s="36" cm="1">
        <f t="array" ref="P522">INDEX(Global_Inflation,A522)+0.02</f>
        <v>7.0000000000000007E-2</v>
      </c>
      <c r="R522" s="36" cm="1">
        <f t="array" ref="R522">INDEX(Life_LapseRate,A522)*0.5</f>
        <v>0.05</v>
      </c>
      <c r="S522" s="36" cm="1">
        <f t="array" ref="S522">INDEX(Life_LapseRate,A522)*1.5</f>
        <v>0.15000000000000002</v>
      </c>
      <c r="U522" s="36" cm="1">
        <f t="array" ref="U522">INDEX(Global_Yield,A522)*INDEX(Global_YieldUp,A522)</f>
        <v>5.9999999999999995E-4</v>
      </c>
      <c r="V522" s="36" cm="1">
        <f t="array" ref="V522">INDEX(Global_Yield,A522)*INDEX(Global_YieldDown,A522)</f>
        <v>5.9999999999999995E-4</v>
      </c>
    </row>
    <row r="523" spans="1:22" x14ac:dyDescent="0.2">
      <c r="A523" s="29">
        <v>521</v>
      </c>
      <c r="B523" s="30">
        <v>0.05</v>
      </c>
      <c r="C523" s="31">
        <f t="shared" si="16"/>
        <v>8.2832917798269126</v>
      </c>
      <c r="D523" s="31"/>
      <c r="E523" s="32" cm="1">
        <f t="array" ref="E523">Global_Expense*INDEX(Global_InflationFactor,A523)</f>
        <v>41.416458899134561</v>
      </c>
      <c r="F523" s="32"/>
      <c r="G523" s="30">
        <v>0.06</v>
      </c>
      <c r="H523" s="31">
        <f t="shared" si="17"/>
        <v>0.9951560277146928</v>
      </c>
      <c r="I523" s="31"/>
      <c r="J523" s="33">
        <v>0.1</v>
      </c>
      <c r="K523" s="31" cm="1">
        <f t="array" ref="K523">1-POWER(1-INDEX(Life_LapseRate,A523),1/12)</f>
        <v>8.7416109546967213E-3</v>
      </c>
      <c r="L523" s="37"/>
      <c r="M523" s="35">
        <v>0.01</v>
      </c>
      <c r="N523" s="35">
        <v>0.01</v>
      </c>
      <c r="P523" s="36" cm="1">
        <f t="array" ref="P523">INDEX(Global_Inflation,A523)+0.02</f>
        <v>7.0000000000000007E-2</v>
      </c>
      <c r="R523" s="36" cm="1">
        <f t="array" ref="R523">INDEX(Life_LapseRate,A523)*0.5</f>
        <v>0.05</v>
      </c>
      <c r="S523" s="36" cm="1">
        <f t="array" ref="S523">INDEX(Life_LapseRate,A523)*1.5</f>
        <v>0.15000000000000002</v>
      </c>
      <c r="U523" s="36" cm="1">
        <f t="array" ref="U523">INDEX(Global_Yield,A523)*INDEX(Global_YieldUp,A523)</f>
        <v>5.9999999999999995E-4</v>
      </c>
      <c r="V523" s="36" cm="1">
        <f t="array" ref="V523">INDEX(Global_Yield,A523)*INDEX(Global_YieldDown,A523)</f>
        <v>5.9999999999999995E-4</v>
      </c>
    </row>
    <row r="524" spans="1:22" x14ac:dyDescent="0.2">
      <c r="A524" s="29">
        <v>522</v>
      </c>
      <c r="B524" s="30">
        <v>0.05</v>
      </c>
      <c r="C524" s="31">
        <f t="shared" si="16"/>
        <v>8.3170389358740024</v>
      </c>
      <c r="D524" s="31"/>
      <c r="E524" s="32" cm="1">
        <f t="array" ref="E524">Global_Expense*INDEX(Global_InflationFactor,A524)</f>
        <v>41.585194679370012</v>
      </c>
      <c r="F524" s="32"/>
      <c r="G524" s="30">
        <v>0.06</v>
      </c>
      <c r="H524" s="31">
        <f t="shared" si="17"/>
        <v>0.9951560277146928</v>
      </c>
      <c r="I524" s="31"/>
      <c r="J524" s="33">
        <v>0.1</v>
      </c>
      <c r="K524" s="31" cm="1">
        <f t="array" ref="K524">1-POWER(1-INDEX(Life_LapseRate,A524),1/12)</f>
        <v>8.7416109546967213E-3</v>
      </c>
      <c r="L524" s="37"/>
      <c r="M524" s="35">
        <v>0.01</v>
      </c>
      <c r="N524" s="35">
        <v>0.01</v>
      </c>
      <c r="P524" s="36" cm="1">
        <f t="array" ref="P524">INDEX(Global_Inflation,A524)+0.02</f>
        <v>7.0000000000000007E-2</v>
      </c>
      <c r="R524" s="36" cm="1">
        <f t="array" ref="R524">INDEX(Life_LapseRate,A524)*0.5</f>
        <v>0.05</v>
      </c>
      <c r="S524" s="36" cm="1">
        <f t="array" ref="S524">INDEX(Life_LapseRate,A524)*1.5</f>
        <v>0.15000000000000002</v>
      </c>
      <c r="U524" s="36" cm="1">
        <f t="array" ref="U524">INDEX(Global_Yield,A524)*INDEX(Global_YieldUp,A524)</f>
        <v>5.9999999999999995E-4</v>
      </c>
      <c r="V524" s="36" cm="1">
        <f t="array" ref="V524">INDEX(Global_Yield,A524)*INDEX(Global_YieldDown,A524)</f>
        <v>5.9999999999999995E-4</v>
      </c>
    </row>
    <row r="525" spans="1:22" x14ac:dyDescent="0.2">
      <c r="A525" s="29">
        <v>523</v>
      </c>
      <c r="B525" s="30">
        <v>0.05</v>
      </c>
      <c r="C525" s="31">
        <f t="shared" si="16"/>
        <v>8.350923582012177</v>
      </c>
      <c r="D525" s="31"/>
      <c r="E525" s="32" cm="1">
        <f t="array" ref="E525">Global_Expense*INDEX(Global_InflationFactor,A525)</f>
        <v>41.754617910060887</v>
      </c>
      <c r="F525" s="32"/>
      <c r="G525" s="30">
        <v>0.06</v>
      </c>
      <c r="H525" s="31">
        <f t="shared" si="17"/>
        <v>0.9951560277146928</v>
      </c>
      <c r="I525" s="31"/>
      <c r="J525" s="33">
        <v>0.1</v>
      </c>
      <c r="K525" s="31" cm="1">
        <f t="array" ref="K525">1-POWER(1-INDEX(Life_LapseRate,A525),1/12)</f>
        <v>8.7416109546967213E-3</v>
      </c>
      <c r="L525" s="37"/>
      <c r="M525" s="35">
        <v>0.01</v>
      </c>
      <c r="N525" s="35">
        <v>0.01</v>
      </c>
      <c r="P525" s="36" cm="1">
        <f t="array" ref="P525">INDEX(Global_Inflation,A525)+0.02</f>
        <v>7.0000000000000007E-2</v>
      </c>
      <c r="R525" s="36" cm="1">
        <f t="array" ref="R525">INDEX(Life_LapseRate,A525)*0.5</f>
        <v>0.05</v>
      </c>
      <c r="S525" s="36" cm="1">
        <f t="array" ref="S525">INDEX(Life_LapseRate,A525)*1.5</f>
        <v>0.15000000000000002</v>
      </c>
      <c r="U525" s="36" cm="1">
        <f t="array" ref="U525">INDEX(Global_Yield,A525)*INDEX(Global_YieldUp,A525)</f>
        <v>5.9999999999999995E-4</v>
      </c>
      <c r="V525" s="36" cm="1">
        <f t="array" ref="V525">INDEX(Global_Yield,A525)*INDEX(Global_YieldDown,A525)</f>
        <v>5.9999999999999995E-4</v>
      </c>
    </row>
    <row r="526" spans="1:22" x14ac:dyDescent="0.2">
      <c r="A526" s="29">
        <v>524</v>
      </c>
      <c r="B526" s="30">
        <v>0.05</v>
      </c>
      <c r="C526" s="31">
        <f t="shared" si="16"/>
        <v>8.3849462783930839</v>
      </c>
      <c r="D526" s="31"/>
      <c r="E526" s="32" cm="1">
        <f t="array" ref="E526">Global_Expense*INDEX(Global_InflationFactor,A526)</f>
        <v>41.924731391965423</v>
      </c>
      <c r="F526" s="32"/>
      <c r="G526" s="30">
        <v>0.06</v>
      </c>
      <c r="H526" s="31">
        <f t="shared" si="17"/>
        <v>0.9951560277146928</v>
      </c>
      <c r="I526" s="31"/>
      <c r="J526" s="33">
        <v>0.1</v>
      </c>
      <c r="K526" s="31" cm="1">
        <f t="array" ref="K526">1-POWER(1-INDEX(Life_LapseRate,A526),1/12)</f>
        <v>8.7416109546967213E-3</v>
      </c>
      <c r="L526" s="37"/>
      <c r="M526" s="35">
        <v>0.01</v>
      </c>
      <c r="N526" s="35">
        <v>0.01</v>
      </c>
      <c r="P526" s="36" cm="1">
        <f t="array" ref="P526">INDEX(Global_Inflation,A526)+0.02</f>
        <v>7.0000000000000007E-2</v>
      </c>
      <c r="R526" s="36" cm="1">
        <f t="array" ref="R526">INDEX(Life_LapseRate,A526)*0.5</f>
        <v>0.05</v>
      </c>
      <c r="S526" s="36" cm="1">
        <f t="array" ref="S526">INDEX(Life_LapseRate,A526)*1.5</f>
        <v>0.15000000000000002</v>
      </c>
      <c r="U526" s="36" cm="1">
        <f t="array" ref="U526">INDEX(Global_Yield,A526)*INDEX(Global_YieldUp,A526)</f>
        <v>5.9999999999999995E-4</v>
      </c>
      <c r="V526" s="36" cm="1">
        <f t="array" ref="V526">INDEX(Global_Yield,A526)*INDEX(Global_YieldDown,A526)</f>
        <v>5.9999999999999995E-4</v>
      </c>
    </row>
    <row r="527" spans="1:22" x14ac:dyDescent="0.2">
      <c r="A527" s="29">
        <v>525</v>
      </c>
      <c r="B527" s="30">
        <v>0.05</v>
      </c>
      <c r="C527" s="31">
        <f t="shared" si="16"/>
        <v>8.4191075874504957</v>
      </c>
      <c r="D527" s="31"/>
      <c r="E527" s="32" cm="1">
        <f t="array" ref="E527">Global_Expense*INDEX(Global_InflationFactor,A527)</f>
        <v>42.09553793725248</v>
      </c>
      <c r="F527" s="32"/>
      <c r="G527" s="30">
        <v>0.06</v>
      </c>
      <c r="H527" s="31">
        <f t="shared" si="17"/>
        <v>0.9951560277146928</v>
      </c>
      <c r="I527" s="31"/>
      <c r="J527" s="33">
        <v>0.1</v>
      </c>
      <c r="K527" s="31" cm="1">
        <f t="array" ref="K527">1-POWER(1-INDEX(Life_LapseRate,A527),1/12)</f>
        <v>8.7416109546967213E-3</v>
      </c>
      <c r="L527" s="37"/>
      <c r="M527" s="35">
        <v>0.01</v>
      </c>
      <c r="N527" s="35">
        <v>0.01</v>
      </c>
      <c r="P527" s="36" cm="1">
        <f t="array" ref="P527">INDEX(Global_Inflation,A527)+0.02</f>
        <v>7.0000000000000007E-2</v>
      </c>
      <c r="R527" s="36" cm="1">
        <f t="array" ref="R527">INDEX(Life_LapseRate,A527)*0.5</f>
        <v>0.05</v>
      </c>
      <c r="S527" s="36" cm="1">
        <f t="array" ref="S527">INDEX(Life_LapseRate,A527)*1.5</f>
        <v>0.15000000000000002</v>
      </c>
      <c r="U527" s="36" cm="1">
        <f t="array" ref="U527">INDEX(Global_Yield,A527)*INDEX(Global_YieldUp,A527)</f>
        <v>5.9999999999999995E-4</v>
      </c>
      <c r="V527" s="36" cm="1">
        <f t="array" ref="V527">INDEX(Global_Yield,A527)*INDEX(Global_YieldDown,A527)</f>
        <v>5.9999999999999995E-4</v>
      </c>
    </row>
    <row r="528" spans="1:22" x14ac:dyDescent="0.2">
      <c r="A528" s="29">
        <v>526</v>
      </c>
      <c r="B528" s="30">
        <v>0.05</v>
      </c>
      <c r="C528" s="31">
        <f t="shared" si="16"/>
        <v>8.4534080739096229</v>
      </c>
      <c r="D528" s="31"/>
      <c r="E528" s="32" cm="1">
        <f t="array" ref="E528">Global_Expense*INDEX(Global_InflationFactor,A528)</f>
        <v>42.267040369548113</v>
      </c>
      <c r="F528" s="32"/>
      <c r="G528" s="30">
        <v>0.06</v>
      </c>
      <c r="H528" s="31">
        <f t="shared" si="17"/>
        <v>0.9951560277146928</v>
      </c>
      <c r="I528" s="31"/>
      <c r="J528" s="33">
        <v>0.1</v>
      </c>
      <c r="K528" s="31" cm="1">
        <f t="array" ref="K528">1-POWER(1-INDEX(Life_LapseRate,A528),1/12)</f>
        <v>8.7416109546967213E-3</v>
      </c>
      <c r="L528" s="37"/>
      <c r="M528" s="35">
        <v>0.01</v>
      </c>
      <c r="N528" s="35">
        <v>0.01</v>
      </c>
      <c r="P528" s="36" cm="1">
        <f t="array" ref="P528">INDEX(Global_Inflation,A528)+0.02</f>
        <v>7.0000000000000007E-2</v>
      </c>
      <c r="R528" s="36" cm="1">
        <f t="array" ref="R528">INDEX(Life_LapseRate,A528)*0.5</f>
        <v>0.05</v>
      </c>
      <c r="S528" s="36" cm="1">
        <f t="array" ref="S528">INDEX(Life_LapseRate,A528)*1.5</f>
        <v>0.15000000000000002</v>
      </c>
      <c r="U528" s="36" cm="1">
        <f t="array" ref="U528">INDEX(Global_Yield,A528)*INDEX(Global_YieldUp,A528)</f>
        <v>5.9999999999999995E-4</v>
      </c>
      <c r="V528" s="36" cm="1">
        <f t="array" ref="V528">INDEX(Global_Yield,A528)*INDEX(Global_YieldDown,A528)</f>
        <v>5.9999999999999995E-4</v>
      </c>
    </row>
    <row r="529" spans="1:22" x14ac:dyDescent="0.2">
      <c r="A529" s="29">
        <v>527</v>
      </c>
      <c r="B529" s="30">
        <v>0.05</v>
      </c>
      <c r="C529" s="31">
        <f t="shared" si="16"/>
        <v>8.4878483047964242</v>
      </c>
      <c r="D529" s="31"/>
      <c r="E529" s="32" cm="1">
        <f t="array" ref="E529">Global_Expense*INDEX(Global_InflationFactor,A529)</f>
        <v>42.439241523982119</v>
      </c>
      <c r="F529" s="32"/>
      <c r="G529" s="30">
        <v>0.06</v>
      </c>
      <c r="H529" s="31">
        <f t="shared" si="17"/>
        <v>0.9951560277146928</v>
      </c>
      <c r="I529" s="31"/>
      <c r="J529" s="33">
        <v>0.1</v>
      </c>
      <c r="K529" s="31" cm="1">
        <f t="array" ref="K529">1-POWER(1-INDEX(Life_LapseRate,A529),1/12)</f>
        <v>8.7416109546967213E-3</v>
      </c>
      <c r="L529" s="37"/>
      <c r="M529" s="35">
        <v>0.01</v>
      </c>
      <c r="N529" s="35">
        <v>0.01</v>
      </c>
      <c r="P529" s="36" cm="1">
        <f t="array" ref="P529">INDEX(Global_Inflation,A529)+0.02</f>
        <v>7.0000000000000007E-2</v>
      </c>
      <c r="R529" s="36" cm="1">
        <f t="array" ref="R529">INDEX(Life_LapseRate,A529)*0.5</f>
        <v>0.05</v>
      </c>
      <c r="S529" s="36" cm="1">
        <f t="array" ref="S529">INDEX(Life_LapseRate,A529)*1.5</f>
        <v>0.15000000000000002</v>
      </c>
      <c r="U529" s="36" cm="1">
        <f t="array" ref="U529">INDEX(Global_Yield,A529)*INDEX(Global_YieldUp,A529)</f>
        <v>5.9999999999999995E-4</v>
      </c>
      <c r="V529" s="36" cm="1">
        <f t="array" ref="V529">INDEX(Global_Yield,A529)*INDEX(Global_YieldDown,A529)</f>
        <v>5.9999999999999995E-4</v>
      </c>
    </row>
    <row r="530" spans="1:22" x14ac:dyDescent="0.2">
      <c r="A530" s="29">
        <v>528</v>
      </c>
      <c r="B530" s="30">
        <v>0.05</v>
      </c>
      <c r="C530" s="31">
        <f t="shared" si="16"/>
        <v>8.5224288494469924</v>
      </c>
      <c r="D530" s="31"/>
      <c r="E530" s="32" cm="1">
        <f t="array" ref="E530">Global_Expense*INDEX(Global_InflationFactor,A530)</f>
        <v>42.612144247234966</v>
      </c>
      <c r="F530" s="32"/>
      <c r="G530" s="30">
        <v>0.06</v>
      </c>
      <c r="H530" s="31">
        <f t="shared" si="17"/>
        <v>0.9951560277146928</v>
      </c>
      <c r="I530" s="31"/>
      <c r="J530" s="33">
        <v>0.1</v>
      </c>
      <c r="K530" s="31" cm="1">
        <f t="array" ref="K530">1-POWER(1-INDEX(Life_LapseRate,A530),1/12)</f>
        <v>8.7416109546967213E-3</v>
      </c>
      <c r="L530" s="37"/>
      <c r="M530" s="35">
        <v>0.01</v>
      </c>
      <c r="N530" s="35">
        <v>0.01</v>
      </c>
      <c r="P530" s="36" cm="1">
        <f t="array" ref="P530">INDEX(Global_Inflation,A530)+0.02</f>
        <v>7.0000000000000007E-2</v>
      </c>
      <c r="R530" s="36" cm="1">
        <f t="array" ref="R530">INDEX(Life_LapseRate,A530)*0.5</f>
        <v>0.05</v>
      </c>
      <c r="S530" s="36" cm="1">
        <f t="array" ref="S530">INDEX(Life_LapseRate,A530)*1.5</f>
        <v>0.15000000000000002</v>
      </c>
      <c r="U530" s="36" cm="1">
        <f t="array" ref="U530">INDEX(Global_Yield,A530)*INDEX(Global_YieldUp,A530)</f>
        <v>5.9999999999999995E-4</v>
      </c>
      <c r="V530" s="36" cm="1">
        <f t="array" ref="V530">INDEX(Global_Yield,A530)*INDEX(Global_YieldDown,A530)</f>
        <v>5.9999999999999995E-4</v>
      </c>
    </row>
    <row r="531" spans="1:22" x14ac:dyDescent="0.2">
      <c r="A531" s="29">
        <v>529</v>
      </c>
      <c r="B531" s="30">
        <v>0.05</v>
      </c>
      <c r="C531" s="31">
        <f t="shared" si="16"/>
        <v>8.5571502795169625</v>
      </c>
      <c r="D531" s="31"/>
      <c r="E531" s="32" cm="1">
        <f t="array" ref="E531">Global_Expense*INDEX(Global_InflationFactor,A531)</f>
        <v>42.785751397584811</v>
      </c>
      <c r="F531" s="32"/>
      <c r="G531" s="30">
        <v>0.06</v>
      </c>
      <c r="H531" s="31">
        <f t="shared" si="17"/>
        <v>0.9951560277146928</v>
      </c>
      <c r="I531" s="31"/>
      <c r="J531" s="33">
        <v>0.1</v>
      </c>
      <c r="K531" s="31" cm="1">
        <f t="array" ref="K531">1-POWER(1-INDEX(Life_LapseRate,A531),1/12)</f>
        <v>8.7416109546967213E-3</v>
      </c>
      <c r="L531" s="37"/>
      <c r="M531" s="35">
        <v>0.01</v>
      </c>
      <c r="N531" s="35">
        <v>0.01</v>
      </c>
      <c r="P531" s="36" cm="1">
        <f t="array" ref="P531">INDEX(Global_Inflation,A531)+0.02</f>
        <v>7.0000000000000007E-2</v>
      </c>
      <c r="R531" s="36" cm="1">
        <f t="array" ref="R531">INDEX(Life_LapseRate,A531)*0.5</f>
        <v>0.05</v>
      </c>
      <c r="S531" s="36" cm="1">
        <f t="array" ref="S531">INDEX(Life_LapseRate,A531)*1.5</f>
        <v>0.15000000000000002</v>
      </c>
      <c r="U531" s="36" cm="1">
        <f t="array" ref="U531">INDEX(Global_Yield,A531)*INDEX(Global_YieldUp,A531)</f>
        <v>5.9999999999999995E-4</v>
      </c>
      <c r="V531" s="36" cm="1">
        <f t="array" ref="V531">INDEX(Global_Yield,A531)*INDEX(Global_YieldDown,A531)</f>
        <v>5.9999999999999995E-4</v>
      </c>
    </row>
    <row r="532" spans="1:22" x14ac:dyDescent="0.2">
      <c r="A532" s="29">
        <v>530</v>
      </c>
      <c r="B532" s="30">
        <v>0.05</v>
      </c>
      <c r="C532" s="31">
        <f t="shared" si="16"/>
        <v>8.5920131689910093</v>
      </c>
      <c r="D532" s="31"/>
      <c r="E532" s="32" cm="1">
        <f t="array" ref="E532">Global_Expense*INDEX(Global_InflationFactor,A532)</f>
        <v>42.960065844955047</v>
      </c>
      <c r="F532" s="32"/>
      <c r="G532" s="30">
        <v>0.06</v>
      </c>
      <c r="H532" s="31">
        <f t="shared" si="17"/>
        <v>0.9951560277146928</v>
      </c>
      <c r="I532" s="31"/>
      <c r="J532" s="33">
        <v>0.1</v>
      </c>
      <c r="K532" s="31" cm="1">
        <f t="array" ref="K532">1-POWER(1-INDEX(Life_LapseRate,A532),1/12)</f>
        <v>8.7416109546967213E-3</v>
      </c>
      <c r="L532" s="37"/>
      <c r="M532" s="35">
        <v>0.01</v>
      </c>
      <c r="N532" s="35">
        <v>0.01</v>
      </c>
      <c r="P532" s="36" cm="1">
        <f t="array" ref="P532">INDEX(Global_Inflation,A532)+0.02</f>
        <v>7.0000000000000007E-2</v>
      </c>
      <c r="R532" s="36" cm="1">
        <f t="array" ref="R532">INDEX(Life_LapseRate,A532)*0.5</f>
        <v>0.05</v>
      </c>
      <c r="S532" s="36" cm="1">
        <f t="array" ref="S532">INDEX(Life_LapseRate,A532)*1.5</f>
        <v>0.15000000000000002</v>
      </c>
      <c r="U532" s="36" cm="1">
        <f t="array" ref="U532">INDEX(Global_Yield,A532)*INDEX(Global_YieldUp,A532)</f>
        <v>5.9999999999999995E-4</v>
      </c>
      <c r="V532" s="36" cm="1">
        <f t="array" ref="V532">INDEX(Global_Yield,A532)*INDEX(Global_YieldDown,A532)</f>
        <v>5.9999999999999995E-4</v>
      </c>
    </row>
    <row r="533" spans="1:22" x14ac:dyDescent="0.2">
      <c r="A533" s="29">
        <v>531</v>
      </c>
      <c r="B533" s="30">
        <v>0.05</v>
      </c>
      <c r="C533" s="31">
        <f t="shared" si="16"/>
        <v>8.6270180941922128</v>
      </c>
      <c r="D533" s="31"/>
      <c r="E533" s="32" cm="1">
        <f t="array" ref="E533">Global_Expense*INDEX(Global_InflationFactor,A533)</f>
        <v>43.13509047096106</v>
      </c>
      <c r="F533" s="32"/>
      <c r="G533" s="30">
        <v>0.06</v>
      </c>
      <c r="H533" s="31">
        <f t="shared" si="17"/>
        <v>0.9951560277146928</v>
      </c>
      <c r="I533" s="31"/>
      <c r="J533" s="33">
        <v>0.1</v>
      </c>
      <c r="K533" s="31" cm="1">
        <f t="array" ref="K533">1-POWER(1-INDEX(Life_LapseRate,A533),1/12)</f>
        <v>8.7416109546967213E-3</v>
      </c>
      <c r="L533" s="37"/>
      <c r="M533" s="35">
        <v>0.01</v>
      </c>
      <c r="N533" s="35">
        <v>0.01</v>
      </c>
      <c r="P533" s="36" cm="1">
        <f t="array" ref="P533">INDEX(Global_Inflation,A533)+0.02</f>
        <v>7.0000000000000007E-2</v>
      </c>
      <c r="R533" s="36" cm="1">
        <f t="array" ref="R533">INDEX(Life_LapseRate,A533)*0.5</f>
        <v>0.05</v>
      </c>
      <c r="S533" s="36" cm="1">
        <f t="array" ref="S533">INDEX(Life_LapseRate,A533)*1.5</f>
        <v>0.15000000000000002</v>
      </c>
      <c r="U533" s="36" cm="1">
        <f t="array" ref="U533">INDEX(Global_Yield,A533)*INDEX(Global_YieldUp,A533)</f>
        <v>5.9999999999999995E-4</v>
      </c>
      <c r="V533" s="36" cm="1">
        <f t="array" ref="V533">INDEX(Global_Yield,A533)*INDEX(Global_YieldDown,A533)</f>
        <v>5.9999999999999995E-4</v>
      </c>
    </row>
    <row r="534" spans="1:22" x14ac:dyDescent="0.2">
      <c r="A534" s="29">
        <v>532</v>
      </c>
      <c r="B534" s="30">
        <v>0.05</v>
      </c>
      <c r="C534" s="31">
        <f t="shared" si="16"/>
        <v>8.6621656337917265</v>
      </c>
      <c r="D534" s="31"/>
      <c r="E534" s="32" cm="1">
        <f t="array" ref="E534">Global_Expense*INDEX(Global_InflationFactor,A534)</f>
        <v>43.310828168958636</v>
      </c>
      <c r="F534" s="32"/>
      <c r="G534" s="30">
        <v>0.06</v>
      </c>
      <c r="H534" s="31">
        <f t="shared" si="17"/>
        <v>0.9951560277146928</v>
      </c>
      <c r="I534" s="31"/>
      <c r="J534" s="33">
        <v>0.1</v>
      </c>
      <c r="K534" s="31" cm="1">
        <f t="array" ref="K534">1-POWER(1-INDEX(Life_LapseRate,A534),1/12)</f>
        <v>8.7416109546967213E-3</v>
      </c>
      <c r="L534" s="37"/>
      <c r="M534" s="35">
        <v>0.01</v>
      </c>
      <c r="N534" s="35">
        <v>0.01</v>
      </c>
      <c r="P534" s="36" cm="1">
        <f t="array" ref="P534">INDEX(Global_Inflation,A534)+0.02</f>
        <v>7.0000000000000007E-2</v>
      </c>
      <c r="R534" s="36" cm="1">
        <f t="array" ref="R534">INDEX(Life_LapseRate,A534)*0.5</f>
        <v>0.05</v>
      </c>
      <c r="S534" s="36" cm="1">
        <f t="array" ref="S534">INDEX(Life_LapseRate,A534)*1.5</f>
        <v>0.15000000000000002</v>
      </c>
      <c r="U534" s="36" cm="1">
        <f t="array" ref="U534">INDEX(Global_Yield,A534)*INDEX(Global_YieldUp,A534)</f>
        <v>5.9999999999999995E-4</v>
      </c>
      <c r="V534" s="36" cm="1">
        <f t="array" ref="V534">INDEX(Global_Yield,A534)*INDEX(Global_YieldDown,A534)</f>
        <v>5.9999999999999995E-4</v>
      </c>
    </row>
    <row r="535" spans="1:22" x14ac:dyDescent="0.2">
      <c r="A535" s="29">
        <v>533</v>
      </c>
      <c r="B535" s="30">
        <v>0.05</v>
      </c>
      <c r="C535" s="31">
        <f t="shared" si="16"/>
        <v>8.6974563688182602</v>
      </c>
      <c r="D535" s="31"/>
      <c r="E535" s="32" cm="1">
        <f t="array" ref="E535">Global_Expense*INDEX(Global_InflationFactor,A535)</f>
        <v>43.487281844091299</v>
      </c>
      <c r="F535" s="32"/>
      <c r="G535" s="30">
        <v>0.06</v>
      </c>
      <c r="H535" s="31">
        <f t="shared" si="17"/>
        <v>0.9951560277146928</v>
      </c>
      <c r="I535" s="31"/>
      <c r="J535" s="33">
        <v>0.1</v>
      </c>
      <c r="K535" s="31" cm="1">
        <f t="array" ref="K535">1-POWER(1-INDEX(Life_LapseRate,A535),1/12)</f>
        <v>8.7416109546967213E-3</v>
      </c>
      <c r="L535" s="37"/>
      <c r="M535" s="35">
        <v>0.01</v>
      </c>
      <c r="N535" s="35">
        <v>0.01</v>
      </c>
      <c r="P535" s="36" cm="1">
        <f t="array" ref="P535">INDEX(Global_Inflation,A535)+0.02</f>
        <v>7.0000000000000007E-2</v>
      </c>
      <c r="R535" s="36" cm="1">
        <f t="array" ref="R535">INDEX(Life_LapseRate,A535)*0.5</f>
        <v>0.05</v>
      </c>
      <c r="S535" s="36" cm="1">
        <f t="array" ref="S535">INDEX(Life_LapseRate,A535)*1.5</f>
        <v>0.15000000000000002</v>
      </c>
      <c r="U535" s="36" cm="1">
        <f t="array" ref="U535">INDEX(Global_Yield,A535)*INDEX(Global_YieldUp,A535)</f>
        <v>5.9999999999999995E-4</v>
      </c>
      <c r="V535" s="36" cm="1">
        <f t="array" ref="V535">INDEX(Global_Yield,A535)*INDEX(Global_YieldDown,A535)</f>
        <v>5.9999999999999995E-4</v>
      </c>
    </row>
    <row r="536" spans="1:22" x14ac:dyDescent="0.2">
      <c r="A536" s="29">
        <v>534</v>
      </c>
      <c r="B536" s="30">
        <v>0.05</v>
      </c>
      <c r="C536" s="31">
        <f t="shared" si="16"/>
        <v>8.7328908826677036</v>
      </c>
      <c r="D536" s="31"/>
      <c r="E536" s="32" cm="1">
        <f t="array" ref="E536">Global_Expense*INDEX(Global_InflationFactor,A536)</f>
        <v>43.664454413338518</v>
      </c>
      <c r="F536" s="32"/>
      <c r="G536" s="30">
        <v>0.06</v>
      </c>
      <c r="H536" s="31">
        <f t="shared" si="17"/>
        <v>0.9951560277146928</v>
      </c>
      <c r="I536" s="31"/>
      <c r="J536" s="33">
        <v>0.1</v>
      </c>
      <c r="K536" s="31" cm="1">
        <f t="array" ref="K536">1-POWER(1-INDEX(Life_LapseRate,A536),1/12)</f>
        <v>8.7416109546967213E-3</v>
      </c>
      <c r="L536" s="37"/>
      <c r="M536" s="35">
        <v>0.01</v>
      </c>
      <c r="N536" s="35">
        <v>0.01</v>
      </c>
      <c r="P536" s="36" cm="1">
        <f t="array" ref="P536">INDEX(Global_Inflation,A536)+0.02</f>
        <v>7.0000000000000007E-2</v>
      </c>
      <c r="R536" s="36" cm="1">
        <f t="array" ref="R536">INDEX(Life_LapseRate,A536)*0.5</f>
        <v>0.05</v>
      </c>
      <c r="S536" s="36" cm="1">
        <f t="array" ref="S536">INDEX(Life_LapseRate,A536)*1.5</f>
        <v>0.15000000000000002</v>
      </c>
      <c r="U536" s="36" cm="1">
        <f t="array" ref="U536">INDEX(Global_Yield,A536)*INDEX(Global_YieldUp,A536)</f>
        <v>5.9999999999999995E-4</v>
      </c>
      <c r="V536" s="36" cm="1">
        <f t="array" ref="V536">INDEX(Global_Yield,A536)*INDEX(Global_YieldDown,A536)</f>
        <v>5.9999999999999995E-4</v>
      </c>
    </row>
    <row r="537" spans="1:22" x14ac:dyDescent="0.2">
      <c r="A537" s="29">
        <v>535</v>
      </c>
      <c r="B537" s="30">
        <v>0.05</v>
      </c>
      <c r="C537" s="31">
        <f t="shared" si="16"/>
        <v>8.7684697611127866</v>
      </c>
      <c r="D537" s="31"/>
      <c r="E537" s="32" cm="1">
        <f t="array" ref="E537">Global_Expense*INDEX(Global_InflationFactor,A537)</f>
        <v>43.84234880556393</v>
      </c>
      <c r="F537" s="32"/>
      <c r="G537" s="30">
        <v>0.06</v>
      </c>
      <c r="H537" s="31">
        <f t="shared" si="17"/>
        <v>0.9951560277146928</v>
      </c>
      <c r="I537" s="31"/>
      <c r="J537" s="33">
        <v>0.1</v>
      </c>
      <c r="K537" s="31" cm="1">
        <f t="array" ref="K537">1-POWER(1-INDEX(Life_LapseRate,A537),1/12)</f>
        <v>8.7416109546967213E-3</v>
      </c>
      <c r="L537" s="37"/>
      <c r="M537" s="35">
        <v>0.01</v>
      </c>
      <c r="N537" s="35">
        <v>0.01</v>
      </c>
      <c r="P537" s="36" cm="1">
        <f t="array" ref="P537">INDEX(Global_Inflation,A537)+0.02</f>
        <v>7.0000000000000007E-2</v>
      </c>
      <c r="R537" s="36" cm="1">
        <f t="array" ref="R537">INDEX(Life_LapseRate,A537)*0.5</f>
        <v>0.05</v>
      </c>
      <c r="S537" s="36" cm="1">
        <f t="array" ref="S537">INDEX(Life_LapseRate,A537)*1.5</f>
        <v>0.15000000000000002</v>
      </c>
      <c r="U537" s="36" cm="1">
        <f t="array" ref="U537">INDEX(Global_Yield,A537)*INDEX(Global_YieldUp,A537)</f>
        <v>5.9999999999999995E-4</v>
      </c>
      <c r="V537" s="36" cm="1">
        <f t="array" ref="V537">INDEX(Global_Yield,A537)*INDEX(Global_YieldDown,A537)</f>
        <v>5.9999999999999995E-4</v>
      </c>
    </row>
    <row r="538" spans="1:22" x14ac:dyDescent="0.2">
      <c r="A538" s="29">
        <v>536</v>
      </c>
      <c r="B538" s="30">
        <v>0.05</v>
      </c>
      <c r="C538" s="31">
        <f t="shared" si="16"/>
        <v>8.804193592312739</v>
      </c>
      <c r="D538" s="31"/>
      <c r="E538" s="32" cm="1">
        <f t="array" ref="E538">Global_Expense*INDEX(Global_InflationFactor,A538)</f>
        <v>44.020967961563699</v>
      </c>
      <c r="F538" s="32"/>
      <c r="G538" s="30">
        <v>0.06</v>
      </c>
      <c r="H538" s="31">
        <f t="shared" si="17"/>
        <v>0.9951560277146928</v>
      </c>
      <c r="I538" s="31"/>
      <c r="J538" s="33">
        <v>0.1</v>
      </c>
      <c r="K538" s="31" cm="1">
        <f t="array" ref="K538">1-POWER(1-INDEX(Life_LapseRate,A538),1/12)</f>
        <v>8.7416109546967213E-3</v>
      </c>
      <c r="L538" s="37"/>
      <c r="M538" s="35">
        <v>0.01</v>
      </c>
      <c r="N538" s="35">
        <v>0.01</v>
      </c>
      <c r="P538" s="36" cm="1">
        <f t="array" ref="P538">INDEX(Global_Inflation,A538)+0.02</f>
        <v>7.0000000000000007E-2</v>
      </c>
      <c r="R538" s="36" cm="1">
        <f t="array" ref="R538">INDEX(Life_LapseRate,A538)*0.5</f>
        <v>0.05</v>
      </c>
      <c r="S538" s="36" cm="1">
        <f t="array" ref="S538">INDEX(Life_LapseRate,A538)*1.5</f>
        <v>0.15000000000000002</v>
      </c>
      <c r="U538" s="36" cm="1">
        <f t="array" ref="U538">INDEX(Global_Yield,A538)*INDEX(Global_YieldUp,A538)</f>
        <v>5.9999999999999995E-4</v>
      </c>
      <c r="V538" s="36" cm="1">
        <f t="array" ref="V538">INDEX(Global_Yield,A538)*INDEX(Global_YieldDown,A538)</f>
        <v>5.9999999999999995E-4</v>
      </c>
    </row>
    <row r="539" spans="1:22" x14ac:dyDescent="0.2">
      <c r="A539" s="29">
        <v>537</v>
      </c>
      <c r="B539" s="30">
        <v>0.05</v>
      </c>
      <c r="C539" s="31">
        <f t="shared" si="16"/>
        <v>8.8400629668230213</v>
      </c>
      <c r="D539" s="31"/>
      <c r="E539" s="32" cm="1">
        <f t="array" ref="E539">Global_Expense*INDEX(Global_InflationFactor,A539)</f>
        <v>44.200314834115105</v>
      </c>
      <c r="F539" s="32"/>
      <c r="G539" s="30">
        <v>0.06</v>
      </c>
      <c r="H539" s="31">
        <f t="shared" si="17"/>
        <v>0.9951560277146928</v>
      </c>
      <c r="I539" s="31"/>
      <c r="J539" s="33">
        <v>0.1</v>
      </c>
      <c r="K539" s="31" cm="1">
        <f t="array" ref="K539">1-POWER(1-INDEX(Life_LapseRate,A539),1/12)</f>
        <v>8.7416109546967213E-3</v>
      </c>
      <c r="L539" s="37"/>
      <c r="M539" s="35">
        <v>0.01</v>
      </c>
      <c r="N539" s="35">
        <v>0.01</v>
      </c>
      <c r="P539" s="36" cm="1">
        <f t="array" ref="P539">INDEX(Global_Inflation,A539)+0.02</f>
        <v>7.0000000000000007E-2</v>
      </c>
      <c r="R539" s="36" cm="1">
        <f t="array" ref="R539">INDEX(Life_LapseRate,A539)*0.5</f>
        <v>0.05</v>
      </c>
      <c r="S539" s="36" cm="1">
        <f t="array" ref="S539">INDEX(Life_LapseRate,A539)*1.5</f>
        <v>0.15000000000000002</v>
      </c>
      <c r="U539" s="36" cm="1">
        <f t="array" ref="U539">INDEX(Global_Yield,A539)*INDEX(Global_YieldUp,A539)</f>
        <v>5.9999999999999995E-4</v>
      </c>
      <c r="V539" s="36" cm="1">
        <f t="array" ref="V539">INDEX(Global_Yield,A539)*INDEX(Global_YieldDown,A539)</f>
        <v>5.9999999999999995E-4</v>
      </c>
    </row>
    <row r="540" spans="1:22" x14ac:dyDescent="0.2">
      <c r="A540" s="29">
        <v>538</v>
      </c>
      <c r="B540" s="30">
        <v>0.05</v>
      </c>
      <c r="C540" s="31">
        <f t="shared" si="16"/>
        <v>8.8760784776051054</v>
      </c>
      <c r="D540" s="31"/>
      <c r="E540" s="32" cm="1">
        <f t="array" ref="E540">Global_Expense*INDEX(Global_InflationFactor,A540)</f>
        <v>44.380392388025527</v>
      </c>
      <c r="F540" s="32"/>
      <c r="G540" s="30">
        <v>0.06</v>
      </c>
      <c r="H540" s="31">
        <f t="shared" si="17"/>
        <v>0.9951560277146928</v>
      </c>
      <c r="I540" s="31"/>
      <c r="J540" s="33">
        <v>0.1</v>
      </c>
      <c r="K540" s="31" cm="1">
        <f t="array" ref="K540">1-POWER(1-INDEX(Life_LapseRate,A540),1/12)</f>
        <v>8.7416109546967213E-3</v>
      </c>
      <c r="L540" s="37"/>
      <c r="M540" s="35">
        <v>0.01</v>
      </c>
      <c r="N540" s="35">
        <v>0.01</v>
      </c>
      <c r="P540" s="36" cm="1">
        <f t="array" ref="P540">INDEX(Global_Inflation,A540)+0.02</f>
        <v>7.0000000000000007E-2</v>
      </c>
      <c r="R540" s="36" cm="1">
        <f t="array" ref="R540">INDEX(Life_LapseRate,A540)*0.5</f>
        <v>0.05</v>
      </c>
      <c r="S540" s="36" cm="1">
        <f t="array" ref="S540">INDEX(Life_LapseRate,A540)*1.5</f>
        <v>0.15000000000000002</v>
      </c>
      <c r="U540" s="36" cm="1">
        <f t="array" ref="U540">INDEX(Global_Yield,A540)*INDEX(Global_YieldUp,A540)</f>
        <v>5.9999999999999995E-4</v>
      </c>
      <c r="V540" s="36" cm="1">
        <f t="array" ref="V540">INDEX(Global_Yield,A540)*INDEX(Global_YieldDown,A540)</f>
        <v>5.9999999999999995E-4</v>
      </c>
    </row>
    <row r="541" spans="1:22" x14ac:dyDescent="0.2">
      <c r="A541" s="29">
        <v>539</v>
      </c>
      <c r="B541" s="30">
        <v>0.05</v>
      </c>
      <c r="C541" s="31">
        <f t="shared" si="16"/>
        <v>8.9122407200362463</v>
      </c>
      <c r="D541" s="31"/>
      <c r="E541" s="32" cm="1">
        <f t="array" ref="E541">Global_Expense*INDEX(Global_InflationFactor,A541)</f>
        <v>44.56120360018123</v>
      </c>
      <c r="F541" s="32"/>
      <c r="G541" s="30">
        <v>0.06</v>
      </c>
      <c r="H541" s="31">
        <f t="shared" si="17"/>
        <v>0.9951560277146928</v>
      </c>
      <c r="I541" s="31"/>
      <c r="J541" s="33">
        <v>0.1</v>
      </c>
      <c r="K541" s="31" cm="1">
        <f t="array" ref="K541">1-POWER(1-INDEX(Life_LapseRate,A541),1/12)</f>
        <v>8.7416109546967213E-3</v>
      </c>
      <c r="L541" s="37"/>
      <c r="M541" s="35">
        <v>0.01</v>
      </c>
      <c r="N541" s="35">
        <v>0.01</v>
      </c>
      <c r="P541" s="36" cm="1">
        <f t="array" ref="P541">INDEX(Global_Inflation,A541)+0.02</f>
        <v>7.0000000000000007E-2</v>
      </c>
      <c r="R541" s="36" cm="1">
        <f t="array" ref="R541">INDEX(Life_LapseRate,A541)*0.5</f>
        <v>0.05</v>
      </c>
      <c r="S541" s="36" cm="1">
        <f t="array" ref="S541">INDEX(Life_LapseRate,A541)*1.5</f>
        <v>0.15000000000000002</v>
      </c>
      <c r="U541" s="36" cm="1">
        <f t="array" ref="U541">INDEX(Global_Yield,A541)*INDEX(Global_YieldUp,A541)</f>
        <v>5.9999999999999995E-4</v>
      </c>
      <c r="V541" s="36" cm="1">
        <f t="array" ref="V541">INDEX(Global_Yield,A541)*INDEX(Global_YieldDown,A541)</f>
        <v>5.9999999999999995E-4</v>
      </c>
    </row>
    <row r="542" spans="1:22" x14ac:dyDescent="0.2">
      <c r="A542" s="29">
        <v>540</v>
      </c>
      <c r="B542" s="30">
        <v>0.05</v>
      </c>
      <c r="C542" s="31">
        <f t="shared" si="16"/>
        <v>8.9485502919193429</v>
      </c>
      <c r="D542" s="31"/>
      <c r="E542" s="32" cm="1">
        <f t="array" ref="E542">Global_Expense*INDEX(Global_InflationFactor,A542)</f>
        <v>44.742751459596718</v>
      </c>
      <c r="F542" s="32"/>
      <c r="G542" s="30">
        <v>0.06</v>
      </c>
      <c r="H542" s="31">
        <f t="shared" si="17"/>
        <v>0.9951560277146928</v>
      </c>
      <c r="I542" s="31"/>
      <c r="J542" s="33">
        <v>0.1</v>
      </c>
      <c r="K542" s="31" cm="1">
        <f t="array" ref="K542">1-POWER(1-INDEX(Life_LapseRate,A542),1/12)</f>
        <v>8.7416109546967213E-3</v>
      </c>
      <c r="L542" s="37"/>
      <c r="M542" s="35">
        <v>0.01</v>
      </c>
      <c r="N542" s="35">
        <v>0.01</v>
      </c>
      <c r="P542" s="36" cm="1">
        <f t="array" ref="P542">INDEX(Global_Inflation,A542)+0.02</f>
        <v>7.0000000000000007E-2</v>
      </c>
      <c r="R542" s="36" cm="1">
        <f t="array" ref="R542">INDEX(Life_LapseRate,A542)*0.5</f>
        <v>0.05</v>
      </c>
      <c r="S542" s="36" cm="1">
        <f t="array" ref="S542">INDEX(Life_LapseRate,A542)*1.5</f>
        <v>0.15000000000000002</v>
      </c>
      <c r="U542" s="36" cm="1">
        <f t="array" ref="U542">INDEX(Global_Yield,A542)*INDEX(Global_YieldUp,A542)</f>
        <v>5.9999999999999995E-4</v>
      </c>
      <c r="V542" s="36" cm="1">
        <f t="array" ref="V542">INDEX(Global_Yield,A542)*INDEX(Global_YieldDown,A542)</f>
        <v>5.9999999999999995E-4</v>
      </c>
    </row>
    <row r="543" spans="1:22" x14ac:dyDescent="0.2">
      <c r="A543" s="29">
        <v>541</v>
      </c>
      <c r="B543" s="30">
        <v>0.05</v>
      </c>
      <c r="C543" s="31">
        <f t="shared" si="16"/>
        <v>8.9850077934928123</v>
      </c>
      <c r="D543" s="31"/>
      <c r="E543" s="32" cm="1">
        <f t="array" ref="E543">Global_Expense*INDEX(Global_InflationFactor,A543)</f>
        <v>44.925038967464062</v>
      </c>
      <c r="F543" s="32"/>
      <c r="G543" s="30">
        <v>0.06</v>
      </c>
      <c r="H543" s="31">
        <f t="shared" si="17"/>
        <v>0.9951560277146928</v>
      </c>
      <c r="I543" s="31"/>
      <c r="J543" s="33">
        <v>0.1</v>
      </c>
      <c r="K543" s="31" cm="1">
        <f t="array" ref="K543">1-POWER(1-INDEX(Life_LapseRate,A543),1/12)</f>
        <v>8.7416109546967213E-3</v>
      </c>
      <c r="L543" s="37"/>
      <c r="M543" s="35">
        <v>0.01</v>
      </c>
      <c r="N543" s="35">
        <v>0.01</v>
      </c>
      <c r="P543" s="36" cm="1">
        <f t="array" ref="P543">INDEX(Global_Inflation,A543)+0.02</f>
        <v>7.0000000000000007E-2</v>
      </c>
      <c r="R543" s="36" cm="1">
        <f t="array" ref="R543">INDEX(Life_LapseRate,A543)*0.5</f>
        <v>0.05</v>
      </c>
      <c r="S543" s="36" cm="1">
        <f t="array" ref="S543">INDEX(Life_LapseRate,A543)*1.5</f>
        <v>0.15000000000000002</v>
      </c>
      <c r="U543" s="36" cm="1">
        <f t="array" ref="U543">INDEX(Global_Yield,A543)*INDEX(Global_YieldUp,A543)</f>
        <v>5.9999999999999995E-4</v>
      </c>
      <c r="V543" s="36" cm="1">
        <f t="array" ref="V543">INDEX(Global_Yield,A543)*INDEX(Global_YieldDown,A543)</f>
        <v>5.9999999999999995E-4</v>
      </c>
    </row>
    <row r="544" spans="1:22" x14ac:dyDescent="0.2">
      <c r="A544" s="29">
        <v>542</v>
      </c>
      <c r="B544" s="30">
        <v>0.05</v>
      </c>
      <c r="C544" s="31">
        <f t="shared" si="16"/>
        <v>9.0216138274405608</v>
      </c>
      <c r="D544" s="31"/>
      <c r="E544" s="32" cm="1">
        <f t="array" ref="E544">Global_Expense*INDEX(Global_InflationFactor,A544)</f>
        <v>45.108069137202804</v>
      </c>
      <c r="F544" s="32"/>
      <c r="G544" s="30">
        <v>0.06</v>
      </c>
      <c r="H544" s="31">
        <f t="shared" si="17"/>
        <v>0.9951560277146928</v>
      </c>
      <c r="I544" s="31"/>
      <c r="J544" s="33">
        <v>0.1</v>
      </c>
      <c r="K544" s="31" cm="1">
        <f t="array" ref="K544">1-POWER(1-INDEX(Life_LapseRate,A544),1/12)</f>
        <v>8.7416109546967213E-3</v>
      </c>
      <c r="L544" s="37"/>
      <c r="M544" s="35">
        <v>0.01</v>
      </c>
      <c r="N544" s="35">
        <v>0.01</v>
      </c>
      <c r="P544" s="36" cm="1">
        <f t="array" ref="P544">INDEX(Global_Inflation,A544)+0.02</f>
        <v>7.0000000000000007E-2</v>
      </c>
      <c r="R544" s="36" cm="1">
        <f t="array" ref="R544">INDEX(Life_LapseRate,A544)*0.5</f>
        <v>0.05</v>
      </c>
      <c r="S544" s="36" cm="1">
        <f t="array" ref="S544">INDEX(Life_LapseRate,A544)*1.5</f>
        <v>0.15000000000000002</v>
      </c>
      <c r="U544" s="36" cm="1">
        <f t="array" ref="U544">INDEX(Global_Yield,A544)*INDEX(Global_YieldUp,A544)</f>
        <v>5.9999999999999995E-4</v>
      </c>
      <c r="V544" s="36" cm="1">
        <f t="array" ref="V544">INDEX(Global_Yield,A544)*INDEX(Global_YieldDown,A544)</f>
        <v>5.9999999999999995E-4</v>
      </c>
    </row>
    <row r="545" spans="1:22" x14ac:dyDescent="0.2">
      <c r="A545" s="29">
        <v>543</v>
      </c>
      <c r="B545" s="30">
        <v>0.05</v>
      </c>
      <c r="C545" s="31">
        <f t="shared" si="16"/>
        <v>9.058368998901825</v>
      </c>
      <c r="D545" s="31"/>
      <c r="E545" s="32" cm="1">
        <f t="array" ref="E545">Global_Expense*INDEX(Global_InflationFactor,A545)</f>
        <v>45.291844994509127</v>
      </c>
      <c r="F545" s="32"/>
      <c r="G545" s="30">
        <v>0.06</v>
      </c>
      <c r="H545" s="31">
        <f t="shared" si="17"/>
        <v>0.9951560277146928</v>
      </c>
      <c r="I545" s="31"/>
      <c r="J545" s="33">
        <v>0.1</v>
      </c>
      <c r="K545" s="31" cm="1">
        <f t="array" ref="K545">1-POWER(1-INDEX(Life_LapseRate,A545),1/12)</f>
        <v>8.7416109546967213E-3</v>
      </c>
      <c r="L545" s="37"/>
      <c r="M545" s="35">
        <v>0.01</v>
      </c>
      <c r="N545" s="35">
        <v>0.01</v>
      </c>
      <c r="P545" s="36" cm="1">
        <f t="array" ref="P545">INDEX(Global_Inflation,A545)+0.02</f>
        <v>7.0000000000000007E-2</v>
      </c>
      <c r="R545" s="36" cm="1">
        <f t="array" ref="R545">INDEX(Life_LapseRate,A545)*0.5</f>
        <v>0.05</v>
      </c>
      <c r="S545" s="36" cm="1">
        <f t="array" ref="S545">INDEX(Life_LapseRate,A545)*1.5</f>
        <v>0.15000000000000002</v>
      </c>
      <c r="U545" s="36" cm="1">
        <f t="array" ref="U545">INDEX(Global_Yield,A545)*INDEX(Global_YieldUp,A545)</f>
        <v>5.9999999999999995E-4</v>
      </c>
      <c r="V545" s="36" cm="1">
        <f t="array" ref="V545">INDEX(Global_Yield,A545)*INDEX(Global_YieldDown,A545)</f>
        <v>5.9999999999999995E-4</v>
      </c>
    </row>
    <row r="546" spans="1:22" x14ac:dyDescent="0.2">
      <c r="A546" s="29">
        <v>544</v>
      </c>
      <c r="B546" s="30">
        <v>0.05</v>
      </c>
      <c r="C546" s="31">
        <f t="shared" si="16"/>
        <v>9.0952739154813145</v>
      </c>
      <c r="D546" s="31"/>
      <c r="E546" s="32" cm="1">
        <f t="array" ref="E546">Global_Expense*INDEX(Global_InflationFactor,A546)</f>
        <v>45.476369577406572</v>
      </c>
      <c r="F546" s="32"/>
      <c r="G546" s="30">
        <v>0.06</v>
      </c>
      <c r="H546" s="31">
        <f t="shared" si="17"/>
        <v>0.9951560277146928</v>
      </c>
      <c r="I546" s="31"/>
      <c r="J546" s="33">
        <v>0.1</v>
      </c>
      <c r="K546" s="31" cm="1">
        <f t="array" ref="K546">1-POWER(1-INDEX(Life_LapseRate,A546),1/12)</f>
        <v>8.7416109546967213E-3</v>
      </c>
      <c r="L546" s="37"/>
      <c r="M546" s="35">
        <v>0.01</v>
      </c>
      <c r="N546" s="35">
        <v>0.01</v>
      </c>
      <c r="P546" s="36" cm="1">
        <f t="array" ref="P546">INDEX(Global_Inflation,A546)+0.02</f>
        <v>7.0000000000000007E-2</v>
      </c>
      <c r="R546" s="36" cm="1">
        <f t="array" ref="R546">INDEX(Life_LapseRate,A546)*0.5</f>
        <v>0.05</v>
      </c>
      <c r="S546" s="36" cm="1">
        <f t="array" ref="S546">INDEX(Life_LapseRate,A546)*1.5</f>
        <v>0.15000000000000002</v>
      </c>
      <c r="U546" s="36" cm="1">
        <f t="array" ref="U546">INDEX(Global_Yield,A546)*INDEX(Global_YieldUp,A546)</f>
        <v>5.9999999999999995E-4</v>
      </c>
      <c r="V546" s="36" cm="1">
        <f t="array" ref="V546">INDEX(Global_Yield,A546)*INDEX(Global_YieldDown,A546)</f>
        <v>5.9999999999999995E-4</v>
      </c>
    </row>
    <row r="547" spans="1:22" x14ac:dyDescent="0.2">
      <c r="A547" s="29">
        <v>545</v>
      </c>
      <c r="B547" s="30">
        <v>0.05</v>
      </c>
      <c r="C547" s="31">
        <f t="shared" si="16"/>
        <v>9.1323291872591739</v>
      </c>
      <c r="D547" s="31"/>
      <c r="E547" s="32" cm="1">
        <f t="array" ref="E547">Global_Expense*INDEX(Global_InflationFactor,A547)</f>
        <v>45.661645936295869</v>
      </c>
      <c r="F547" s="32"/>
      <c r="G547" s="30">
        <v>0.06</v>
      </c>
      <c r="H547" s="31">
        <f t="shared" si="17"/>
        <v>0.9951560277146928</v>
      </c>
      <c r="I547" s="31"/>
      <c r="J547" s="33">
        <v>0.1</v>
      </c>
      <c r="K547" s="31" cm="1">
        <f t="array" ref="K547">1-POWER(1-INDEX(Life_LapseRate,A547),1/12)</f>
        <v>8.7416109546967213E-3</v>
      </c>
      <c r="L547" s="37"/>
      <c r="M547" s="35">
        <v>0.01</v>
      </c>
      <c r="N547" s="35">
        <v>0.01</v>
      </c>
      <c r="P547" s="36" cm="1">
        <f t="array" ref="P547">INDEX(Global_Inflation,A547)+0.02</f>
        <v>7.0000000000000007E-2</v>
      </c>
      <c r="R547" s="36" cm="1">
        <f t="array" ref="R547">INDEX(Life_LapseRate,A547)*0.5</f>
        <v>0.05</v>
      </c>
      <c r="S547" s="36" cm="1">
        <f t="array" ref="S547">INDEX(Life_LapseRate,A547)*1.5</f>
        <v>0.15000000000000002</v>
      </c>
      <c r="U547" s="36" cm="1">
        <f t="array" ref="U547">INDEX(Global_Yield,A547)*INDEX(Global_YieldUp,A547)</f>
        <v>5.9999999999999995E-4</v>
      </c>
      <c r="V547" s="36" cm="1">
        <f t="array" ref="V547">INDEX(Global_Yield,A547)*INDEX(Global_YieldDown,A547)</f>
        <v>5.9999999999999995E-4</v>
      </c>
    </row>
    <row r="548" spans="1:22" x14ac:dyDescent="0.2">
      <c r="A548" s="29">
        <v>546</v>
      </c>
      <c r="B548" s="30">
        <v>0.05</v>
      </c>
      <c r="C548" s="31">
        <f t="shared" si="16"/>
        <v>9.1695354268010902</v>
      </c>
      <c r="D548" s="31"/>
      <c r="E548" s="32" cm="1">
        <f t="array" ref="E548">Global_Expense*INDEX(Global_InflationFactor,A548)</f>
        <v>45.847677134005451</v>
      </c>
      <c r="F548" s="32"/>
      <c r="G548" s="30">
        <v>0.06</v>
      </c>
      <c r="H548" s="31">
        <f t="shared" si="17"/>
        <v>0.9951560277146928</v>
      </c>
      <c r="I548" s="31"/>
      <c r="J548" s="33">
        <v>0.1</v>
      </c>
      <c r="K548" s="31" cm="1">
        <f t="array" ref="K548">1-POWER(1-INDEX(Life_LapseRate,A548),1/12)</f>
        <v>8.7416109546967213E-3</v>
      </c>
      <c r="L548" s="37"/>
      <c r="M548" s="35">
        <v>0.01</v>
      </c>
      <c r="N548" s="35">
        <v>0.01</v>
      </c>
      <c r="P548" s="36" cm="1">
        <f t="array" ref="P548">INDEX(Global_Inflation,A548)+0.02</f>
        <v>7.0000000000000007E-2</v>
      </c>
      <c r="R548" s="36" cm="1">
        <f t="array" ref="R548">INDEX(Life_LapseRate,A548)*0.5</f>
        <v>0.05</v>
      </c>
      <c r="S548" s="36" cm="1">
        <f t="array" ref="S548">INDEX(Life_LapseRate,A548)*1.5</f>
        <v>0.15000000000000002</v>
      </c>
      <c r="U548" s="36" cm="1">
        <f t="array" ref="U548">INDEX(Global_Yield,A548)*INDEX(Global_YieldUp,A548)</f>
        <v>5.9999999999999995E-4</v>
      </c>
      <c r="V548" s="36" cm="1">
        <f t="array" ref="V548">INDEX(Global_Yield,A548)*INDEX(Global_YieldDown,A548)</f>
        <v>5.9999999999999995E-4</v>
      </c>
    </row>
    <row r="549" spans="1:22" x14ac:dyDescent="0.2">
      <c r="A549" s="29">
        <v>547</v>
      </c>
      <c r="B549" s="30">
        <v>0.05</v>
      </c>
      <c r="C549" s="31">
        <f t="shared" si="16"/>
        <v>9.2068932491684272</v>
      </c>
      <c r="D549" s="31"/>
      <c r="E549" s="32" cm="1">
        <f t="array" ref="E549">Global_Expense*INDEX(Global_InflationFactor,A549)</f>
        <v>46.03446624584214</v>
      </c>
      <c r="F549" s="32"/>
      <c r="G549" s="30">
        <v>0.06</v>
      </c>
      <c r="H549" s="31">
        <f t="shared" si="17"/>
        <v>0.9951560277146928</v>
      </c>
      <c r="I549" s="31"/>
      <c r="J549" s="33">
        <v>0.1</v>
      </c>
      <c r="K549" s="31" cm="1">
        <f t="array" ref="K549">1-POWER(1-INDEX(Life_LapseRate,A549),1/12)</f>
        <v>8.7416109546967213E-3</v>
      </c>
      <c r="L549" s="37"/>
      <c r="M549" s="35">
        <v>0.01</v>
      </c>
      <c r="N549" s="35">
        <v>0.01</v>
      </c>
      <c r="P549" s="36" cm="1">
        <f t="array" ref="P549">INDEX(Global_Inflation,A549)+0.02</f>
        <v>7.0000000000000007E-2</v>
      </c>
      <c r="R549" s="36" cm="1">
        <f t="array" ref="R549">INDEX(Life_LapseRate,A549)*0.5</f>
        <v>0.05</v>
      </c>
      <c r="S549" s="36" cm="1">
        <f t="array" ref="S549">INDEX(Life_LapseRate,A549)*1.5</f>
        <v>0.15000000000000002</v>
      </c>
      <c r="U549" s="36" cm="1">
        <f t="array" ref="U549">INDEX(Global_Yield,A549)*INDEX(Global_YieldUp,A549)</f>
        <v>5.9999999999999995E-4</v>
      </c>
      <c r="V549" s="36" cm="1">
        <f t="array" ref="V549">INDEX(Global_Yield,A549)*INDEX(Global_YieldDown,A549)</f>
        <v>5.9999999999999995E-4</v>
      </c>
    </row>
    <row r="550" spans="1:22" x14ac:dyDescent="0.2">
      <c r="A550" s="29">
        <v>548</v>
      </c>
      <c r="B550" s="30">
        <v>0.05</v>
      </c>
      <c r="C550" s="31">
        <f t="shared" si="16"/>
        <v>9.2444032719283769</v>
      </c>
      <c r="D550" s="31"/>
      <c r="E550" s="32" cm="1">
        <f t="array" ref="E550">Global_Expense*INDEX(Global_InflationFactor,A550)</f>
        <v>46.222016359641884</v>
      </c>
      <c r="F550" s="32"/>
      <c r="G550" s="30">
        <v>0.06</v>
      </c>
      <c r="H550" s="31">
        <f t="shared" si="17"/>
        <v>0.9951560277146928</v>
      </c>
      <c r="I550" s="31"/>
      <c r="J550" s="33">
        <v>0.1</v>
      </c>
      <c r="K550" s="31" cm="1">
        <f t="array" ref="K550">1-POWER(1-INDEX(Life_LapseRate,A550),1/12)</f>
        <v>8.7416109546967213E-3</v>
      </c>
      <c r="L550" s="37"/>
      <c r="M550" s="35">
        <v>0.01</v>
      </c>
      <c r="N550" s="35">
        <v>0.01</v>
      </c>
      <c r="P550" s="36" cm="1">
        <f t="array" ref="P550">INDEX(Global_Inflation,A550)+0.02</f>
        <v>7.0000000000000007E-2</v>
      </c>
      <c r="R550" s="36" cm="1">
        <f t="array" ref="R550">INDEX(Life_LapseRate,A550)*0.5</f>
        <v>0.05</v>
      </c>
      <c r="S550" s="36" cm="1">
        <f t="array" ref="S550">INDEX(Life_LapseRate,A550)*1.5</f>
        <v>0.15000000000000002</v>
      </c>
      <c r="U550" s="36" cm="1">
        <f t="array" ref="U550">INDEX(Global_Yield,A550)*INDEX(Global_YieldUp,A550)</f>
        <v>5.9999999999999995E-4</v>
      </c>
      <c r="V550" s="36" cm="1">
        <f t="array" ref="V550">INDEX(Global_Yield,A550)*INDEX(Global_YieldDown,A550)</f>
        <v>5.9999999999999995E-4</v>
      </c>
    </row>
    <row r="551" spans="1:22" x14ac:dyDescent="0.2">
      <c r="A551" s="29">
        <v>549</v>
      </c>
      <c r="B551" s="30">
        <v>0.05</v>
      </c>
      <c r="C551" s="31">
        <f t="shared" si="16"/>
        <v>9.2820661151641737</v>
      </c>
      <c r="D551" s="31"/>
      <c r="E551" s="32" cm="1">
        <f t="array" ref="E551">Global_Expense*INDEX(Global_InflationFactor,A551)</f>
        <v>46.410330575820865</v>
      </c>
      <c r="F551" s="32"/>
      <c r="G551" s="30">
        <v>0.06</v>
      </c>
      <c r="H551" s="31">
        <f t="shared" si="17"/>
        <v>0.9951560277146928</v>
      </c>
      <c r="I551" s="31"/>
      <c r="J551" s="33">
        <v>0.1</v>
      </c>
      <c r="K551" s="31" cm="1">
        <f t="array" ref="K551">1-POWER(1-INDEX(Life_LapseRate,A551),1/12)</f>
        <v>8.7416109546967213E-3</v>
      </c>
      <c r="L551" s="37"/>
      <c r="M551" s="35">
        <v>0.01</v>
      </c>
      <c r="N551" s="35">
        <v>0.01</v>
      </c>
      <c r="P551" s="36" cm="1">
        <f t="array" ref="P551">INDEX(Global_Inflation,A551)+0.02</f>
        <v>7.0000000000000007E-2</v>
      </c>
      <c r="R551" s="36" cm="1">
        <f t="array" ref="R551">INDEX(Life_LapseRate,A551)*0.5</f>
        <v>0.05</v>
      </c>
      <c r="S551" s="36" cm="1">
        <f t="array" ref="S551">INDEX(Life_LapseRate,A551)*1.5</f>
        <v>0.15000000000000002</v>
      </c>
      <c r="U551" s="36" cm="1">
        <f t="array" ref="U551">INDEX(Global_Yield,A551)*INDEX(Global_YieldUp,A551)</f>
        <v>5.9999999999999995E-4</v>
      </c>
      <c r="V551" s="36" cm="1">
        <f t="array" ref="V551">INDEX(Global_Yield,A551)*INDEX(Global_YieldDown,A551)</f>
        <v>5.9999999999999995E-4</v>
      </c>
    </row>
    <row r="552" spans="1:22" x14ac:dyDescent="0.2">
      <c r="A552" s="29">
        <v>550</v>
      </c>
      <c r="B552" s="30">
        <v>0.05</v>
      </c>
      <c r="C552" s="31">
        <f t="shared" si="16"/>
        <v>9.3198824014853621</v>
      </c>
      <c r="D552" s="31"/>
      <c r="E552" s="32" cm="1">
        <f t="array" ref="E552">Global_Expense*INDEX(Global_InflationFactor,A552)</f>
        <v>46.599412007426807</v>
      </c>
      <c r="F552" s="32"/>
      <c r="G552" s="30">
        <v>0.06</v>
      </c>
      <c r="H552" s="31">
        <f t="shared" si="17"/>
        <v>0.9951560277146928</v>
      </c>
      <c r="I552" s="31"/>
      <c r="J552" s="33">
        <v>0.1</v>
      </c>
      <c r="K552" s="31" cm="1">
        <f t="array" ref="K552">1-POWER(1-INDEX(Life_LapseRate,A552),1/12)</f>
        <v>8.7416109546967213E-3</v>
      </c>
      <c r="L552" s="37"/>
      <c r="M552" s="35">
        <v>0.01</v>
      </c>
      <c r="N552" s="35">
        <v>0.01</v>
      </c>
      <c r="P552" s="36" cm="1">
        <f t="array" ref="P552">INDEX(Global_Inflation,A552)+0.02</f>
        <v>7.0000000000000007E-2</v>
      </c>
      <c r="R552" s="36" cm="1">
        <f t="array" ref="R552">INDEX(Life_LapseRate,A552)*0.5</f>
        <v>0.05</v>
      </c>
      <c r="S552" s="36" cm="1">
        <f t="array" ref="S552">INDEX(Life_LapseRate,A552)*1.5</f>
        <v>0.15000000000000002</v>
      </c>
      <c r="U552" s="36" cm="1">
        <f t="array" ref="U552">INDEX(Global_Yield,A552)*INDEX(Global_YieldUp,A552)</f>
        <v>5.9999999999999995E-4</v>
      </c>
      <c r="V552" s="36" cm="1">
        <f t="array" ref="V552">INDEX(Global_Yield,A552)*INDEX(Global_YieldDown,A552)</f>
        <v>5.9999999999999995E-4</v>
      </c>
    </row>
    <row r="553" spans="1:22" x14ac:dyDescent="0.2">
      <c r="A553" s="29">
        <v>551</v>
      </c>
      <c r="B553" s="30">
        <v>0.05</v>
      </c>
      <c r="C553" s="31">
        <f t="shared" si="16"/>
        <v>9.3578527560380564</v>
      </c>
      <c r="D553" s="31"/>
      <c r="E553" s="32" cm="1">
        <f t="array" ref="E553">Global_Expense*INDEX(Global_InflationFactor,A553)</f>
        <v>46.789263780190282</v>
      </c>
      <c r="F553" s="32"/>
      <c r="G553" s="30">
        <v>0.06</v>
      </c>
      <c r="H553" s="31">
        <f t="shared" si="17"/>
        <v>0.9951560277146928</v>
      </c>
      <c r="I553" s="31"/>
      <c r="J553" s="33">
        <v>0.1</v>
      </c>
      <c r="K553" s="31" cm="1">
        <f t="array" ref="K553">1-POWER(1-INDEX(Life_LapseRate,A553),1/12)</f>
        <v>8.7416109546967213E-3</v>
      </c>
      <c r="L553" s="37"/>
      <c r="M553" s="35">
        <v>0.01</v>
      </c>
      <c r="N553" s="35">
        <v>0.01</v>
      </c>
      <c r="P553" s="36" cm="1">
        <f t="array" ref="P553">INDEX(Global_Inflation,A553)+0.02</f>
        <v>7.0000000000000007E-2</v>
      </c>
      <c r="R553" s="36" cm="1">
        <f t="array" ref="R553">INDEX(Life_LapseRate,A553)*0.5</f>
        <v>0.05</v>
      </c>
      <c r="S553" s="36" cm="1">
        <f t="array" ref="S553">INDEX(Life_LapseRate,A553)*1.5</f>
        <v>0.15000000000000002</v>
      </c>
      <c r="U553" s="36" cm="1">
        <f t="array" ref="U553">INDEX(Global_Yield,A553)*INDEX(Global_YieldUp,A553)</f>
        <v>5.9999999999999995E-4</v>
      </c>
      <c r="V553" s="36" cm="1">
        <f t="array" ref="V553">INDEX(Global_Yield,A553)*INDEX(Global_YieldDown,A553)</f>
        <v>5.9999999999999995E-4</v>
      </c>
    </row>
    <row r="554" spans="1:22" x14ac:dyDescent="0.2">
      <c r="A554" s="29">
        <v>552</v>
      </c>
      <c r="B554" s="30">
        <v>0.05</v>
      </c>
      <c r="C554" s="31">
        <f t="shared" si="16"/>
        <v>9.3959778065153117</v>
      </c>
      <c r="D554" s="31"/>
      <c r="E554" s="32" cm="1">
        <f t="array" ref="E554">Global_Expense*INDEX(Global_InflationFactor,A554)</f>
        <v>46.979889032576558</v>
      </c>
      <c r="F554" s="32"/>
      <c r="G554" s="30">
        <v>0.06</v>
      </c>
      <c r="H554" s="31">
        <f t="shared" si="17"/>
        <v>0.9951560277146928</v>
      </c>
      <c r="I554" s="31"/>
      <c r="J554" s="33">
        <v>0.1</v>
      </c>
      <c r="K554" s="31" cm="1">
        <f t="array" ref="K554">1-POWER(1-INDEX(Life_LapseRate,A554),1/12)</f>
        <v>8.7416109546967213E-3</v>
      </c>
      <c r="L554" s="37"/>
      <c r="M554" s="35">
        <v>0.01</v>
      </c>
      <c r="N554" s="35">
        <v>0.01</v>
      </c>
      <c r="P554" s="36" cm="1">
        <f t="array" ref="P554">INDEX(Global_Inflation,A554)+0.02</f>
        <v>7.0000000000000007E-2</v>
      </c>
      <c r="R554" s="36" cm="1">
        <f t="array" ref="R554">INDEX(Life_LapseRate,A554)*0.5</f>
        <v>0.05</v>
      </c>
      <c r="S554" s="36" cm="1">
        <f t="array" ref="S554">INDEX(Life_LapseRate,A554)*1.5</f>
        <v>0.15000000000000002</v>
      </c>
      <c r="U554" s="36" cm="1">
        <f t="array" ref="U554">INDEX(Global_Yield,A554)*INDEX(Global_YieldUp,A554)</f>
        <v>5.9999999999999995E-4</v>
      </c>
      <c r="V554" s="36" cm="1">
        <f t="array" ref="V554">INDEX(Global_Yield,A554)*INDEX(Global_YieldDown,A554)</f>
        <v>5.9999999999999995E-4</v>
      </c>
    </row>
    <row r="555" spans="1:22" x14ac:dyDescent="0.2">
      <c r="A555" s="29">
        <v>553</v>
      </c>
      <c r="B555" s="30">
        <v>0.05</v>
      </c>
      <c r="C555" s="31">
        <f t="shared" si="16"/>
        <v>9.4342581831674508</v>
      </c>
      <c r="D555" s="31"/>
      <c r="E555" s="32" cm="1">
        <f t="array" ref="E555">Global_Expense*INDEX(Global_InflationFactor,A555)</f>
        <v>47.171290915837254</v>
      </c>
      <c r="F555" s="32"/>
      <c r="G555" s="30">
        <v>0.06</v>
      </c>
      <c r="H555" s="31">
        <f t="shared" si="17"/>
        <v>0.9951560277146928</v>
      </c>
      <c r="I555" s="31"/>
      <c r="J555" s="33">
        <v>0.1</v>
      </c>
      <c r="K555" s="31" cm="1">
        <f t="array" ref="K555">1-POWER(1-INDEX(Life_LapseRate,A555),1/12)</f>
        <v>8.7416109546967213E-3</v>
      </c>
      <c r="L555" s="37"/>
      <c r="M555" s="35">
        <v>0.01</v>
      </c>
      <c r="N555" s="35">
        <v>0.01</v>
      </c>
      <c r="P555" s="36" cm="1">
        <f t="array" ref="P555">INDEX(Global_Inflation,A555)+0.02</f>
        <v>7.0000000000000007E-2</v>
      </c>
      <c r="R555" s="36" cm="1">
        <f t="array" ref="R555">INDEX(Life_LapseRate,A555)*0.5</f>
        <v>0.05</v>
      </c>
      <c r="S555" s="36" cm="1">
        <f t="array" ref="S555">INDEX(Life_LapseRate,A555)*1.5</f>
        <v>0.15000000000000002</v>
      </c>
      <c r="U555" s="36" cm="1">
        <f t="array" ref="U555">INDEX(Global_Yield,A555)*INDEX(Global_YieldUp,A555)</f>
        <v>5.9999999999999995E-4</v>
      </c>
      <c r="V555" s="36" cm="1">
        <f t="array" ref="V555">INDEX(Global_Yield,A555)*INDEX(Global_YieldDown,A555)</f>
        <v>5.9999999999999995E-4</v>
      </c>
    </row>
    <row r="556" spans="1:22" x14ac:dyDescent="0.2">
      <c r="A556" s="29">
        <v>554</v>
      </c>
      <c r="B556" s="30">
        <v>0.05</v>
      </c>
      <c r="C556" s="31">
        <f t="shared" si="16"/>
        <v>9.4726945188125864</v>
      </c>
      <c r="D556" s="31"/>
      <c r="E556" s="32" cm="1">
        <f t="array" ref="E556">Global_Expense*INDEX(Global_InflationFactor,A556)</f>
        <v>47.363472594062934</v>
      </c>
      <c r="F556" s="32"/>
      <c r="G556" s="30">
        <v>0.06</v>
      </c>
      <c r="H556" s="31">
        <f t="shared" si="17"/>
        <v>0.9951560277146928</v>
      </c>
      <c r="I556" s="31"/>
      <c r="J556" s="33">
        <v>0.1</v>
      </c>
      <c r="K556" s="31" cm="1">
        <f t="array" ref="K556">1-POWER(1-INDEX(Life_LapseRate,A556),1/12)</f>
        <v>8.7416109546967213E-3</v>
      </c>
      <c r="L556" s="37"/>
      <c r="M556" s="35">
        <v>0.01</v>
      </c>
      <c r="N556" s="35">
        <v>0.01</v>
      </c>
      <c r="P556" s="36" cm="1">
        <f t="array" ref="P556">INDEX(Global_Inflation,A556)+0.02</f>
        <v>7.0000000000000007E-2</v>
      </c>
      <c r="R556" s="36" cm="1">
        <f t="array" ref="R556">INDEX(Life_LapseRate,A556)*0.5</f>
        <v>0.05</v>
      </c>
      <c r="S556" s="36" cm="1">
        <f t="array" ref="S556">INDEX(Life_LapseRate,A556)*1.5</f>
        <v>0.15000000000000002</v>
      </c>
      <c r="U556" s="36" cm="1">
        <f t="array" ref="U556">INDEX(Global_Yield,A556)*INDEX(Global_YieldUp,A556)</f>
        <v>5.9999999999999995E-4</v>
      </c>
      <c r="V556" s="36" cm="1">
        <f t="array" ref="V556">INDEX(Global_Yield,A556)*INDEX(Global_YieldDown,A556)</f>
        <v>5.9999999999999995E-4</v>
      </c>
    </row>
    <row r="557" spans="1:22" x14ac:dyDescent="0.2">
      <c r="A557" s="29">
        <v>555</v>
      </c>
      <c r="B557" s="30">
        <v>0.05</v>
      </c>
      <c r="C557" s="31">
        <f t="shared" si="16"/>
        <v>9.5112874488469181</v>
      </c>
      <c r="D557" s="31"/>
      <c r="E557" s="32" cm="1">
        <f t="array" ref="E557">Global_Expense*INDEX(Global_InflationFactor,A557)</f>
        <v>47.556437244234587</v>
      </c>
      <c r="F557" s="32"/>
      <c r="G557" s="30">
        <v>0.06</v>
      </c>
      <c r="H557" s="31">
        <f t="shared" si="17"/>
        <v>0.9951560277146928</v>
      </c>
      <c r="I557" s="31"/>
      <c r="J557" s="33">
        <v>0.1</v>
      </c>
      <c r="K557" s="31" cm="1">
        <f t="array" ref="K557">1-POWER(1-INDEX(Life_LapseRate,A557),1/12)</f>
        <v>8.7416109546967213E-3</v>
      </c>
      <c r="L557" s="37"/>
      <c r="M557" s="35">
        <v>0.01</v>
      </c>
      <c r="N557" s="35">
        <v>0.01</v>
      </c>
      <c r="P557" s="36" cm="1">
        <f t="array" ref="P557">INDEX(Global_Inflation,A557)+0.02</f>
        <v>7.0000000000000007E-2</v>
      </c>
      <c r="R557" s="36" cm="1">
        <f t="array" ref="R557">INDEX(Life_LapseRate,A557)*0.5</f>
        <v>0.05</v>
      </c>
      <c r="S557" s="36" cm="1">
        <f t="array" ref="S557">INDEX(Life_LapseRate,A557)*1.5</f>
        <v>0.15000000000000002</v>
      </c>
      <c r="U557" s="36" cm="1">
        <f t="array" ref="U557">INDEX(Global_Yield,A557)*INDEX(Global_YieldUp,A557)</f>
        <v>5.9999999999999995E-4</v>
      </c>
      <c r="V557" s="36" cm="1">
        <f t="array" ref="V557">INDEX(Global_Yield,A557)*INDEX(Global_YieldDown,A557)</f>
        <v>5.9999999999999995E-4</v>
      </c>
    </row>
    <row r="558" spans="1:22" x14ac:dyDescent="0.2">
      <c r="A558" s="29">
        <v>556</v>
      </c>
      <c r="B558" s="30">
        <v>0.05</v>
      </c>
      <c r="C558" s="31">
        <f t="shared" si="16"/>
        <v>9.5500376112553784</v>
      </c>
      <c r="D558" s="31"/>
      <c r="E558" s="32" cm="1">
        <f t="array" ref="E558">Global_Expense*INDEX(Global_InflationFactor,A558)</f>
        <v>47.75018805627689</v>
      </c>
      <c r="F558" s="32"/>
      <c r="G558" s="30">
        <v>0.06</v>
      </c>
      <c r="H558" s="31">
        <f t="shared" si="17"/>
        <v>0.9951560277146928</v>
      </c>
      <c r="I558" s="31"/>
      <c r="J558" s="33">
        <v>0.1</v>
      </c>
      <c r="K558" s="31" cm="1">
        <f t="array" ref="K558">1-POWER(1-INDEX(Life_LapseRate,A558),1/12)</f>
        <v>8.7416109546967213E-3</v>
      </c>
      <c r="L558" s="37"/>
      <c r="M558" s="35">
        <v>0.01</v>
      </c>
      <c r="N558" s="35">
        <v>0.01</v>
      </c>
      <c r="P558" s="36" cm="1">
        <f t="array" ref="P558">INDEX(Global_Inflation,A558)+0.02</f>
        <v>7.0000000000000007E-2</v>
      </c>
      <c r="R558" s="36" cm="1">
        <f t="array" ref="R558">INDEX(Life_LapseRate,A558)*0.5</f>
        <v>0.05</v>
      </c>
      <c r="S558" s="36" cm="1">
        <f t="array" ref="S558">INDEX(Life_LapseRate,A558)*1.5</f>
        <v>0.15000000000000002</v>
      </c>
      <c r="U558" s="36" cm="1">
        <f t="array" ref="U558">INDEX(Global_Yield,A558)*INDEX(Global_YieldUp,A558)</f>
        <v>5.9999999999999995E-4</v>
      </c>
      <c r="V558" s="36" cm="1">
        <f t="array" ref="V558">INDEX(Global_Yield,A558)*INDEX(Global_YieldDown,A558)</f>
        <v>5.9999999999999995E-4</v>
      </c>
    </row>
    <row r="559" spans="1:22" x14ac:dyDescent="0.2">
      <c r="A559" s="29">
        <v>557</v>
      </c>
      <c r="B559" s="30">
        <v>0.05</v>
      </c>
      <c r="C559" s="31">
        <f t="shared" si="16"/>
        <v>9.5889456466221308</v>
      </c>
      <c r="D559" s="31"/>
      <c r="E559" s="32" cm="1">
        <f t="array" ref="E559">Global_Expense*INDEX(Global_InflationFactor,A559)</f>
        <v>47.944728233110652</v>
      </c>
      <c r="F559" s="32"/>
      <c r="G559" s="30">
        <v>0.06</v>
      </c>
      <c r="H559" s="31">
        <f t="shared" si="17"/>
        <v>0.9951560277146928</v>
      </c>
      <c r="I559" s="31"/>
      <c r="J559" s="33">
        <v>0.1</v>
      </c>
      <c r="K559" s="31" cm="1">
        <f t="array" ref="K559">1-POWER(1-INDEX(Life_LapseRate,A559),1/12)</f>
        <v>8.7416109546967213E-3</v>
      </c>
      <c r="L559" s="37"/>
      <c r="M559" s="35">
        <v>0.01</v>
      </c>
      <c r="N559" s="35">
        <v>0.01</v>
      </c>
      <c r="P559" s="36" cm="1">
        <f t="array" ref="P559">INDEX(Global_Inflation,A559)+0.02</f>
        <v>7.0000000000000007E-2</v>
      </c>
      <c r="R559" s="36" cm="1">
        <f t="array" ref="R559">INDEX(Life_LapseRate,A559)*0.5</f>
        <v>0.05</v>
      </c>
      <c r="S559" s="36" cm="1">
        <f t="array" ref="S559">INDEX(Life_LapseRate,A559)*1.5</f>
        <v>0.15000000000000002</v>
      </c>
      <c r="U559" s="36" cm="1">
        <f t="array" ref="U559">INDEX(Global_Yield,A559)*INDEX(Global_YieldUp,A559)</f>
        <v>5.9999999999999995E-4</v>
      </c>
      <c r="V559" s="36" cm="1">
        <f t="array" ref="V559">INDEX(Global_Yield,A559)*INDEX(Global_YieldDown,A559)</f>
        <v>5.9999999999999995E-4</v>
      </c>
    </row>
    <row r="560" spans="1:22" x14ac:dyDescent="0.2">
      <c r="A560" s="29">
        <v>558</v>
      </c>
      <c r="B560" s="30">
        <v>0.05</v>
      </c>
      <c r="C560" s="31">
        <f t="shared" si="16"/>
        <v>9.6280121981411426</v>
      </c>
      <c r="D560" s="31"/>
      <c r="E560" s="32" cm="1">
        <f t="array" ref="E560">Global_Expense*INDEX(Global_InflationFactor,A560)</f>
        <v>48.140060990705713</v>
      </c>
      <c r="F560" s="32"/>
      <c r="G560" s="30">
        <v>0.06</v>
      </c>
      <c r="H560" s="31">
        <f t="shared" si="17"/>
        <v>0.9951560277146928</v>
      </c>
      <c r="I560" s="31"/>
      <c r="J560" s="33">
        <v>0.1</v>
      </c>
      <c r="K560" s="31" cm="1">
        <f t="array" ref="K560">1-POWER(1-INDEX(Life_LapseRate,A560),1/12)</f>
        <v>8.7416109546967213E-3</v>
      </c>
      <c r="L560" s="37"/>
      <c r="M560" s="35">
        <v>0.01</v>
      </c>
      <c r="N560" s="35">
        <v>0.01</v>
      </c>
      <c r="P560" s="36" cm="1">
        <f t="array" ref="P560">INDEX(Global_Inflation,A560)+0.02</f>
        <v>7.0000000000000007E-2</v>
      </c>
      <c r="R560" s="36" cm="1">
        <f t="array" ref="R560">INDEX(Life_LapseRate,A560)*0.5</f>
        <v>0.05</v>
      </c>
      <c r="S560" s="36" cm="1">
        <f t="array" ref="S560">INDEX(Life_LapseRate,A560)*1.5</f>
        <v>0.15000000000000002</v>
      </c>
      <c r="U560" s="36" cm="1">
        <f t="array" ref="U560">INDEX(Global_Yield,A560)*INDEX(Global_YieldUp,A560)</f>
        <v>5.9999999999999995E-4</v>
      </c>
      <c r="V560" s="36" cm="1">
        <f t="array" ref="V560">INDEX(Global_Yield,A560)*INDEX(Global_YieldDown,A560)</f>
        <v>5.9999999999999995E-4</v>
      </c>
    </row>
    <row r="561" spans="1:22" x14ac:dyDescent="0.2">
      <c r="A561" s="29">
        <v>559</v>
      </c>
      <c r="B561" s="30">
        <v>0.05</v>
      </c>
      <c r="C561" s="31">
        <f t="shared" si="16"/>
        <v>9.667237911626847</v>
      </c>
      <c r="D561" s="31"/>
      <c r="E561" s="32" cm="1">
        <f t="array" ref="E561">Global_Expense*INDEX(Global_InflationFactor,A561)</f>
        <v>48.336189558134237</v>
      </c>
      <c r="F561" s="32"/>
      <c r="G561" s="30">
        <v>0.06</v>
      </c>
      <c r="H561" s="31">
        <f t="shared" si="17"/>
        <v>0.9951560277146928</v>
      </c>
      <c r="I561" s="31"/>
      <c r="J561" s="33">
        <v>0.1</v>
      </c>
      <c r="K561" s="31" cm="1">
        <f t="array" ref="K561">1-POWER(1-INDEX(Life_LapseRate,A561),1/12)</f>
        <v>8.7416109546967213E-3</v>
      </c>
      <c r="L561" s="37"/>
      <c r="M561" s="35">
        <v>0.01</v>
      </c>
      <c r="N561" s="35">
        <v>0.01</v>
      </c>
      <c r="P561" s="36" cm="1">
        <f t="array" ref="P561">INDEX(Global_Inflation,A561)+0.02</f>
        <v>7.0000000000000007E-2</v>
      </c>
      <c r="R561" s="36" cm="1">
        <f t="array" ref="R561">INDEX(Life_LapseRate,A561)*0.5</f>
        <v>0.05</v>
      </c>
      <c r="S561" s="36" cm="1">
        <f t="array" ref="S561">INDEX(Life_LapseRate,A561)*1.5</f>
        <v>0.15000000000000002</v>
      </c>
      <c r="U561" s="36" cm="1">
        <f t="array" ref="U561">INDEX(Global_Yield,A561)*INDEX(Global_YieldUp,A561)</f>
        <v>5.9999999999999995E-4</v>
      </c>
      <c r="V561" s="36" cm="1">
        <f t="array" ref="V561">INDEX(Global_Yield,A561)*INDEX(Global_YieldDown,A561)</f>
        <v>5.9999999999999995E-4</v>
      </c>
    </row>
    <row r="562" spans="1:22" x14ac:dyDescent="0.2">
      <c r="A562" s="29">
        <v>560</v>
      </c>
      <c r="B562" s="30">
        <v>0.05</v>
      </c>
      <c r="C562" s="31">
        <f t="shared" si="16"/>
        <v>9.7066234355247936</v>
      </c>
      <c r="D562" s="31"/>
      <c r="E562" s="32" cm="1">
        <f t="array" ref="E562">Global_Expense*INDEX(Global_InflationFactor,A562)</f>
        <v>48.533117177623964</v>
      </c>
      <c r="F562" s="32"/>
      <c r="G562" s="30">
        <v>0.06</v>
      </c>
      <c r="H562" s="31">
        <f t="shared" si="17"/>
        <v>0.9951560277146928</v>
      </c>
      <c r="I562" s="31"/>
      <c r="J562" s="33">
        <v>0.1</v>
      </c>
      <c r="K562" s="31" cm="1">
        <f t="array" ref="K562">1-POWER(1-INDEX(Life_LapseRate,A562),1/12)</f>
        <v>8.7416109546967213E-3</v>
      </c>
      <c r="L562" s="37"/>
      <c r="M562" s="35">
        <v>0.01</v>
      </c>
      <c r="N562" s="35">
        <v>0.01</v>
      </c>
      <c r="P562" s="36" cm="1">
        <f t="array" ref="P562">INDEX(Global_Inflation,A562)+0.02</f>
        <v>7.0000000000000007E-2</v>
      </c>
      <c r="R562" s="36" cm="1">
        <f t="array" ref="R562">INDEX(Life_LapseRate,A562)*0.5</f>
        <v>0.05</v>
      </c>
      <c r="S562" s="36" cm="1">
        <f t="array" ref="S562">INDEX(Life_LapseRate,A562)*1.5</f>
        <v>0.15000000000000002</v>
      </c>
      <c r="U562" s="36" cm="1">
        <f t="array" ref="U562">INDEX(Global_Yield,A562)*INDEX(Global_YieldUp,A562)</f>
        <v>5.9999999999999995E-4</v>
      </c>
      <c r="V562" s="36" cm="1">
        <f t="array" ref="V562">INDEX(Global_Yield,A562)*INDEX(Global_YieldDown,A562)</f>
        <v>5.9999999999999995E-4</v>
      </c>
    </row>
    <row r="563" spans="1:22" x14ac:dyDescent="0.2">
      <c r="A563" s="29">
        <v>561</v>
      </c>
      <c r="B563" s="30">
        <v>0.05</v>
      </c>
      <c r="C563" s="31">
        <f t="shared" si="16"/>
        <v>9.7461694209223797</v>
      </c>
      <c r="D563" s="31"/>
      <c r="E563" s="32" cm="1">
        <f t="array" ref="E563">Global_Expense*INDEX(Global_InflationFactor,A563)</f>
        <v>48.730847104611897</v>
      </c>
      <c r="F563" s="32"/>
      <c r="G563" s="30">
        <v>0.06</v>
      </c>
      <c r="H563" s="31">
        <f t="shared" si="17"/>
        <v>0.9951560277146928</v>
      </c>
      <c r="I563" s="31"/>
      <c r="J563" s="33">
        <v>0.1</v>
      </c>
      <c r="K563" s="31" cm="1">
        <f t="array" ref="K563">1-POWER(1-INDEX(Life_LapseRate,A563),1/12)</f>
        <v>8.7416109546967213E-3</v>
      </c>
      <c r="L563" s="37"/>
      <c r="M563" s="35">
        <v>0.01</v>
      </c>
      <c r="N563" s="35">
        <v>0.01</v>
      </c>
      <c r="P563" s="36" cm="1">
        <f t="array" ref="P563">INDEX(Global_Inflation,A563)+0.02</f>
        <v>7.0000000000000007E-2</v>
      </c>
      <c r="R563" s="36" cm="1">
        <f t="array" ref="R563">INDEX(Life_LapseRate,A563)*0.5</f>
        <v>0.05</v>
      </c>
      <c r="S563" s="36" cm="1">
        <f t="array" ref="S563">INDEX(Life_LapseRate,A563)*1.5</f>
        <v>0.15000000000000002</v>
      </c>
      <c r="U563" s="36" cm="1">
        <f t="array" ref="U563">INDEX(Global_Yield,A563)*INDEX(Global_YieldUp,A563)</f>
        <v>5.9999999999999995E-4</v>
      </c>
      <c r="V563" s="36" cm="1">
        <f t="array" ref="V563">INDEX(Global_Yield,A563)*INDEX(Global_YieldDown,A563)</f>
        <v>5.9999999999999995E-4</v>
      </c>
    </row>
    <row r="564" spans="1:22" x14ac:dyDescent="0.2">
      <c r="A564" s="29">
        <v>562</v>
      </c>
      <c r="B564" s="30">
        <v>0.05</v>
      </c>
      <c r="C564" s="31">
        <f t="shared" si="16"/>
        <v>9.7858765215596275</v>
      </c>
      <c r="D564" s="31"/>
      <c r="E564" s="32" cm="1">
        <f t="array" ref="E564">Global_Expense*INDEX(Global_InflationFactor,A564)</f>
        <v>48.929382607798139</v>
      </c>
      <c r="F564" s="32"/>
      <c r="G564" s="30">
        <v>0.06</v>
      </c>
      <c r="H564" s="31">
        <f t="shared" si="17"/>
        <v>0.9951560277146928</v>
      </c>
      <c r="I564" s="31"/>
      <c r="J564" s="33">
        <v>0.1</v>
      </c>
      <c r="K564" s="31" cm="1">
        <f t="array" ref="K564">1-POWER(1-INDEX(Life_LapseRate,A564),1/12)</f>
        <v>8.7416109546967213E-3</v>
      </c>
      <c r="L564" s="37"/>
      <c r="M564" s="35">
        <v>0.01</v>
      </c>
      <c r="N564" s="35">
        <v>0.01</v>
      </c>
      <c r="P564" s="36" cm="1">
        <f t="array" ref="P564">INDEX(Global_Inflation,A564)+0.02</f>
        <v>7.0000000000000007E-2</v>
      </c>
      <c r="R564" s="36" cm="1">
        <f t="array" ref="R564">INDEX(Life_LapseRate,A564)*0.5</f>
        <v>0.05</v>
      </c>
      <c r="S564" s="36" cm="1">
        <f t="array" ref="S564">INDEX(Life_LapseRate,A564)*1.5</f>
        <v>0.15000000000000002</v>
      </c>
      <c r="U564" s="36" cm="1">
        <f t="array" ref="U564">INDEX(Global_Yield,A564)*INDEX(Global_YieldUp,A564)</f>
        <v>5.9999999999999995E-4</v>
      </c>
      <c r="V564" s="36" cm="1">
        <f t="array" ref="V564">INDEX(Global_Yield,A564)*INDEX(Global_YieldDown,A564)</f>
        <v>5.9999999999999995E-4</v>
      </c>
    </row>
    <row r="565" spans="1:22" x14ac:dyDescent="0.2">
      <c r="A565" s="29">
        <v>563</v>
      </c>
      <c r="B565" s="30">
        <v>0.05</v>
      </c>
      <c r="C565" s="31">
        <f t="shared" si="16"/>
        <v>9.825745393839961</v>
      </c>
      <c r="D565" s="31"/>
      <c r="E565" s="32" cm="1">
        <f t="array" ref="E565">Global_Expense*INDEX(Global_InflationFactor,A565)</f>
        <v>49.128726969199803</v>
      </c>
      <c r="F565" s="32"/>
      <c r="G565" s="30">
        <v>0.06</v>
      </c>
      <c r="H565" s="31">
        <f t="shared" si="17"/>
        <v>0.9951560277146928</v>
      </c>
      <c r="I565" s="31"/>
      <c r="J565" s="33">
        <v>0.1</v>
      </c>
      <c r="K565" s="31" cm="1">
        <f t="array" ref="K565">1-POWER(1-INDEX(Life_LapseRate,A565),1/12)</f>
        <v>8.7416109546967213E-3</v>
      </c>
      <c r="L565" s="37"/>
      <c r="M565" s="35">
        <v>0.01</v>
      </c>
      <c r="N565" s="35">
        <v>0.01</v>
      </c>
      <c r="P565" s="36" cm="1">
        <f t="array" ref="P565">INDEX(Global_Inflation,A565)+0.02</f>
        <v>7.0000000000000007E-2</v>
      </c>
      <c r="R565" s="36" cm="1">
        <f t="array" ref="R565">INDEX(Life_LapseRate,A565)*0.5</f>
        <v>0.05</v>
      </c>
      <c r="S565" s="36" cm="1">
        <f t="array" ref="S565">INDEX(Life_LapseRate,A565)*1.5</f>
        <v>0.15000000000000002</v>
      </c>
      <c r="U565" s="36" cm="1">
        <f t="array" ref="U565">INDEX(Global_Yield,A565)*INDEX(Global_YieldUp,A565)</f>
        <v>5.9999999999999995E-4</v>
      </c>
      <c r="V565" s="36" cm="1">
        <f t="array" ref="V565">INDEX(Global_Yield,A565)*INDEX(Global_YieldDown,A565)</f>
        <v>5.9999999999999995E-4</v>
      </c>
    </row>
    <row r="566" spans="1:22" x14ac:dyDescent="0.2">
      <c r="A566" s="29">
        <v>564</v>
      </c>
      <c r="B566" s="30">
        <v>0.05</v>
      </c>
      <c r="C566" s="31">
        <f t="shared" si="16"/>
        <v>9.8657766968410741</v>
      </c>
      <c r="D566" s="31"/>
      <c r="E566" s="32" cm="1">
        <f t="array" ref="E566">Global_Expense*INDEX(Global_InflationFactor,A566)</f>
        <v>49.32888348420537</v>
      </c>
      <c r="F566" s="32"/>
      <c r="G566" s="30">
        <v>0.06</v>
      </c>
      <c r="H566" s="31">
        <f t="shared" si="17"/>
        <v>0.9951560277146928</v>
      </c>
      <c r="I566" s="31"/>
      <c r="J566" s="33">
        <v>0.1</v>
      </c>
      <c r="K566" s="31" cm="1">
        <f t="array" ref="K566">1-POWER(1-INDEX(Life_LapseRate,A566),1/12)</f>
        <v>8.7416109546967213E-3</v>
      </c>
      <c r="L566" s="37"/>
      <c r="M566" s="35">
        <v>0.01</v>
      </c>
      <c r="N566" s="35">
        <v>0.01</v>
      </c>
      <c r="P566" s="36" cm="1">
        <f t="array" ref="P566">INDEX(Global_Inflation,A566)+0.02</f>
        <v>7.0000000000000007E-2</v>
      </c>
      <c r="R566" s="36" cm="1">
        <f t="array" ref="R566">INDEX(Life_LapseRate,A566)*0.5</f>
        <v>0.05</v>
      </c>
      <c r="S566" s="36" cm="1">
        <f t="array" ref="S566">INDEX(Life_LapseRate,A566)*1.5</f>
        <v>0.15000000000000002</v>
      </c>
      <c r="U566" s="36" cm="1">
        <f t="array" ref="U566">INDEX(Global_Yield,A566)*INDEX(Global_YieldUp,A566)</f>
        <v>5.9999999999999995E-4</v>
      </c>
      <c r="V566" s="36" cm="1">
        <f t="array" ref="V566">INDEX(Global_Yield,A566)*INDEX(Global_YieldDown,A566)</f>
        <v>5.9999999999999995E-4</v>
      </c>
    </row>
    <row r="567" spans="1:22" x14ac:dyDescent="0.2">
      <c r="A567" s="29">
        <v>565</v>
      </c>
      <c r="B567" s="30">
        <v>0.05</v>
      </c>
      <c r="C567" s="31">
        <f t="shared" si="16"/>
        <v>9.9059710923258262</v>
      </c>
      <c r="D567" s="31"/>
      <c r="E567" s="32" cm="1">
        <f t="array" ref="E567">Global_Expense*INDEX(Global_InflationFactor,A567)</f>
        <v>49.529855461629133</v>
      </c>
      <c r="F567" s="32"/>
      <c r="G567" s="30">
        <v>0.06</v>
      </c>
      <c r="H567" s="31">
        <f t="shared" si="17"/>
        <v>0.9951560277146928</v>
      </c>
      <c r="I567" s="31"/>
      <c r="J567" s="33">
        <v>0.1</v>
      </c>
      <c r="K567" s="31" cm="1">
        <f t="array" ref="K567">1-POWER(1-INDEX(Life_LapseRate,A567),1/12)</f>
        <v>8.7416109546967213E-3</v>
      </c>
      <c r="L567" s="37"/>
      <c r="M567" s="35">
        <v>0.01</v>
      </c>
      <c r="N567" s="35">
        <v>0.01</v>
      </c>
      <c r="P567" s="36" cm="1">
        <f t="array" ref="P567">INDEX(Global_Inflation,A567)+0.02</f>
        <v>7.0000000000000007E-2</v>
      </c>
      <c r="R567" s="36" cm="1">
        <f t="array" ref="R567">INDEX(Life_LapseRate,A567)*0.5</f>
        <v>0.05</v>
      </c>
      <c r="S567" s="36" cm="1">
        <f t="array" ref="S567">INDEX(Life_LapseRate,A567)*1.5</f>
        <v>0.15000000000000002</v>
      </c>
      <c r="U567" s="36" cm="1">
        <f t="array" ref="U567">INDEX(Global_Yield,A567)*INDEX(Global_YieldUp,A567)</f>
        <v>5.9999999999999995E-4</v>
      </c>
      <c r="V567" s="36" cm="1">
        <f t="array" ref="V567">INDEX(Global_Yield,A567)*INDEX(Global_YieldDown,A567)</f>
        <v>5.9999999999999995E-4</v>
      </c>
    </row>
    <row r="568" spans="1:22" x14ac:dyDescent="0.2">
      <c r="A568" s="29">
        <v>566</v>
      </c>
      <c r="B568" s="30">
        <v>0.05</v>
      </c>
      <c r="C568" s="31">
        <f t="shared" si="16"/>
        <v>9.9463292447532172</v>
      </c>
      <c r="D568" s="31"/>
      <c r="E568" s="32" cm="1">
        <f t="array" ref="E568">Global_Expense*INDEX(Global_InflationFactor,A568)</f>
        <v>49.731646223766084</v>
      </c>
      <c r="F568" s="32"/>
      <c r="G568" s="30">
        <v>0.06</v>
      </c>
      <c r="H568" s="31">
        <f t="shared" si="17"/>
        <v>0.9951560277146928</v>
      </c>
      <c r="I568" s="31"/>
      <c r="J568" s="33">
        <v>0.1</v>
      </c>
      <c r="K568" s="31" cm="1">
        <f t="array" ref="K568">1-POWER(1-INDEX(Life_LapseRate,A568),1/12)</f>
        <v>8.7416109546967213E-3</v>
      </c>
      <c r="L568" s="37"/>
      <c r="M568" s="35">
        <v>0.01</v>
      </c>
      <c r="N568" s="35">
        <v>0.01</v>
      </c>
      <c r="P568" s="36" cm="1">
        <f t="array" ref="P568">INDEX(Global_Inflation,A568)+0.02</f>
        <v>7.0000000000000007E-2</v>
      </c>
      <c r="R568" s="36" cm="1">
        <f t="array" ref="R568">INDEX(Life_LapseRate,A568)*0.5</f>
        <v>0.05</v>
      </c>
      <c r="S568" s="36" cm="1">
        <f t="array" ref="S568">INDEX(Life_LapseRate,A568)*1.5</f>
        <v>0.15000000000000002</v>
      </c>
      <c r="U568" s="36" cm="1">
        <f t="array" ref="U568">INDEX(Global_Yield,A568)*INDEX(Global_YieldUp,A568)</f>
        <v>5.9999999999999995E-4</v>
      </c>
      <c r="V568" s="36" cm="1">
        <f t="array" ref="V568">INDEX(Global_Yield,A568)*INDEX(Global_YieldDown,A568)</f>
        <v>5.9999999999999995E-4</v>
      </c>
    </row>
    <row r="569" spans="1:22" x14ac:dyDescent="0.2">
      <c r="A569" s="29">
        <v>567</v>
      </c>
      <c r="B569" s="30">
        <v>0.05</v>
      </c>
      <c r="C569" s="31">
        <f t="shared" si="16"/>
        <v>9.9868518212892603</v>
      </c>
      <c r="D569" s="31"/>
      <c r="E569" s="32" cm="1">
        <f t="array" ref="E569">Global_Expense*INDEX(Global_InflationFactor,A569)</f>
        <v>49.934259106446305</v>
      </c>
      <c r="F569" s="32"/>
      <c r="G569" s="30">
        <v>0.06</v>
      </c>
      <c r="H569" s="31">
        <f t="shared" si="17"/>
        <v>0.9951560277146928</v>
      </c>
      <c r="I569" s="31"/>
      <c r="J569" s="33">
        <v>0.1</v>
      </c>
      <c r="K569" s="31" cm="1">
        <f t="array" ref="K569">1-POWER(1-INDEX(Life_LapseRate,A569),1/12)</f>
        <v>8.7416109546967213E-3</v>
      </c>
      <c r="L569" s="37"/>
      <c r="M569" s="35">
        <v>0.01</v>
      </c>
      <c r="N569" s="35">
        <v>0.01</v>
      </c>
      <c r="P569" s="36" cm="1">
        <f t="array" ref="P569">INDEX(Global_Inflation,A569)+0.02</f>
        <v>7.0000000000000007E-2</v>
      </c>
      <c r="R569" s="36" cm="1">
        <f t="array" ref="R569">INDEX(Life_LapseRate,A569)*0.5</f>
        <v>0.05</v>
      </c>
      <c r="S569" s="36" cm="1">
        <f t="array" ref="S569">INDEX(Life_LapseRate,A569)*1.5</f>
        <v>0.15000000000000002</v>
      </c>
      <c r="U569" s="36" cm="1">
        <f t="array" ref="U569">INDEX(Global_Yield,A569)*INDEX(Global_YieldUp,A569)</f>
        <v>5.9999999999999995E-4</v>
      </c>
      <c r="V569" s="36" cm="1">
        <f t="array" ref="V569">INDEX(Global_Yield,A569)*INDEX(Global_YieldDown,A569)</f>
        <v>5.9999999999999995E-4</v>
      </c>
    </row>
    <row r="570" spans="1:22" x14ac:dyDescent="0.2">
      <c r="A570" s="29">
        <v>568</v>
      </c>
      <c r="B570" s="30">
        <v>0.05</v>
      </c>
      <c r="C570" s="31">
        <f t="shared" si="16"/>
        <v>10.027539491818148</v>
      </c>
      <c r="D570" s="31"/>
      <c r="E570" s="32" cm="1">
        <f t="array" ref="E570">Global_Expense*INDEX(Global_InflationFactor,A570)</f>
        <v>50.137697459090738</v>
      </c>
      <c r="F570" s="32"/>
      <c r="G570" s="30">
        <v>0.06</v>
      </c>
      <c r="H570" s="31">
        <f t="shared" si="17"/>
        <v>0.9951560277146928</v>
      </c>
      <c r="I570" s="31"/>
      <c r="J570" s="33">
        <v>0.1</v>
      </c>
      <c r="K570" s="31" cm="1">
        <f t="array" ref="K570">1-POWER(1-INDEX(Life_LapseRate,A570),1/12)</f>
        <v>8.7416109546967213E-3</v>
      </c>
      <c r="L570" s="37"/>
      <c r="M570" s="35">
        <v>0.01</v>
      </c>
      <c r="N570" s="35">
        <v>0.01</v>
      </c>
      <c r="P570" s="36" cm="1">
        <f t="array" ref="P570">INDEX(Global_Inflation,A570)+0.02</f>
        <v>7.0000000000000007E-2</v>
      </c>
      <c r="R570" s="36" cm="1">
        <f t="array" ref="R570">INDEX(Life_LapseRate,A570)*0.5</f>
        <v>0.05</v>
      </c>
      <c r="S570" s="36" cm="1">
        <f t="array" ref="S570">INDEX(Life_LapseRate,A570)*1.5</f>
        <v>0.15000000000000002</v>
      </c>
      <c r="U570" s="36" cm="1">
        <f t="array" ref="U570">INDEX(Global_Yield,A570)*INDEX(Global_YieldUp,A570)</f>
        <v>5.9999999999999995E-4</v>
      </c>
      <c r="V570" s="36" cm="1">
        <f t="array" ref="V570">INDEX(Global_Yield,A570)*INDEX(Global_YieldDown,A570)</f>
        <v>5.9999999999999995E-4</v>
      </c>
    </row>
    <row r="571" spans="1:22" x14ac:dyDescent="0.2">
      <c r="A571" s="29">
        <v>569</v>
      </c>
      <c r="B571" s="30">
        <v>0.05</v>
      </c>
      <c r="C571" s="31">
        <f t="shared" si="16"/>
        <v>10.068392928953239</v>
      </c>
      <c r="D571" s="31"/>
      <c r="E571" s="32" cm="1">
        <f t="array" ref="E571">Global_Expense*INDEX(Global_InflationFactor,A571)</f>
        <v>50.341964644766193</v>
      </c>
      <c r="F571" s="32"/>
      <c r="G571" s="30">
        <v>0.06</v>
      </c>
      <c r="H571" s="31">
        <f t="shared" si="17"/>
        <v>0.9951560277146928</v>
      </c>
      <c r="I571" s="31"/>
      <c r="J571" s="33">
        <v>0.1</v>
      </c>
      <c r="K571" s="31" cm="1">
        <f t="array" ref="K571">1-POWER(1-INDEX(Life_LapseRate,A571),1/12)</f>
        <v>8.7416109546967213E-3</v>
      </c>
      <c r="L571" s="37"/>
      <c r="M571" s="35">
        <v>0.01</v>
      </c>
      <c r="N571" s="35">
        <v>0.01</v>
      </c>
      <c r="P571" s="36" cm="1">
        <f t="array" ref="P571">INDEX(Global_Inflation,A571)+0.02</f>
        <v>7.0000000000000007E-2</v>
      </c>
      <c r="R571" s="36" cm="1">
        <f t="array" ref="R571">INDEX(Life_LapseRate,A571)*0.5</f>
        <v>0.05</v>
      </c>
      <c r="S571" s="36" cm="1">
        <f t="array" ref="S571">INDEX(Life_LapseRate,A571)*1.5</f>
        <v>0.15000000000000002</v>
      </c>
      <c r="U571" s="36" cm="1">
        <f t="array" ref="U571">INDEX(Global_Yield,A571)*INDEX(Global_YieldUp,A571)</f>
        <v>5.9999999999999995E-4</v>
      </c>
      <c r="V571" s="36" cm="1">
        <f t="array" ref="V571">INDEX(Global_Yield,A571)*INDEX(Global_YieldDown,A571)</f>
        <v>5.9999999999999995E-4</v>
      </c>
    </row>
    <row r="572" spans="1:22" x14ac:dyDescent="0.2">
      <c r="A572" s="29">
        <v>570</v>
      </c>
      <c r="B572" s="30">
        <v>0.05</v>
      </c>
      <c r="C572" s="31">
        <f t="shared" si="16"/>
        <v>10.109412808048202</v>
      </c>
      <c r="D572" s="31"/>
      <c r="E572" s="32" cm="1">
        <f t="array" ref="E572">Global_Expense*INDEX(Global_InflationFactor,A572)</f>
        <v>50.547064040241011</v>
      </c>
      <c r="F572" s="32"/>
      <c r="G572" s="30">
        <v>0.06</v>
      </c>
      <c r="H572" s="31">
        <f t="shared" si="17"/>
        <v>0.9951560277146928</v>
      </c>
      <c r="I572" s="31"/>
      <c r="J572" s="33">
        <v>0.1</v>
      </c>
      <c r="K572" s="31" cm="1">
        <f t="array" ref="K572">1-POWER(1-INDEX(Life_LapseRate,A572),1/12)</f>
        <v>8.7416109546967213E-3</v>
      </c>
      <c r="L572" s="37"/>
      <c r="M572" s="35">
        <v>0.01</v>
      </c>
      <c r="N572" s="35">
        <v>0.01</v>
      </c>
      <c r="P572" s="36" cm="1">
        <f t="array" ref="P572">INDEX(Global_Inflation,A572)+0.02</f>
        <v>7.0000000000000007E-2</v>
      </c>
      <c r="R572" s="36" cm="1">
        <f t="array" ref="R572">INDEX(Life_LapseRate,A572)*0.5</f>
        <v>0.05</v>
      </c>
      <c r="S572" s="36" cm="1">
        <f t="array" ref="S572">INDEX(Life_LapseRate,A572)*1.5</f>
        <v>0.15000000000000002</v>
      </c>
      <c r="U572" s="36" cm="1">
        <f t="array" ref="U572">INDEX(Global_Yield,A572)*INDEX(Global_YieldUp,A572)</f>
        <v>5.9999999999999995E-4</v>
      </c>
      <c r="V572" s="36" cm="1">
        <f t="array" ref="V572">INDEX(Global_Yield,A572)*INDEX(Global_YieldDown,A572)</f>
        <v>5.9999999999999995E-4</v>
      </c>
    </row>
    <row r="573" spans="1:22" x14ac:dyDescent="0.2">
      <c r="A573" s="29">
        <v>571</v>
      </c>
      <c r="B573" s="30">
        <v>0.05</v>
      </c>
      <c r="C573" s="31">
        <f t="shared" si="16"/>
        <v>10.15059980720819</v>
      </c>
      <c r="D573" s="31"/>
      <c r="E573" s="32" cm="1">
        <f t="array" ref="E573">Global_Expense*INDEX(Global_InflationFactor,A573)</f>
        <v>50.752999036040947</v>
      </c>
      <c r="F573" s="32"/>
      <c r="G573" s="30">
        <v>0.06</v>
      </c>
      <c r="H573" s="31">
        <f t="shared" si="17"/>
        <v>0.9951560277146928</v>
      </c>
      <c r="I573" s="31"/>
      <c r="J573" s="33">
        <v>0.1</v>
      </c>
      <c r="K573" s="31" cm="1">
        <f t="array" ref="K573">1-POWER(1-INDEX(Life_LapseRate,A573),1/12)</f>
        <v>8.7416109546967213E-3</v>
      </c>
      <c r="L573" s="37"/>
      <c r="M573" s="35">
        <v>0.01</v>
      </c>
      <c r="N573" s="35">
        <v>0.01</v>
      </c>
      <c r="P573" s="36" cm="1">
        <f t="array" ref="P573">INDEX(Global_Inflation,A573)+0.02</f>
        <v>7.0000000000000007E-2</v>
      </c>
      <c r="R573" s="36" cm="1">
        <f t="array" ref="R573">INDEX(Life_LapseRate,A573)*0.5</f>
        <v>0.05</v>
      </c>
      <c r="S573" s="36" cm="1">
        <f t="array" ref="S573">INDEX(Life_LapseRate,A573)*1.5</f>
        <v>0.15000000000000002</v>
      </c>
      <c r="U573" s="36" cm="1">
        <f t="array" ref="U573">INDEX(Global_Yield,A573)*INDEX(Global_YieldUp,A573)</f>
        <v>5.9999999999999995E-4</v>
      </c>
      <c r="V573" s="36" cm="1">
        <f t="array" ref="V573">INDEX(Global_Yield,A573)*INDEX(Global_YieldDown,A573)</f>
        <v>5.9999999999999995E-4</v>
      </c>
    </row>
    <row r="574" spans="1:22" x14ac:dyDescent="0.2">
      <c r="A574" s="29">
        <v>572</v>
      </c>
      <c r="B574" s="30">
        <v>0.05</v>
      </c>
      <c r="C574" s="31">
        <f t="shared" si="16"/>
        <v>10.191954607301035</v>
      </c>
      <c r="D574" s="31"/>
      <c r="E574" s="32" cm="1">
        <f t="array" ref="E574">Global_Expense*INDEX(Global_InflationFactor,A574)</f>
        <v>50.959773036505176</v>
      </c>
      <c r="F574" s="32"/>
      <c r="G574" s="30">
        <v>0.06</v>
      </c>
      <c r="H574" s="31">
        <f t="shared" si="17"/>
        <v>0.9951560277146928</v>
      </c>
      <c r="I574" s="31"/>
      <c r="J574" s="33">
        <v>0.1</v>
      </c>
      <c r="K574" s="31" cm="1">
        <f t="array" ref="K574">1-POWER(1-INDEX(Life_LapseRate,A574),1/12)</f>
        <v>8.7416109546967213E-3</v>
      </c>
      <c r="L574" s="37"/>
      <c r="M574" s="35">
        <v>0.01</v>
      </c>
      <c r="N574" s="35">
        <v>0.01</v>
      </c>
      <c r="P574" s="36" cm="1">
        <f t="array" ref="P574">INDEX(Global_Inflation,A574)+0.02</f>
        <v>7.0000000000000007E-2</v>
      </c>
      <c r="R574" s="36" cm="1">
        <f t="array" ref="R574">INDEX(Life_LapseRate,A574)*0.5</f>
        <v>0.05</v>
      </c>
      <c r="S574" s="36" cm="1">
        <f t="array" ref="S574">INDEX(Life_LapseRate,A574)*1.5</f>
        <v>0.15000000000000002</v>
      </c>
      <c r="U574" s="36" cm="1">
        <f t="array" ref="U574">INDEX(Global_Yield,A574)*INDEX(Global_YieldUp,A574)</f>
        <v>5.9999999999999995E-4</v>
      </c>
      <c r="V574" s="36" cm="1">
        <f t="array" ref="V574">INDEX(Global_Yield,A574)*INDEX(Global_YieldDown,A574)</f>
        <v>5.9999999999999995E-4</v>
      </c>
    </row>
    <row r="575" spans="1:22" x14ac:dyDescent="0.2">
      <c r="A575" s="29">
        <v>573</v>
      </c>
      <c r="B575" s="30">
        <v>0.05</v>
      </c>
      <c r="C575" s="31">
        <f t="shared" si="16"/>
        <v>10.233477891968501</v>
      </c>
      <c r="D575" s="31"/>
      <c r="E575" s="32" cm="1">
        <f t="array" ref="E575">Global_Expense*INDEX(Global_InflationFactor,A575)</f>
        <v>51.167389459842511</v>
      </c>
      <c r="F575" s="32"/>
      <c r="G575" s="30">
        <v>0.06</v>
      </c>
      <c r="H575" s="31">
        <f t="shared" si="17"/>
        <v>0.9951560277146928</v>
      </c>
      <c r="I575" s="31"/>
      <c r="J575" s="33">
        <v>0.1</v>
      </c>
      <c r="K575" s="31" cm="1">
        <f t="array" ref="K575">1-POWER(1-INDEX(Life_LapseRate,A575),1/12)</f>
        <v>8.7416109546967213E-3</v>
      </c>
      <c r="L575" s="37"/>
      <c r="M575" s="35">
        <v>0.01</v>
      </c>
      <c r="N575" s="35">
        <v>0.01</v>
      </c>
      <c r="P575" s="36" cm="1">
        <f t="array" ref="P575">INDEX(Global_Inflation,A575)+0.02</f>
        <v>7.0000000000000007E-2</v>
      </c>
      <c r="R575" s="36" cm="1">
        <f t="array" ref="R575">INDEX(Life_LapseRate,A575)*0.5</f>
        <v>0.05</v>
      </c>
      <c r="S575" s="36" cm="1">
        <f t="array" ref="S575">INDEX(Life_LapseRate,A575)*1.5</f>
        <v>0.15000000000000002</v>
      </c>
      <c r="U575" s="36" cm="1">
        <f t="array" ref="U575">INDEX(Global_Yield,A575)*INDEX(Global_YieldUp,A575)</f>
        <v>5.9999999999999995E-4</v>
      </c>
      <c r="V575" s="36" cm="1">
        <f t="array" ref="V575">INDEX(Global_Yield,A575)*INDEX(Global_YieldDown,A575)</f>
        <v>5.9999999999999995E-4</v>
      </c>
    </row>
    <row r="576" spans="1:22" x14ac:dyDescent="0.2">
      <c r="A576" s="29">
        <v>574</v>
      </c>
      <c r="B576" s="30">
        <v>0.05</v>
      </c>
      <c r="C576" s="31">
        <f t="shared" si="16"/>
        <v>10.27517034763761</v>
      </c>
      <c r="D576" s="31"/>
      <c r="E576" s="32" cm="1">
        <f t="array" ref="E576">Global_Expense*INDEX(Global_InflationFactor,A576)</f>
        <v>51.375851738188054</v>
      </c>
      <c r="F576" s="32"/>
      <c r="G576" s="30">
        <v>0.06</v>
      </c>
      <c r="H576" s="31">
        <f t="shared" si="17"/>
        <v>0.9951560277146928</v>
      </c>
      <c r="I576" s="31"/>
      <c r="J576" s="33">
        <v>0.1</v>
      </c>
      <c r="K576" s="31" cm="1">
        <f t="array" ref="K576">1-POWER(1-INDEX(Life_LapseRate,A576),1/12)</f>
        <v>8.7416109546967213E-3</v>
      </c>
      <c r="L576" s="37"/>
      <c r="M576" s="35">
        <v>0.01</v>
      </c>
      <c r="N576" s="35">
        <v>0.01</v>
      </c>
      <c r="P576" s="36" cm="1">
        <f t="array" ref="P576">INDEX(Global_Inflation,A576)+0.02</f>
        <v>7.0000000000000007E-2</v>
      </c>
      <c r="R576" s="36" cm="1">
        <f t="array" ref="R576">INDEX(Life_LapseRate,A576)*0.5</f>
        <v>0.05</v>
      </c>
      <c r="S576" s="36" cm="1">
        <f t="array" ref="S576">INDEX(Life_LapseRate,A576)*1.5</f>
        <v>0.15000000000000002</v>
      </c>
      <c r="U576" s="36" cm="1">
        <f t="array" ref="U576">INDEX(Global_Yield,A576)*INDEX(Global_YieldUp,A576)</f>
        <v>5.9999999999999995E-4</v>
      </c>
      <c r="V576" s="36" cm="1">
        <f t="array" ref="V576">INDEX(Global_Yield,A576)*INDEX(Global_YieldDown,A576)</f>
        <v>5.9999999999999995E-4</v>
      </c>
    </row>
    <row r="577" spans="1:22" x14ac:dyDescent="0.2">
      <c r="A577" s="29">
        <v>575</v>
      </c>
      <c r="B577" s="30">
        <v>0.05</v>
      </c>
      <c r="C577" s="31">
        <f t="shared" si="16"/>
        <v>10.317032663531961</v>
      </c>
      <c r="D577" s="31"/>
      <c r="E577" s="32" cm="1">
        <f t="array" ref="E577">Global_Expense*INDEX(Global_InflationFactor,A577)</f>
        <v>51.585163317659806</v>
      </c>
      <c r="F577" s="32"/>
      <c r="G577" s="30">
        <v>0.06</v>
      </c>
      <c r="H577" s="31">
        <f t="shared" si="17"/>
        <v>0.9951560277146928</v>
      </c>
      <c r="I577" s="31"/>
      <c r="J577" s="33">
        <v>0.1</v>
      </c>
      <c r="K577" s="31" cm="1">
        <f t="array" ref="K577">1-POWER(1-INDEX(Life_LapseRate,A577),1/12)</f>
        <v>8.7416109546967213E-3</v>
      </c>
      <c r="L577" s="37"/>
      <c r="M577" s="35">
        <v>0.01</v>
      </c>
      <c r="N577" s="35">
        <v>0.01</v>
      </c>
      <c r="P577" s="36" cm="1">
        <f t="array" ref="P577">INDEX(Global_Inflation,A577)+0.02</f>
        <v>7.0000000000000007E-2</v>
      </c>
      <c r="R577" s="36" cm="1">
        <f t="array" ref="R577">INDEX(Life_LapseRate,A577)*0.5</f>
        <v>0.05</v>
      </c>
      <c r="S577" s="36" cm="1">
        <f t="array" ref="S577">INDEX(Life_LapseRate,A577)*1.5</f>
        <v>0.15000000000000002</v>
      </c>
      <c r="U577" s="36" cm="1">
        <f t="array" ref="U577">INDEX(Global_Yield,A577)*INDEX(Global_YieldUp,A577)</f>
        <v>5.9999999999999995E-4</v>
      </c>
      <c r="V577" s="36" cm="1">
        <f t="array" ref="V577">INDEX(Global_Yield,A577)*INDEX(Global_YieldDown,A577)</f>
        <v>5.9999999999999995E-4</v>
      </c>
    </row>
    <row r="578" spans="1:22" x14ac:dyDescent="0.2">
      <c r="A578" s="29">
        <v>576</v>
      </c>
      <c r="B578" s="30">
        <v>0.05</v>
      </c>
      <c r="C578" s="31">
        <f t="shared" si="16"/>
        <v>10.359065531683129</v>
      </c>
      <c r="D578" s="31"/>
      <c r="E578" s="32" cm="1">
        <f t="array" ref="E578">Global_Expense*INDEX(Global_InflationFactor,A578)</f>
        <v>51.795327658415644</v>
      </c>
      <c r="F578" s="32"/>
      <c r="G578" s="30">
        <v>0.06</v>
      </c>
      <c r="H578" s="31">
        <f t="shared" si="17"/>
        <v>0.9951560277146928</v>
      </c>
      <c r="I578" s="31"/>
      <c r="J578" s="33">
        <v>0.1</v>
      </c>
      <c r="K578" s="31" cm="1">
        <f t="array" ref="K578">1-POWER(1-INDEX(Life_LapseRate,A578),1/12)</f>
        <v>8.7416109546967213E-3</v>
      </c>
      <c r="L578" s="37"/>
      <c r="M578" s="35">
        <v>0.01</v>
      </c>
      <c r="N578" s="35">
        <v>0.01</v>
      </c>
      <c r="P578" s="36" cm="1">
        <f t="array" ref="P578">INDEX(Global_Inflation,A578)+0.02</f>
        <v>7.0000000000000007E-2</v>
      </c>
      <c r="R578" s="36" cm="1">
        <f t="array" ref="R578">INDEX(Life_LapseRate,A578)*0.5</f>
        <v>0.05</v>
      </c>
      <c r="S578" s="36" cm="1">
        <f t="array" ref="S578">INDEX(Life_LapseRate,A578)*1.5</f>
        <v>0.15000000000000002</v>
      </c>
      <c r="U578" s="36" cm="1">
        <f t="array" ref="U578">INDEX(Global_Yield,A578)*INDEX(Global_YieldUp,A578)</f>
        <v>5.9999999999999995E-4</v>
      </c>
      <c r="V578" s="36" cm="1">
        <f t="array" ref="V578">INDEX(Global_Yield,A578)*INDEX(Global_YieldDown,A578)</f>
        <v>5.9999999999999995E-4</v>
      </c>
    </row>
    <row r="579" spans="1:22" x14ac:dyDescent="0.2">
      <c r="A579" s="29">
        <v>577</v>
      </c>
      <c r="B579" s="30">
        <v>0.05</v>
      </c>
      <c r="C579" s="31">
        <f t="shared" ref="C579:C642" si="18">IF(A579=1,1,POWER(1+INDEX(Global_Inflation,A579-1),(A579-1)/12))</f>
        <v>10.401269646942117</v>
      </c>
      <c r="D579" s="31"/>
      <c r="E579" s="32" cm="1">
        <f t="array" ref="E579">Global_Expense*INDEX(Global_InflationFactor,A579)</f>
        <v>52.006348234710586</v>
      </c>
      <c r="F579" s="32"/>
      <c r="G579" s="30">
        <v>0.06</v>
      </c>
      <c r="H579" s="31">
        <f t="shared" ref="H579:H642" si="19">1/POWER(1+INDEX(Global_Yield,A579),1/12)</f>
        <v>0.9951560277146928</v>
      </c>
      <c r="I579" s="31"/>
      <c r="J579" s="33">
        <v>0.1</v>
      </c>
      <c r="K579" s="31" cm="1">
        <f t="array" ref="K579">1-POWER(1-INDEX(Life_LapseRate,A579),1/12)</f>
        <v>8.7416109546967213E-3</v>
      </c>
      <c r="L579" s="37"/>
      <c r="M579" s="35">
        <v>0.01</v>
      </c>
      <c r="N579" s="35">
        <v>0.01</v>
      </c>
      <c r="P579" s="36" cm="1">
        <f t="array" ref="P579">INDEX(Global_Inflation,A579)+0.02</f>
        <v>7.0000000000000007E-2</v>
      </c>
      <c r="R579" s="36" cm="1">
        <f t="array" ref="R579">INDEX(Life_LapseRate,A579)*0.5</f>
        <v>0.05</v>
      </c>
      <c r="S579" s="36" cm="1">
        <f t="array" ref="S579">INDEX(Life_LapseRate,A579)*1.5</f>
        <v>0.15000000000000002</v>
      </c>
      <c r="U579" s="36" cm="1">
        <f t="array" ref="U579">INDEX(Global_Yield,A579)*INDEX(Global_YieldUp,A579)</f>
        <v>5.9999999999999995E-4</v>
      </c>
      <c r="V579" s="36" cm="1">
        <f t="array" ref="V579">INDEX(Global_Yield,A579)*INDEX(Global_YieldDown,A579)</f>
        <v>5.9999999999999995E-4</v>
      </c>
    </row>
    <row r="580" spans="1:22" x14ac:dyDescent="0.2">
      <c r="A580" s="29">
        <v>578</v>
      </c>
      <c r="B580" s="30">
        <v>0.05</v>
      </c>
      <c r="C580" s="31">
        <f t="shared" si="18"/>
        <v>10.44364570699088</v>
      </c>
      <c r="D580" s="31"/>
      <c r="E580" s="32" cm="1">
        <f t="array" ref="E580">Global_Expense*INDEX(Global_InflationFactor,A580)</f>
        <v>52.218228534954399</v>
      </c>
      <c r="F580" s="32"/>
      <c r="G580" s="30">
        <v>0.06</v>
      </c>
      <c r="H580" s="31">
        <f t="shared" si="19"/>
        <v>0.9951560277146928</v>
      </c>
      <c r="I580" s="31"/>
      <c r="J580" s="33">
        <v>0.1</v>
      </c>
      <c r="K580" s="31" cm="1">
        <f t="array" ref="K580">1-POWER(1-INDEX(Life_LapseRate,A580),1/12)</f>
        <v>8.7416109546967213E-3</v>
      </c>
      <c r="L580" s="37"/>
      <c r="M580" s="35">
        <v>0.01</v>
      </c>
      <c r="N580" s="35">
        <v>0.01</v>
      </c>
      <c r="P580" s="36" cm="1">
        <f t="array" ref="P580">INDEX(Global_Inflation,A580)+0.02</f>
        <v>7.0000000000000007E-2</v>
      </c>
      <c r="R580" s="36" cm="1">
        <f t="array" ref="R580">INDEX(Life_LapseRate,A580)*0.5</f>
        <v>0.05</v>
      </c>
      <c r="S580" s="36" cm="1">
        <f t="array" ref="S580">INDEX(Life_LapseRate,A580)*1.5</f>
        <v>0.15000000000000002</v>
      </c>
      <c r="U580" s="36" cm="1">
        <f t="array" ref="U580">INDEX(Global_Yield,A580)*INDEX(Global_YieldUp,A580)</f>
        <v>5.9999999999999995E-4</v>
      </c>
      <c r="V580" s="36" cm="1">
        <f t="array" ref="V580">INDEX(Global_Yield,A580)*INDEX(Global_YieldDown,A580)</f>
        <v>5.9999999999999995E-4</v>
      </c>
    </row>
    <row r="581" spans="1:22" x14ac:dyDescent="0.2">
      <c r="A581" s="29">
        <v>579</v>
      </c>
      <c r="B581" s="30">
        <v>0.05</v>
      </c>
      <c r="C581" s="31">
        <f t="shared" si="18"/>
        <v>10.486194412353726</v>
      </c>
      <c r="D581" s="31"/>
      <c r="E581" s="32" cm="1">
        <f t="array" ref="E581">Global_Expense*INDEX(Global_InflationFactor,A581)</f>
        <v>52.430972061768628</v>
      </c>
      <c r="F581" s="32"/>
      <c r="G581" s="30">
        <v>0.06</v>
      </c>
      <c r="H581" s="31">
        <f t="shared" si="19"/>
        <v>0.9951560277146928</v>
      </c>
      <c r="I581" s="31"/>
      <c r="J581" s="33">
        <v>0.1</v>
      </c>
      <c r="K581" s="31" cm="1">
        <f t="array" ref="K581">1-POWER(1-INDEX(Life_LapseRate,A581),1/12)</f>
        <v>8.7416109546967213E-3</v>
      </c>
      <c r="L581" s="37"/>
      <c r="M581" s="35">
        <v>0.01</v>
      </c>
      <c r="N581" s="35">
        <v>0.01</v>
      </c>
      <c r="P581" s="36" cm="1">
        <f t="array" ref="P581">INDEX(Global_Inflation,A581)+0.02</f>
        <v>7.0000000000000007E-2</v>
      </c>
      <c r="R581" s="36" cm="1">
        <f t="array" ref="R581">INDEX(Life_LapseRate,A581)*0.5</f>
        <v>0.05</v>
      </c>
      <c r="S581" s="36" cm="1">
        <f t="array" ref="S581">INDEX(Life_LapseRate,A581)*1.5</f>
        <v>0.15000000000000002</v>
      </c>
      <c r="U581" s="36" cm="1">
        <f t="array" ref="U581">INDEX(Global_Yield,A581)*INDEX(Global_YieldUp,A581)</f>
        <v>5.9999999999999995E-4</v>
      </c>
      <c r="V581" s="36" cm="1">
        <f t="array" ref="V581">INDEX(Global_Yield,A581)*INDEX(Global_YieldDown,A581)</f>
        <v>5.9999999999999995E-4</v>
      </c>
    </row>
    <row r="582" spans="1:22" x14ac:dyDescent="0.2">
      <c r="A582" s="29">
        <v>580</v>
      </c>
      <c r="B582" s="30">
        <v>0.05</v>
      </c>
      <c r="C582" s="31">
        <f t="shared" si="18"/>
        <v>10.528916466409058</v>
      </c>
      <c r="D582" s="31"/>
      <c r="E582" s="32" cm="1">
        <f t="array" ref="E582">Global_Expense*INDEX(Global_InflationFactor,A582)</f>
        <v>52.644582332045289</v>
      </c>
      <c r="F582" s="32"/>
      <c r="G582" s="30">
        <v>0.06</v>
      </c>
      <c r="H582" s="31">
        <f t="shared" si="19"/>
        <v>0.9951560277146928</v>
      </c>
      <c r="I582" s="31"/>
      <c r="J582" s="33">
        <v>0.1</v>
      </c>
      <c r="K582" s="31" cm="1">
        <f t="array" ref="K582">1-POWER(1-INDEX(Life_LapseRate,A582),1/12)</f>
        <v>8.7416109546967213E-3</v>
      </c>
      <c r="L582" s="37"/>
      <c r="M582" s="35">
        <v>0.01</v>
      </c>
      <c r="N582" s="35">
        <v>0.01</v>
      </c>
      <c r="P582" s="36" cm="1">
        <f t="array" ref="P582">INDEX(Global_Inflation,A582)+0.02</f>
        <v>7.0000000000000007E-2</v>
      </c>
      <c r="R582" s="36" cm="1">
        <f t="array" ref="R582">INDEX(Life_LapseRate,A582)*0.5</f>
        <v>0.05</v>
      </c>
      <c r="S582" s="36" cm="1">
        <f t="array" ref="S582">INDEX(Life_LapseRate,A582)*1.5</f>
        <v>0.15000000000000002</v>
      </c>
      <c r="U582" s="36" cm="1">
        <f t="array" ref="U582">INDEX(Global_Yield,A582)*INDEX(Global_YieldUp,A582)</f>
        <v>5.9999999999999995E-4</v>
      </c>
      <c r="V582" s="36" cm="1">
        <f t="array" ref="V582">INDEX(Global_Yield,A582)*INDEX(Global_YieldDown,A582)</f>
        <v>5.9999999999999995E-4</v>
      </c>
    </row>
    <row r="583" spans="1:22" x14ac:dyDescent="0.2">
      <c r="A583" s="29">
        <v>581</v>
      </c>
      <c r="B583" s="30">
        <v>0.05</v>
      </c>
      <c r="C583" s="31">
        <f t="shared" si="18"/>
        <v>10.571812575400902</v>
      </c>
      <c r="D583" s="31"/>
      <c r="E583" s="32" cm="1">
        <f t="array" ref="E583">Global_Expense*INDEX(Global_InflationFactor,A583)</f>
        <v>52.859062877004504</v>
      </c>
      <c r="F583" s="32"/>
      <c r="G583" s="30">
        <v>0.06</v>
      </c>
      <c r="H583" s="31">
        <f t="shared" si="19"/>
        <v>0.9951560277146928</v>
      </c>
      <c r="I583" s="31"/>
      <c r="J583" s="33">
        <v>0.1</v>
      </c>
      <c r="K583" s="31" cm="1">
        <f t="array" ref="K583">1-POWER(1-INDEX(Life_LapseRate,A583),1/12)</f>
        <v>8.7416109546967213E-3</v>
      </c>
      <c r="L583" s="37"/>
      <c r="M583" s="35">
        <v>0.01</v>
      </c>
      <c r="N583" s="35">
        <v>0.01</v>
      </c>
      <c r="P583" s="36" cm="1">
        <f t="array" ref="P583">INDEX(Global_Inflation,A583)+0.02</f>
        <v>7.0000000000000007E-2</v>
      </c>
      <c r="R583" s="36" cm="1">
        <f t="array" ref="R583">INDEX(Life_LapseRate,A583)*0.5</f>
        <v>0.05</v>
      </c>
      <c r="S583" s="36" cm="1">
        <f t="array" ref="S583">INDEX(Life_LapseRate,A583)*1.5</f>
        <v>0.15000000000000002</v>
      </c>
      <c r="U583" s="36" cm="1">
        <f t="array" ref="U583">INDEX(Global_Yield,A583)*INDEX(Global_YieldUp,A583)</f>
        <v>5.9999999999999995E-4</v>
      </c>
      <c r="V583" s="36" cm="1">
        <f t="array" ref="V583">INDEX(Global_Yield,A583)*INDEX(Global_YieldDown,A583)</f>
        <v>5.9999999999999995E-4</v>
      </c>
    </row>
    <row r="584" spans="1:22" x14ac:dyDescent="0.2">
      <c r="A584" s="29">
        <v>582</v>
      </c>
      <c r="B584" s="30">
        <v>0.05</v>
      </c>
      <c r="C584" s="31">
        <f t="shared" si="18"/>
        <v>10.614883448450612</v>
      </c>
      <c r="D584" s="31"/>
      <c r="E584" s="32" cm="1">
        <f t="array" ref="E584">Global_Expense*INDEX(Global_InflationFactor,A584)</f>
        <v>53.074417242253062</v>
      </c>
      <c r="F584" s="32"/>
      <c r="G584" s="30">
        <v>0.06</v>
      </c>
      <c r="H584" s="31">
        <f t="shared" si="19"/>
        <v>0.9951560277146928</v>
      </c>
      <c r="I584" s="31"/>
      <c r="J584" s="33">
        <v>0.1</v>
      </c>
      <c r="K584" s="31" cm="1">
        <f t="array" ref="K584">1-POWER(1-INDEX(Life_LapseRate,A584),1/12)</f>
        <v>8.7416109546967213E-3</v>
      </c>
      <c r="L584" s="37"/>
      <c r="M584" s="35">
        <v>0.01</v>
      </c>
      <c r="N584" s="35">
        <v>0.01</v>
      </c>
      <c r="P584" s="36" cm="1">
        <f t="array" ref="P584">INDEX(Global_Inflation,A584)+0.02</f>
        <v>7.0000000000000007E-2</v>
      </c>
      <c r="R584" s="36" cm="1">
        <f t="array" ref="R584">INDEX(Life_LapseRate,A584)*0.5</f>
        <v>0.05</v>
      </c>
      <c r="S584" s="36" cm="1">
        <f t="array" ref="S584">INDEX(Life_LapseRate,A584)*1.5</f>
        <v>0.15000000000000002</v>
      </c>
      <c r="U584" s="36" cm="1">
        <f t="array" ref="U584">INDEX(Global_Yield,A584)*INDEX(Global_YieldUp,A584)</f>
        <v>5.9999999999999995E-4</v>
      </c>
      <c r="V584" s="36" cm="1">
        <f t="array" ref="V584">INDEX(Global_Yield,A584)*INDEX(Global_YieldDown,A584)</f>
        <v>5.9999999999999995E-4</v>
      </c>
    </row>
    <row r="585" spans="1:22" x14ac:dyDescent="0.2">
      <c r="A585" s="29">
        <v>583</v>
      </c>
      <c r="B585" s="30">
        <v>0.05</v>
      </c>
      <c r="C585" s="31">
        <f t="shared" si="18"/>
        <v>10.658129797568602</v>
      </c>
      <c r="D585" s="31"/>
      <c r="E585" s="32" cm="1">
        <f t="array" ref="E585">Global_Expense*INDEX(Global_InflationFactor,A585)</f>
        <v>53.290648987843014</v>
      </c>
      <c r="F585" s="32"/>
      <c r="G585" s="30">
        <v>0.06</v>
      </c>
      <c r="H585" s="31">
        <f t="shared" si="19"/>
        <v>0.9951560277146928</v>
      </c>
      <c r="I585" s="31"/>
      <c r="J585" s="33">
        <v>0.1</v>
      </c>
      <c r="K585" s="31" cm="1">
        <f t="array" ref="K585">1-POWER(1-INDEX(Life_LapseRate,A585),1/12)</f>
        <v>8.7416109546967213E-3</v>
      </c>
      <c r="L585" s="37"/>
      <c r="M585" s="35">
        <v>0.01</v>
      </c>
      <c r="N585" s="35">
        <v>0.01</v>
      </c>
      <c r="P585" s="36" cm="1">
        <f t="array" ref="P585">INDEX(Global_Inflation,A585)+0.02</f>
        <v>7.0000000000000007E-2</v>
      </c>
      <c r="R585" s="36" cm="1">
        <f t="array" ref="R585">INDEX(Life_LapseRate,A585)*0.5</f>
        <v>0.05</v>
      </c>
      <c r="S585" s="36" cm="1">
        <f t="array" ref="S585">INDEX(Life_LapseRate,A585)*1.5</f>
        <v>0.15000000000000002</v>
      </c>
      <c r="U585" s="36" cm="1">
        <f t="array" ref="U585">INDEX(Global_Yield,A585)*INDEX(Global_YieldUp,A585)</f>
        <v>5.9999999999999995E-4</v>
      </c>
      <c r="V585" s="36" cm="1">
        <f t="array" ref="V585">INDEX(Global_Yield,A585)*INDEX(Global_YieldDown,A585)</f>
        <v>5.9999999999999995E-4</v>
      </c>
    </row>
    <row r="586" spans="1:22" x14ac:dyDescent="0.2">
      <c r="A586" s="29">
        <v>584</v>
      </c>
      <c r="B586" s="30">
        <v>0.05</v>
      </c>
      <c r="C586" s="31">
        <f t="shared" si="18"/>
        <v>10.701552337666088</v>
      </c>
      <c r="D586" s="31"/>
      <c r="E586" s="32" cm="1">
        <f t="array" ref="E586">Global_Expense*INDEX(Global_InflationFactor,A586)</f>
        <v>53.50776168833044</v>
      </c>
      <c r="F586" s="32"/>
      <c r="G586" s="30">
        <v>0.06</v>
      </c>
      <c r="H586" s="31">
        <f t="shared" si="19"/>
        <v>0.9951560277146928</v>
      </c>
      <c r="I586" s="31"/>
      <c r="J586" s="33">
        <v>0.1</v>
      </c>
      <c r="K586" s="31" cm="1">
        <f t="array" ref="K586">1-POWER(1-INDEX(Life_LapseRate,A586),1/12)</f>
        <v>8.7416109546967213E-3</v>
      </c>
      <c r="L586" s="37"/>
      <c r="M586" s="35">
        <v>0.01</v>
      </c>
      <c r="N586" s="35">
        <v>0.01</v>
      </c>
      <c r="P586" s="36" cm="1">
        <f t="array" ref="P586">INDEX(Global_Inflation,A586)+0.02</f>
        <v>7.0000000000000007E-2</v>
      </c>
      <c r="R586" s="36" cm="1">
        <f t="array" ref="R586">INDEX(Life_LapseRate,A586)*0.5</f>
        <v>0.05</v>
      </c>
      <c r="S586" s="36" cm="1">
        <f t="array" ref="S586">INDEX(Life_LapseRate,A586)*1.5</f>
        <v>0.15000000000000002</v>
      </c>
      <c r="U586" s="36" cm="1">
        <f t="array" ref="U586">INDEX(Global_Yield,A586)*INDEX(Global_YieldUp,A586)</f>
        <v>5.9999999999999995E-4</v>
      </c>
      <c r="V586" s="36" cm="1">
        <f t="array" ref="V586">INDEX(Global_Yield,A586)*INDEX(Global_YieldDown,A586)</f>
        <v>5.9999999999999995E-4</v>
      </c>
    </row>
    <row r="587" spans="1:22" x14ac:dyDescent="0.2">
      <c r="A587" s="29">
        <v>585</v>
      </c>
      <c r="B587" s="30">
        <v>0.05</v>
      </c>
      <c r="C587" s="31">
        <f t="shared" si="18"/>
        <v>10.745151786566927</v>
      </c>
      <c r="D587" s="31"/>
      <c r="E587" s="32" cm="1">
        <f t="array" ref="E587">Global_Expense*INDEX(Global_InflationFactor,A587)</f>
        <v>53.725758932834637</v>
      </c>
      <c r="F587" s="32"/>
      <c r="G587" s="30">
        <v>0.06</v>
      </c>
      <c r="H587" s="31">
        <f t="shared" si="19"/>
        <v>0.9951560277146928</v>
      </c>
      <c r="I587" s="31"/>
      <c r="J587" s="33">
        <v>0.1</v>
      </c>
      <c r="K587" s="31" cm="1">
        <f t="array" ref="K587">1-POWER(1-INDEX(Life_LapseRate,A587),1/12)</f>
        <v>8.7416109546967213E-3</v>
      </c>
      <c r="L587" s="37"/>
      <c r="M587" s="35">
        <v>0.01</v>
      </c>
      <c r="N587" s="35">
        <v>0.01</v>
      </c>
      <c r="P587" s="36" cm="1">
        <f t="array" ref="P587">INDEX(Global_Inflation,A587)+0.02</f>
        <v>7.0000000000000007E-2</v>
      </c>
      <c r="R587" s="36" cm="1">
        <f t="array" ref="R587">INDEX(Life_LapseRate,A587)*0.5</f>
        <v>0.05</v>
      </c>
      <c r="S587" s="36" cm="1">
        <f t="array" ref="S587">INDEX(Life_LapseRate,A587)*1.5</f>
        <v>0.15000000000000002</v>
      </c>
      <c r="U587" s="36" cm="1">
        <f t="array" ref="U587">INDEX(Global_Yield,A587)*INDEX(Global_YieldUp,A587)</f>
        <v>5.9999999999999995E-4</v>
      </c>
      <c r="V587" s="36" cm="1">
        <f t="array" ref="V587">INDEX(Global_Yield,A587)*INDEX(Global_YieldDown,A587)</f>
        <v>5.9999999999999995E-4</v>
      </c>
    </row>
    <row r="588" spans="1:22" x14ac:dyDescent="0.2">
      <c r="A588" s="29">
        <v>586</v>
      </c>
      <c r="B588" s="30">
        <v>0.05</v>
      </c>
      <c r="C588" s="31">
        <f t="shared" si="18"/>
        <v>10.788928865019493</v>
      </c>
      <c r="D588" s="31"/>
      <c r="E588" s="32" cm="1">
        <f t="array" ref="E588">Global_Expense*INDEX(Global_InflationFactor,A588)</f>
        <v>53.944644325097464</v>
      </c>
      <c r="F588" s="32"/>
      <c r="G588" s="30">
        <v>0.06</v>
      </c>
      <c r="H588" s="31">
        <f t="shared" si="19"/>
        <v>0.9951560277146928</v>
      </c>
      <c r="I588" s="31"/>
      <c r="J588" s="33">
        <v>0.1</v>
      </c>
      <c r="K588" s="31" cm="1">
        <f t="array" ref="K588">1-POWER(1-INDEX(Life_LapseRate,A588),1/12)</f>
        <v>8.7416109546967213E-3</v>
      </c>
      <c r="L588" s="37"/>
      <c r="M588" s="35">
        <v>0.01</v>
      </c>
      <c r="N588" s="35">
        <v>0.01</v>
      </c>
      <c r="P588" s="36" cm="1">
        <f t="array" ref="P588">INDEX(Global_Inflation,A588)+0.02</f>
        <v>7.0000000000000007E-2</v>
      </c>
      <c r="R588" s="36" cm="1">
        <f t="array" ref="R588">INDEX(Life_LapseRate,A588)*0.5</f>
        <v>0.05</v>
      </c>
      <c r="S588" s="36" cm="1">
        <f t="array" ref="S588">INDEX(Life_LapseRate,A588)*1.5</f>
        <v>0.15000000000000002</v>
      </c>
      <c r="U588" s="36" cm="1">
        <f t="array" ref="U588">INDEX(Global_Yield,A588)*INDEX(Global_YieldUp,A588)</f>
        <v>5.9999999999999995E-4</v>
      </c>
      <c r="V588" s="36" cm="1">
        <f t="array" ref="V588">INDEX(Global_Yield,A588)*INDEX(Global_YieldDown,A588)</f>
        <v>5.9999999999999995E-4</v>
      </c>
    </row>
    <row r="589" spans="1:22" x14ac:dyDescent="0.2">
      <c r="A589" s="29">
        <v>587</v>
      </c>
      <c r="B589" s="30">
        <v>0.05</v>
      </c>
      <c r="C589" s="31">
        <f t="shared" si="18"/>
        <v>10.83288429670856</v>
      </c>
      <c r="D589" s="31"/>
      <c r="E589" s="32" cm="1">
        <f t="array" ref="E589">Global_Expense*INDEX(Global_InflationFactor,A589)</f>
        <v>54.164421483542796</v>
      </c>
      <c r="F589" s="32"/>
      <c r="G589" s="30">
        <v>0.06</v>
      </c>
      <c r="H589" s="31">
        <f t="shared" si="19"/>
        <v>0.9951560277146928</v>
      </c>
      <c r="I589" s="31"/>
      <c r="J589" s="33">
        <v>0.1</v>
      </c>
      <c r="K589" s="31" cm="1">
        <f t="array" ref="K589">1-POWER(1-INDEX(Life_LapseRate,A589),1/12)</f>
        <v>8.7416109546967213E-3</v>
      </c>
      <c r="L589" s="37"/>
      <c r="M589" s="35">
        <v>0.01</v>
      </c>
      <c r="N589" s="35">
        <v>0.01</v>
      </c>
      <c r="P589" s="36" cm="1">
        <f t="array" ref="P589">INDEX(Global_Inflation,A589)+0.02</f>
        <v>7.0000000000000007E-2</v>
      </c>
      <c r="R589" s="36" cm="1">
        <f t="array" ref="R589">INDEX(Life_LapseRate,A589)*0.5</f>
        <v>0.05</v>
      </c>
      <c r="S589" s="36" cm="1">
        <f t="array" ref="S589">INDEX(Life_LapseRate,A589)*1.5</f>
        <v>0.15000000000000002</v>
      </c>
      <c r="U589" s="36" cm="1">
        <f t="array" ref="U589">INDEX(Global_Yield,A589)*INDEX(Global_YieldUp,A589)</f>
        <v>5.9999999999999995E-4</v>
      </c>
      <c r="V589" s="36" cm="1">
        <f t="array" ref="V589">INDEX(Global_Yield,A589)*INDEX(Global_YieldDown,A589)</f>
        <v>5.9999999999999995E-4</v>
      </c>
    </row>
    <row r="590" spans="1:22" x14ac:dyDescent="0.2">
      <c r="A590" s="29">
        <v>588</v>
      </c>
      <c r="B590" s="30">
        <v>0.05</v>
      </c>
      <c r="C590" s="31">
        <f t="shared" si="18"/>
        <v>10.877018808267287</v>
      </c>
      <c r="D590" s="31"/>
      <c r="E590" s="32" cm="1">
        <f t="array" ref="E590">Global_Expense*INDEX(Global_InflationFactor,A590)</f>
        <v>54.385094041336437</v>
      </c>
      <c r="F590" s="32"/>
      <c r="G590" s="30">
        <v>0.06</v>
      </c>
      <c r="H590" s="31">
        <f t="shared" si="19"/>
        <v>0.9951560277146928</v>
      </c>
      <c r="I590" s="31"/>
      <c r="J590" s="33">
        <v>0.1</v>
      </c>
      <c r="K590" s="31" cm="1">
        <f t="array" ref="K590">1-POWER(1-INDEX(Life_LapseRate,A590),1/12)</f>
        <v>8.7416109546967213E-3</v>
      </c>
      <c r="L590" s="37"/>
      <c r="M590" s="35">
        <v>0.01</v>
      </c>
      <c r="N590" s="35">
        <v>0.01</v>
      </c>
      <c r="P590" s="36" cm="1">
        <f t="array" ref="P590">INDEX(Global_Inflation,A590)+0.02</f>
        <v>7.0000000000000007E-2</v>
      </c>
      <c r="R590" s="36" cm="1">
        <f t="array" ref="R590">INDEX(Life_LapseRate,A590)*0.5</f>
        <v>0.05</v>
      </c>
      <c r="S590" s="36" cm="1">
        <f t="array" ref="S590">INDEX(Life_LapseRate,A590)*1.5</f>
        <v>0.15000000000000002</v>
      </c>
      <c r="U590" s="36" cm="1">
        <f t="array" ref="U590">INDEX(Global_Yield,A590)*INDEX(Global_YieldUp,A590)</f>
        <v>5.9999999999999995E-4</v>
      </c>
      <c r="V590" s="36" cm="1">
        <f t="array" ref="V590">INDEX(Global_Yield,A590)*INDEX(Global_YieldDown,A590)</f>
        <v>5.9999999999999995E-4</v>
      </c>
    </row>
    <row r="591" spans="1:22" x14ac:dyDescent="0.2">
      <c r="A591" s="29">
        <v>589</v>
      </c>
      <c r="B591" s="30">
        <v>0.05</v>
      </c>
      <c r="C591" s="31">
        <f t="shared" si="18"/>
        <v>10.921333129289224</v>
      </c>
      <c r="D591" s="31"/>
      <c r="E591" s="32" cm="1">
        <f t="array" ref="E591">Global_Expense*INDEX(Global_InflationFactor,A591)</f>
        <v>54.606665646446118</v>
      </c>
      <c r="F591" s="32"/>
      <c r="G591" s="30">
        <v>0.06</v>
      </c>
      <c r="H591" s="31">
        <f t="shared" si="19"/>
        <v>0.9951560277146928</v>
      </c>
      <c r="I591" s="31"/>
      <c r="J591" s="33">
        <v>0.1</v>
      </c>
      <c r="K591" s="31" cm="1">
        <f t="array" ref="K591">1-POWER(1-INDEX(Life_LapseRate,A591),1/12)</f>
        <v>8.7416109546967213E-3</v>
      </c>
      <c r="L591" s="37"/>
      <c r="M591" s="35">
        <v>0.01</v>
      </c>
      <c r="N591" s="35">
        <v>0.01</v>
      </c>
      <c r="P591" s="36" cm="1">
        <f t="array" ref="P591">INDEX(Global_Inflation,A591)+0.02</f>
        <v>7.0000000000000007E-2</v>
      </c>
      <c r="R591" s="36" cm="1">
        <f t="array" ref="R591">INDEX(Life_LapseRate,A591)*0.5</f>
        <v>0.05</v>
      </c>
      <c r="S591" s="36" cm="1">
        <f t="array" ref="S591">INDEX(Life_LapseRate,A591)*1.5</f>
        <v>0.15000000000000002</v>
      </c>
      <c r="U591" s="36" cm="1">
        <f t="array" ref="U591">INDEX(Global_Yield,A591)*INDEX(Global_YieldUp,A591)</f>
        <v>5.9999999999999995E-4</v>
      </c>
      <c r="V591" s="36" cm="1">
        <f t="array" ref="V591">INDEX(Global_Yield,A591)*INDEX(Global_YieldDown,A591)</f>
        <v>5.9999999999999995E-4</v>
      </c>
    </row>
    <row r="592" spans="1:22" x14ac:dyDescent="0.2">
      <c r="A592" s="29">
        <v>590</v>
      </c>
      <c r="B592" s="30">
        <v>0.05</v>
      </c>
      <c r="C592" s="31">
        <f t="shared" si="18"/>
        <v>10.965827992340426</v>
      </c>
      <c r="D592" s="31"/>
      <c r="E592" s="32" cm="1">
        <f t="array" ref="E592">Global_Expense*INDEX(Global_InflationFactor,A592)</f>
        <v>54.829139961702126</v>
      </c>
      <c r="F592" s="32"/>
      <c r="G592" s="30">
        <v>0.06</v>
      </c>
      <c r="H592" s="31">
        <f t="shared" si="19"/>
        <v>0.9951560277146928</v>
      </c>
      <c r="I592" s="31"/>
      <c r="J592" s="33">
        <v>0.1</v>
      </c>
      <c r="K592" s="31" cm="1">
        <f t="array" ref="K592">1-POWER(1-INDEX(Life_LapseRate,A592),1/12)</f>
        <v>8.7416109546967213E-3</v>
      </c>
      <c r="L592" s="37"/>
      <c r="M592" s="35">
        <v>0.01</v>
      </c>
      <c r="N592" s="35">
        <v>0.01</v>
      </c>
      <c r="P592" s="36" cm="1">
        <f t="array" ref="P592">INDEX(Global_Inflation,A592)+0.02</f>
        <v>7.0000000000000007E-2</v>
      </c>
      <c r="R592" s="36" cm="1">
        <f t="array" ref="R592">INDEX(Life_LapseRate,A592)*0.5</f>
        <v>0.05</v>
      </c>
      <c r="S592" s="36" cm="1">
        <f t="array" ref="S592">INDEX(Life_LapseRate,A592)*1.5</f>
        <v>0.15000000000000002</v>
      </c>
      <c r="U592" s="36" cm="1">
        <f t="array" ref="U592">INDEX(Global_Yield,A592)*INDEX(Global_YieldUp,A592)</f>
        <v>5.9999999999999995E-4</v>
      </c>
      <c r="V592" s="36" cm="1">
        <f t="array" ref="V592">INDEX(Global_Yield,A592)*INDEX(Global_YieldDown,A592)</f>
        <v>5.9999999999999995E-4</v>
      </c>
    </row>
    <row r="593" spans="1:22" x14ac:dyDescent="0.2">
      <c r="A593" s="29">
        <v>591</v>
      </c>
      <c r="B593" s="30">
        <v>0.05</v>
      </c>
      <c r="C593" s="31">
        <f t="shared" si="18"/>
        <v>11.010504132971413</v>
      </c>
      <c r="D593" s="31"/>
      <c r="E593" s="32" cm="1">
        <f t="array" ref="E593">Global_Expense*INDEX(Global_InflationFactor,A593)</f>
        <v>55.052520664857063</v>
      </c>
      <c r="F593" s="32"/>
      <c r="G593" s="30">
        <v>0.06</v>
      </c>
      <c r="H593" s="31">
        <f t="shared" si="19"/>
        <v>0.9951560277146928</v>
      </c>
      <c r="I593" s="31"/>
      <c r="J593" s="33">
        <v>0.1</v>
      </c>
      <c r="K593" s="31" cm="1">
        <f t="array" ref="K593">1-POWER(1-INDEX(Life_LapseRate,A593),1/12)</f>
        <v>8.7416109546967213E-3</v>
      </c>
      <c r="L593" s="37"/>
      <c r="M593" s="35">
        <v>0.01</v>
      </c>
      <c r="N593" s="35">
        <v>0.01</v>
      </c>
      <c r="P593" s="36" cm="1">
        <f t="array" ref="P593">INDEX(Global_Inflation,A593)+0.02</f>
        <v>7.0000000000000007E-2</v>
      </c>
      <c r="R593" s="36" cm="1">
        <f t="array" ref="R593">INDEX(Life_LapseRate,A593)*0.5</f>
        <v>0.05</v>
      </c>
      <c r="S593" s="36" cm="1">
        <f t="array" ref="S593">INDEX(Life_LapseRate,A593)*1.5</f>
        <v>0.15000000000000002</v>
      </c>
      <c r="U593" s="36" cm="1">
        <f t="array" ref="U593">INDEX(Global_Yield,A593)*INDEX(Global_YieldUp,A593)</f>
        <v>5.9999999999999995E-4</v>
      </c>
      <c r="V593" s="36" cm="1">
        <f t="array" ref="V593">INDEX(Global_Yield,A593)*INDEX(Global_YieldDown,A593)</f>
        <v>5.9999999999999995E-4</v>
      </c>
    </row>
    <row r="594" spans="1:22" x14ac:dyDescent="0.2">
      <c r="A594" s="29">
        <v>592</v>
      </c>
      <c r="B594" s="30">
        <v>0.05</v>
      </c>
      <c r="C594" s="31">
        <f t="shared" si="18"/>
        <v>11.055362289729512</v>
      </c>
      <c r="D594" s="31"/>
      <c r="E594" s="32" cm="1">
        <f t="array" ref="E594">Global_Expense*INDEX(Global_InflationFactor,A594)</f>
        <v>55.276811448647564</v>
      </c>
      <c r="F594" s="32"/>
      <c r="G594" s="30">
        <v>0.06</v>
      </c>
      <c r="H594" s="31">
        <f t="shared" si="19"/>
        <v>0.9951560277146928</v>
      </c>
      <c r="I594" s="31"/>
      <c r="J594" s="33">
        <v>0.1</v>
      </c>
      <c r="K594" s="31" cm="1">
        <f t="array" ref="K594">1-POWER(1-INDEX(Life_LapseRate,A594),1/12)</f>
        <v>8.7416109546967213E-3</v>
      </c>
      <c r="L594" s="37"/>
      <c r="M594" s="35">
        <v>0.01</v>
      </c>
      <c r="N594" s="35">
        <v>0.01</v>
      </c>
      <c r="P594" s="36" cm="1">
        <f t="array" ref="P594">INDEX(Global_Inflation,A594)+0.02</f>
        <v>7.0000000000000007E-2</v>
      </c>
      <c r="R594" s="36" cm="1">
        <f t="array" ref="R594">INDEX(Life_LapseRate,A594)*0.5</f>
        <v>0.05</v>
      </c>
      <c r="S594" s="36" cm="1">
        <f t="array" ref="S594">INDEX(Life_LapseRate,A594)*1.5</f>
        <v>0.15000000000000002</v>
      </c>
      <c r="U594" s="36" cm="1">
        <f t="array" ref="U594">INDEX(Global_Yield,A594)*INDEX(Global_YieldUp,A594)</f>
        <v>5.9999999999999995E-4</v>
      </c>
      <c r="V594" s="36" cm="1">
        <f t="array" ref="V594">INDEX(Global_Yield,A594)*INDEX(Global_YieldDown,A594)</f>
        <v>5.9999999999999995E-4</v>
      </c>
    </row>
    <row r="595" spans="1:22" x14ac:dyDescent="0.2">
      <c r="A595" s="29">
        <v>593</v>
      </c>
      <c r="B595" s="30">
        <v>0.05</v>
      </c>
      <c r="C595" s="31">
        <f t="shared" si="18"/>
        <v>11.100403204170949</v>
      </c>
      <c r="D595" s="31"/>
      <c r="E595" s="32" cm="1">
        <f t="array" ref="E595">Global_Expense*INDEX(Global_InflationFactor,A595)</f>
        <v>55.50201602085474</v>
      </c>
      <c r="F595" s="32"/>
      <c r="G595" s="30">
        <v>0.06</v>
      </c>
      <c r="H595" s="31">
        <f t="shared" si="19"/>
        <v>0.9951560277146928</v>
      </c>
      <c r="I595" s="31"/>
      <c r="J595" s="33">
        <v>0.1</v>
      </c>
      <c r="K595" s="31" cm="1">
        <f t="array" ref="K595">1-POWER(1-INDEX(Life_LapseRate,A595),1/12)</f>
        <v>8.7416109546967213E-3</v>
      </c>
      <c r="L595" s="37"/>
      <c r="M595" s="35">
        <v>0.01</v>
      </c>
      <c r="N595" s="35">
        <v>0.01</v>
      </c>
      <c r="P595" s="36" cm="1">
        <f t="array" ref="P595">INDEX(Global_Inflation,A595)+0.02</f>
        <v>7.0000000000000007E-2</v>
      </c>
      <c r="R595" s="36" cm="1">
        <f t="array" ref="R595">INDEX(Life_LapseRate,A595)*0.5</f>
        <v>0.05</v>
      </c>
      <c r="S595" s="36" cm="1">
        <f t="array" ref="S595">INDEX(Life_LapseRate,A595)*1.5</f>
        <v>0.15000000000000002</v>
      </c>
      <c r="U595" s="36" cm="1">
        <f t="array" ref="U595">INDEX(Global_Yield,A595)*INDEX(Global_YieldUp,A595)</f>
        <v>5.9999999999999995E-4</v>
      </c>
      <c r="V595" s="36" cm="1">
        <f t="array" ref="V595">INDEX(Global_Yield,A595)*INDEX(Global_YieldDown,A595)</f>
        <v>5.9999999999999995E-4</v>
      </c>
    </row>
    <row r="596" spans="1:22" x14ac:dyDescent="0.2">
      <c r="A596" s="29">
        <v>594</v>
      </c>
      <c r="B596" s="30">
        <v>0.05</v>
      </c>
      <c r="C596" s="31">
        <f t="shared" si="18"/>
        <v>11.145627620873144</v>
      </c>
      <c r="D596" s="31"/>
      <c r="E596" s="32" cm="1">
        <f t="array" ref="E596">Global_Expense*INDEX(Global_InflationFactor,A596)</f>
        <v>55.728138104365719</v>
      </c>
      <c r="F596" s="32"/>
      <c r="G596" s="30">
        <v>0.06</v>
      </c>
      <c r="H596" s="31">
        <f t="shared" si="19"/>
        <v>0.9951560277146928</v>
      </c>
      <c r="I596" s="31"/>
      <c r="J596" s="33">
        <v>0.1</v>
      </c>
      <c r="K596" s="31" cm="1">
        <f t="array" ref="K596">1-POWER(1-INDEX(Life_LapseRate,A596),1/12)</f>
        <v>8.7416109546967213E-3</v>
      </c>
      <c r="L596" s="37"/>
      <c r="M596" s="35">
        <v>0.01</v>
      </c>
      <c r="N596" s="35">
        <v>0.01</v>
      </c>
      <c r="P596" s="36" cm="1">
        <f t="array" ref="P596">INDEX(Global_Inflation,A596)+0.02</f>
        <v>7.0000000000000007E-2</v>
      </c>
      <c r="R596" s="36" cm="1">
        <f t="array" ref="R596">INDEX(Life_LapseRate,A596)*0.5</f>
        <v>0.05</v>
      </c>
      <c r="S596" s="36" cm="1">
        <f t="array" ref="S596">INDEX(Life_LapseRate,A596)*1.5</f>
        <v>0.15000000000000002</v>
      </c>
      <c r="U596" s="36" cm="1">
        <f t="array" ref="U596">INDEX(Global_Yield,A596)*INDEX(Global_YieldUp,A596)</f>
        <v>5.9999999999999995E-4</v>
      </c>
      <c r="V596" s="36" cm="1">
        <f t="array" ref="V596">INDEX(Global_Yield,A596)*INDEX(Global_YieldDown,A596)</f>
        <v>5.9999999999999995E-4</v>
      </c>
    </row>
    <row r="597" spans="1:22" x14ac:dyDescent="0.2">
      <c r="A597" s="29">
        <v>595</v>
      </c>
      <c r="B597" s="30">
        <v>0.05</v>
      </c>
      <c r="C597" s="31">
        <f t="shared" si="18"/>
        <v>11.191036287447034</v>
      </c>
      <c r="D597" s="31"/>
      <c r="E597" s="32" cm="1">
        <f t="array" ref="E597">Global_Expense*INDEX(Global_InflationFactor,A597)</f>
        <v>55.955181437235169</v>
      </c>
      <c r="F597" s="32"/>
      <c r="G597" s="30">
        <v>0.06</v>
      </c>
      <c r="H597" s="31">
        <f t="shared" si="19"/>
        <v>0.9951560277146928</v>
      </c>
      <c r="I597" s="31"/>
      <c r="J597" s="33">
        <v>0.1</v>
      </c>
      <c r="K597" s="31" cm="1">
        <f t="array" ref="K597">1-POWER(1-INDEX(Life_LapseRate,A597),1/12)</f>
        <v>8.7416109546967213E-3</v>
      </c>
      <c r="L597" s="37"/>
      <c r="M597" s="35">
        <v>0.01</v>
      </c>
      <c r="N597" s="35">
        <v>0.01</v>
      </c>
      <c r="P597" s="36" cm="1">
        <f t="array" ref="P597">INDEX(Global_Inflation,A597)+0.02</f>
        <v>7.0000000000000007E-2</v>
      </c>
      <c r="R597" s="36" cm="1">
        <f t="array" ref="R597">INDEX(Life_LapseRate,A597)*0.5</f>
        <v>0.05</v>
      </c>
      <c r="S597" s="36" cm="1">
        <f t="array" ref="S597">INDEX(Life_LapseRate,A597)*1.5</f>
        <v>0.15000000000000002</v>
      </c>
      <c r="U597" s="36" cm="1">
        <f t="array" ref="U597">INDEX(Global_Yield,A597)*INDEX(Global_YieldUp,A597)</f>
        <v>5.9999999999999995E-4</v>
      </c>
      <c r="V597" s="36" cm="1">
        <f t="array" ref="V597">INDEX(Global_Yield,A597)*INDEX(Global_YieldDown,A597)</f>
        <v>5.9999999999999995E-4</v>
      </c>
    </row>
    <row r="598" spans="1:22" x14ac:dyDescent="0.2">
      <c r="A598" s="29">
        <v>596</v>
      </c>
      <c r="B598" s="30">
        <v>0.05</v>
      </c>
      <c r="C598" s="31">
        <f t="shared" si="18"/>
        <v>11.236629954549395</v>
      </c>
      <c r="D598" s="31"/>
      <c r="E598" s="32" cm="1">
        <f t="array" ref="E598">Global_Expense*INDEX(Global_InflationFactor,A598)</f>
        <v>56.183149772746972</v>
      </c>
      <c r="F598" s="32"/>
      <c r="G598" s="30">
        <v>0.06</v>
      </c>
      <c r="H598" s="31">
        <f t="shared" si="19"/>
        <v>0.9951560277146928</v>
      </c>
      <c r="I598" s="31"/>
      <c r="J598" s="33">
        <v>0.1</v>
      </c>
      <c r="K598" s="31" cm="1">
        <f t="array" ref="K598">1-POWER(1-INDEX(Life_LapseRate,A598),1/12)</f>
        <v>8.7416109546967213E-3</v>
      </c>
      <c r="L598" s="37"/>
      <c r="M598" s="35">
        <v>0.01</v>
      </c>
      <c r="N598" s="35">
        <v>0.01</v>
      </c>
      <c r="P598" s="36" cm="1">
        <f t="array" ref="P598">INDEX(Global_Inflation,A598)+0.02</f>
        <v>7.0000000000000007E-2</v>
      </c>
      <c r="R598" s="36" cm="1">
        <f t="array" ref="R598">INDEX(Life_LapseRate,A598)*0.5</f>
        <v>0.05</v>
      </c>
      <c r="S598" s="36" cm="1">
        <f t="array" ref="S598">INDEX(Life_LapseRate,A598)*1.5</f>
        <v>0.15000000000000002</v>
      </c>
      <c r="U598" s="36" cm="1">
        <f t="array" ref="U598">INDEX(Global_Yield,A598)*INDEX(Global_YieldUp,A598)</f>
        <v>5.9999999999999995E-4</v>
      </c>
      <c r="V598" s="36" cm="1">
        <f t="array" ref="V598">INDEX(Global_Yield,A598)*INDEX(Global_YieldDown,A598)</f>
        <v>5.9999999999999995E-4</v>
      </c>
    </row>
    <row r="599" spans="1:22" x14ac:dyDescent="0.2">
      <c r="A599" s="29">
        <v>597</v>
      </c>
      <c r="B599" s="30">
        <v>0.05</v>
      </c>
      <c r="C599" s="31">
        <f t="shared" si="18"/>
        <v>11.282409375895275</v>
      </c>
      <c r="D599" s="31"/>
      <c r="E599" s="32" cm="1">
        <f t="array" ref="E599">Global_Expense*INDEX(Global_InflationFactor,A599)</f>
        <v>56.412046879476378</v>
      </c>
      <c r="F599" s="32"/>
      <c r="G599" s="30">
        <v>0.06</v>
      </c>
      <c r="H599" s="31">
        <f t="shared" si="19"/>
        <v>0.9951560277146928</v>
      </c>
      <c r="I599" s="31"/>
      <c r="J599" s="33">
        <v>0.1</v>
      </c>
      <c r="K599" s="31" cm="1">
        <f t="array" ref="K599">1-POWER(1-INDEX(Life_LapseRate,A599),1/12)</f>
        <v>8.7416109546967213E-3</v>
      </c>
      <c r="L599" s="37"/>
      <c r="M599" s="35">
        <v>0.01</v>
      </c>
      <c r="N599" s="35">
        <v>0.01</v>
      </c>
      <c r="P599" s="36" cm="1">
        <f t="array" ref="P599">INDEX(Global_Inflation,A599)+0.02</f>
        <v>7.0000000000000007E-2</v>
      </c>
      <c r="R599" s="36" cm="1">
        <f t="array" ref="R599">INDEX(Life_LapseRate,A599)*0.5</f>
        <v>0.05</v>
      </c>
      <c r="S599" s="36" cm="1">
        <f t="array" ref="S599">INDEX(Life_LapseRate,A599)*1.5</f>
        <v>0.15000000000000002</v>
      </c>
      <c r="U599" s="36" cm="1">
        <f t="array" ref="U599">INDEX(Global_Yield,A599)*INDEX(Global_YieldUp,A599)</f>
        <v>5.9999999999999995E-4</v>
      </c>
      <c r="V599" s="36" cm="1">
        <f t="array" ref="V599">INDEX(Global_Yield,A599)*INDEX(Global_YieldDown,A599)</f>
        <v>5.9999999999999995E-4</v>
      </c>
    </row>
    <row r="600" spans="1:22" x14ac:dyDescent="0.2">
      <c r="A600" s="29">
        <v>598</v>
      </c>
      <c r="B600" s="30">
        <v>0.05</v>
      </c>
      <c r="C600" s="31">
        <f t="shared" si="18"/>
        <v>11.32837530827047</v>
      </c>
      <c r="D600" s="31"/>
      <c r="E600" s="32" cm="1">
        <f t="array" ref="E600">Global_Expense*INDEX(Global_InflationFactor,A600)</f>
        <v>56.641876541352346</v>
      </c>
      <c r="F600" s="32"/>
      <c r="G600" s="30">
        <v>0.06</v>
      </c>
      <c r="H600" s="31">
        <f t="shared" si="19"/>
        <v>0.9951560277146928</v>
      </c>
      <c r="I600" s="31"/>
      <c r="J600" s="33">
        <v>0.1</v>
      </c>
      <c r="K600" s="31" cm="1">
        <f t="array" ref="K600">1-POWER(1-INDEX(Life_LapseRate,A600),1/12)</f>
        <v>8.7416109546967213E-3</v>
      </c>
      <c r="L600" s="37"/>
      <c r="M600" s="35">
        <v>0.01</v>
      </c>
      <c r="N600" s="35">
        <v>0.01</v>
      </c>
      <c r="P600" s="36" cm="1">
        <f t="array" ref="P600">INDEX(Global_Inflation,A600)+0.02</f>
        <v>7.0000000000000007E-2</v>
      </c>
      <c r="R600" s="36" cm="1">
        <f t="array" ref="R600">INDEX(Life_LapseRate,A600)*0.5</f>
        <v>0.05</v>
      </c>
      <c r="S600" s="36" cm="1">
        <f t="array" ref="S600">INDEX(Life_LapseRate,A600)*1.5</f>
        <v>0.15000000000000002</v>
      </c>
      <c r="U600" s="36" cm="1">
        <f t="array" ref="U600">INDEX(Global_Yield,A600)*INDEX(Global_YieldUp,A600)</f>
        <v>5.9999999999999995E-4</v>
      </c>
      <c r="V600" s="36" cm="1">
        <f t="array" ref="V600">INDEX(Global_Yield,A600)*INDEX(Global_YieldDown,A600)</f>
        <v>5.9999999999999995E-4</v>
      </c>
    </row>
    <row r="601" spans="1:22" x14ac:dyDescent="0.2">
      <c r="A601" s="29">
        <v>599</v>
      </c>
      <c r="B601" s="30">
        <v>0.05</v>
      </c>
      <c r="C601" s="31">
        <f t="shared" si="18"/>
        <v>11.374528511543986</v>
      </c>
      <c r="D601" s="31"/>
      <c r="E601" s="32" cm="1">
        <f t="array" ref="E601">Global_Expense*INDEX(Global_InflationFactor,A601)</f>
        <v>56.872642557719928</v>
      </c>
      <c r="F601" s="32"/>
      <c r="G601" s="30">
        <v>0.06</v>
      </c>
      <c r="H601" s="31">
        <f t="shared" si="19"/>
        <v>0.9951560277146928</v>
      </c>
      <c r="I601" s="31"/>
      <c r="J601" s="33">
        <v>0.1</v>
      </c>
      <c r="K601" s="31" cm="1">
        <f t="array" ref="K601">1-POWER(1-INDEX(Life_LapseRate,A601),1/12)</f>
        <v>8.7416109546967213E-3</v>
      </c>
      <c r="L601" s="37"/>
      <c r="M601" s="35">
        <v>0.01</v>
      </c>
      <c r="N601" s="35">
        <v>0.01</v>
      </c>
      <c r="P601" s="36" cm="1">
        <f t="array" ref="P601">INDEX(Global_Inflation,A601)+0.02</f>
        <v>7.0000000000000007E-2</v>
      </c>
      <c r="R601" s="36" cm="1">
        <f t="array" ref="R601">INDEX(Life_LapseRate,A601)*0.5</f>
        <v>0.05</v>
      </c>
      <c r="S601" s="36" cm="1">
        <f t="array" ref="S601">INDEX(Life_LapseRate,A601)*1.5</f>
        <v>0.15000000000000002</v>
      </c>
      <c r="U601" s="36" cm="1">
        <f t="array" ref="U601">INDEX(Global_Yield,A601)*INDEX(Global_YieldUp,A601)</f>
        <v>5.9999999999999995E-4</v>
      </c>
      <c r="V601" s="36" cm="1">
        <f t="array" ref="V601">INDEX(Global_Yield,A601)*INDEX(Global_YieldDown,A601)</f>
        <v>5.9999999999999995E-4</v>
      </c>
    </row>
    <row r="602" spans="1:22" x14ac:dyDescent="0.2">
      <c r="A602" s="29">
        <v>600</v>
      </c>
      <c r="B602" s="30">
        <v>0.05</v>
      </c>
      <c r="C602" s="31">
        <f t="shared" si="18"/>
        <v>11.420869748680653</v>
      </c>
      <c r="D602" s="31"/>
      <c r="E602" s="32" cm="1">
        <f t="array" ref="E602">Global_Expense*INDEX(Global_InflationFactor,A602)</f>
        <v>57.104348743403264</v>
      </c>
      <c r="F602" s="32"/>
      <c r="G602" s="30">
        <v>0.06</v>
      </c>
      <c r="H602" s="31">
        <f t="shared" si="19"/>
        <v>0.9951560277146928</v>
      </c>
      <c r="I602" s="31"/>
      <c r="J602" s="33">
        <v>0.1</v>
      </c>
      <c r="K602" s="31" cm="1">
        <f t="array" ref="K602">1-POWER(1-INDEX(Life_LapseRate,A602),1/12)</f>
        <v>8.7416109546967213E-3</v>
      </c>
      <c r="L602" s="37"/>
      <c r="M602" s="35">
        <v>0.01</v>
      </c>
      <c r="N602" s="35">
        <v>0.01</v>
      </c>
      <c r="P602" s="36" cm="1">
        <f t="array" ref="P602">INDEX(Global_Inflation,A602)+0.02</f>
        <v>7.0000000000000007E-2</v>
      </c>
      <c r="R602" s="36" cm="1">
        <f t="array" ref="R602">INDEX(Life_LapseRate,A602)*0.5</f>
        <v>0.05</v>
      </c>
      <c r="S602" s="36" cm="1">
        <f t="array" ref="S602">INDEX(Life_LapseRate,A602)*1.5</f>
        <v>0.15000000000000002</v>
      </c>
      <c r="U602" s="36" cm="1">
        <f t="array" ref="U602">INDEX(Global_Yield,A602)*INDEX(Global_YieldUp,A602)</f>
        <v>5.9999999999999995E-4</v>
      </c>
      <c r="V602" s="36" cm="1">
        <f t="array" ref="V602">INDEX(Global_Yield,A602)*INDEX(Global_YieldDown,A602)</f>
        <v>5.9999999999999995E-4</v>
      </c>
    </row>
    <row r="603" spans="1:22" x14ac:dyDescent="0.2">
      <c r="A603" s="29">
        <v>601</v>
      </c>
      <c r="B603" s="30">
        <v>0.05</v>
      </c>
      <c r="C603" s="31">
        <f t="shared" si="18"/>
        <v>11.467399785753685</v>
      </c>
      <c r="D603" s="31"/>
      <c r="E603" s="32" cm="1">
        <f t="array" ref="E603">Global_Expense*INDEX(Global_InflationFactor,A603)</f>
        <v>57.336998928768423</v>
      </c>
      <c r="F603" s="32"/>
      <c r="G603" s="30">
        <v>0.06</v>
      </c>
      <c r="H603" s="31">
        <f t="shared" si="19"/>
        <v>0.9951560277146928</v>
      </c>
      <c r="I603" s="31"/>
      <c r="J603" s="33">
        <v>0.1</v>
      </c>
      <c r="K603" s="31" cm="1">
        <f t="array" ref="K603">1-POWER(1-INDEX(Life_LapseRate,A603),1/12)</f>
        <v>8.7416109546967213E-3</v>
      </c>
      <c r="L603" s="37"/>
      <c r="M603" s="35">
        <v>0.01</v>
      </c>
      <c r="N603" s="35">
        <v>0.01</v>
      </c>
      <c r="P603" s="36" cm="1">
        <f t="array" ref="P603">INDEX(Global_Inflation,A603)+0.02</f>
        <v>7.0000000000000007E-2</v>
      </c>
      <c r="R603" s="36" cm="1">
        <f t="array" ref="R603">INDEX(Life_LapseRate,A603)*0.5</f>
        <v>0.05</v>
      </c>
      <c r="S603" s="36" cm="1">
        <f t="array" ref="S603">INDEX(Life_LapseRate,A603)*1.5</f>
        <v>0.15000000000000002</v>
      </c>
      <c r="U603" s="36" cm="1">
        <f t="array" ref="U603">INDEX(Global_Yield,A603)*INDEX(Global_YieldUp,A603)</f>
        <v>5.9999999999999995E-4</v>
      </c>
      <c r="V603" s="36" cm="1">
        <f t="array" ref="V603">INDEX(Global_Yield,A603)*INDEX(Global_YieldDown,A603)</f>
        <v>5.9999999999999995E-4</v>
      </c>
    </row>
    <row r="604" spans="1:22" x14ac:dyDescent="0.2">
      <c r="A604" s="29">
        <v>602</v>
      </c>
      <c r="B604" s="30">
        <v>0.05</v>
      </c>
      <c r="C604" s="31">
        <f t="shared" si="18"/>
        <v>11.514119391957443</v>
      </c>
      <c r="D604" s="31"/>
      <c r="E604" s="32" cm="1">
        <f t="array" ref="E604">Global_Expense*INDEX(Global_InflationFactor,A604)</f>
        <v>57.570596959787217</v>
      </c>
      <c r="F604" s="32"/>
      <c r="G604" s="30">
        <v>0.06</v>
      </c>
      <c r="H604" s="31">
        <f t="shared" si="19"/>
        <v>0.9951560277146928</v>
      </c>
      <c r="I604" s="31"/>
      <c r="J604" s="33">
        <v>0.1</v>
      </c>
      <c r="K604" s="31" cm="1">
        <f t="array" ref="K604">1-POWER(1-INDEX(Life_LapseRate,A604),1/12)</f>
        <v>8.7416109546967213E-3</v>
      </c>
      <c r="L604" s="37"/>
      <c r="M604" s="35">
        <v>0.01</v>
      </c>
      <c r="N604" s="35">
        <v>0.01</v>
      </c>
      <c r="P604" s="36" cm="1">
        <f t="array" ref="P604">INDEX(Global_Inflation,A604)+0.02</f>
        <v>7.0000000000000007E-2</v>
      </c>
      <c r="R604" s="36" cm="1">
        <f t="array" ref="R604">INDEX(Life_LapseRate,A604)*0.5</f>
        <v>0.05</v>
      </c>
      <c r="S604" s="36" cm="1">
        <f t="array" ref="S604">INDEX(Life_LapseRate,A604)*1.5</f>
        <v>0.15000000000000002</v>
      </c>
      <c r="U604" s="36" cm="1">
        <f t="array" ref="U604">INDEX(Global_Yield,A604)*INDEX(Global_YieldUp,A604)</f>
        <v>5.9999999999999995E-4</v>
      </c>
      <c r="V604" s="36" cm="1">
        <f t="array" ref="V604">INDEX(Global_Yield,A604)*INDEX(Global_YieldDown,A604)</f>
        <v>5.9999999999999995E-4</v>
      </c>
    </row>
    <row r="605" spans="1:22" x14ac:dyDescent="0.2">
      <c r="A605" s="29">
        <v>603</v>
      </c>
      <c r="B605" s="30">
        <v>0.05</v>
      </c>
      <c r="C605" s="31">
        <f t="shared" si="18"/>
        <v>11.561029339619985</v>
      </c>
      <c r="D605" s="31"/>
      <c r="E605" s="32" cm="1">
        <f t="array" ref="E605">Global_Expense*INDEX(Global_InflationFactor,A605)</f>
        <v>57.805146698099925</v>
      </c>
      <c r="F605" s="32"/>
      <c r="G605" s="30">
        <v>0.06</v>
      </c>
      <c r="H605" s="31">
        <f t="shared" si="19"/>
        <v>0.9951560277146928</v>
      </c>
      <c r="I605" s="31"/>
      <c r="J605" s="33">
        <v>0.1</v>
      </c>
      <c r="K605" s="31" cm="1">
        <f t="array" ref="K605">1-POWER(1-INDEX(Life_LapseRate,A605),1/12)</f>
        <v>8.7416109546967213E-3</v>
      </c>
      <c r="L605" s="37"/>
      <c r="M605" s="35">
        <v>0.01</v>
      </c>
      <c r="N605" s="35">
        <v>0.01</v>
      </c>
      <c r="P605" s="36" cm="1">
        <f t="array" ref="P605">INDEX(Global_Inflation,A605)+0.02</f>
        <v>7.0000000000000007E-2</v>
      </c>
      <c r="R605" s="36" cm="1">
        <f t="array" ref="R605">INDEX(Life_LapseRate,A605)*0.5</f>
        <v>0.05</v>
      </c>
      <c r="S605" s="36" cm="1">
        <f t="array" ref="S605">INDEX(Life_LapseRate,A605)*1.5</f>
        <v>0.15000000000000002</v>
      </c>
      <c r="U605" s="36" cm="1">
        <f t="array" ref="U605">INDEX(Global_Yield,A605)*INDEX(Global_YieldUp,A605)</f>
        <v>5.9999999999999995E-4</v>
      </c>
      <c r="V605" s="36" cm="1">
        <f t="array" ref="V605">INDEX(Global_Yield,A605)*INDEX(Global_YieldDown,A605)</f>
        <v>5.9999999999999995E-4</v>
      </c>
    </row>
    <row r="606" spans="1:22" x14ac:dyDescent="0.2">
      <c r="A606" s="29">
        <v>604</v>
      </c>
      <c r="B606" s="30">
        <v>0.05</v>
      </c>
      <c r="C606" s="31">
        <f t="shared" si="18"/>
        <v>11.608130404215984</v>
      </c>
      <c r="D606" s="31"/>
      <c r="E606" s="32" cm="1">
        <f t="array" ref="E606">Global_Expense*INDEX(Global_InflationFactor,A606)</f>
        <v>58.040652021079921</v>
      </c>
      <c r="F606" s="32"/>
      <c r="G606" s="30">
        <v>0.06</v>
      </c>
      <c r="H606" s="31">
        <f t="shared" si="19"/>
        <v>0.9951560277146928</v>
      </c>
      <c r="I606" s="31"/>
      <c r="J606" s="33">
        <v>0.1</v>
      </c>
      <c r="K606" s="31" cm="1">
        <f t="array" ref="K606">1-POWER(1-INDEX(Life_LapseRate,A606),1/12)</f>
        <v>8.7416109546967213E-3</v>
      </c>
      <c r="L606" s="37"/>
      <c r="M606" s="35">
        <v>0.01</v>
      </c>
      <c r="N606" s="35">
        <v>0.01</v>
      </c>
      <c r="P606" s="36" cm="1">
        <f t="array" ref="P606">INDEX(Global_Inflation,A606)+0.02</f>
        <v>7.0000000000000007E-2</v>
      </c>
      <c r="R606" s="36" cm="1">
        <f t="array" ref="R606">INDEX(Life_LapseRate,A606)*0.5</f>
        <v>0.05</v>
      </c>
      <c r="S606" s="36" cm="1">
        <f t="array" ref="S606">INDEX(Life_LapseRate,A606)*1.5</f>
        <v>0.15000000000000002</v>
      </c>
      <c r="U606" s="36" cm="1">
        <f t="array" ref="U606">INDEX(Global_Yield,A606)*INDEX(Global_YieldUp,A606)</f>
        <v>5.9999999999999995E-4</v>
      </c>
      <c r="V606" s="36" cm="1">
        <f t="array" ref="V606">INDEX(Global_Yield,A606)*INDEX(Global_YieldDown,A606)</f>
        <v>5.9999999999999995E-4</v>
      </c>
    </row>
    <row r="607" spans="1:22" x14ac:dyDescent="0.2">
      <c r="A607" s="29">
        <v>605</v>
      </c>
      <c r="B607" s="30">
        <v>0.05</v>
      </c>
      <c r="C607" s="31">
        <f t="shared" si="18"/>
        <v>11.655423364379493</v>
      </c>
      <c r="D607" s="31"/>
      <c r="E607" s="32" cm="1">
        <f t="array" ref="E607">Global_Expense*INDEX(Global_InflationFactor,A607)</f>
        <v>58.277116821897465</v>
      </c>
      <c r="F607" s="32"/>
      <c r="G607" s="30">
        <v>0.06</v>
      </c>
      <c r="H607" s="31">
        <f t="shared" si="19"/>
        <v>0.9951560277146928</v>
      </c>
      <c r="I607" s="31"/>
      <c r="J607" s="33">
        <v>0.1</v>
      </c>
      <c r="K607" s="31" cm="1">
        <f t="array" ref="K607">1-POWER(1-INDEX(Life_LapseRate,A607),1/12)</f>
        <v>8.7416109546967213E-3</v>
      </c>
      <c r="L607" s="37"/>
      <c r="M607" s="35">
        <v>0.01</v>
      </c>
      <c r="N607" s="35">
        <v>0.01</v>
      </c>
      <c r="P607" s="36" cm="1">
        <f t="array" ref="P607">INDEX(Global_Inflation,A607)+0.02</f>
        <v>7.0000000000000007E-2</v>
      </c>
      <c r="R607" s="36" cm="1">
        <f t="array" ref="R607">INDEX(Life_LapseRate,A607)*0.5</f>
        <v>0.05</v>
      </c>
      <c r="S607" s="36" cm="1">
        <f t="array" ref="S607">INDEX(Life_LapseRate,A607)*1.5</f>
        <v>0.15000000000000002</v>
      </c>
      <c r="U607" s="36" cm="1">
        <f t="array" ref="U607">INDEX(Global_Yield,A607)*INDEX(Global_YieldUp,A607)</f>
        <v>5.9999999999999995E-4</v>
      </c>
      <c r="V607" s="36" cm="1">
        <f t="array" ref="V607">INDEX(Global_Yield,A607)*INDEX(Global_YieldDown,A607)</f>
        <v>5.9999999999999995E-4</v>
      </c>
    </row>
    <row r="608" spans="1:22" x14ac:dyDescent="0.2">
      <c r="A608" s="29">
        <v>606</v>
      </c>
      <c r="B608" s="30">
        <v>0.05</v>
      </c>
      <c r="C608" s="31">
        <f t="shared" si="18"/>
        <v>11.702909001916799</v>
      </c>
      <c r="D608" s="31"/>
      <c r="E608" s="32" cm="1">
        <f t="array" ref="E608">Global_Expense*INDEX(Global_InflationFactor,A608)</f>
        <v>58.514545009583998</v>
      </c>
      <c r="F608" s="32"/>
      <c r="G608" s="30">
        <v>0.06</v>
      </c>
      <c r="H608" s="31">
        <f t="shared" si="19"/>
        <v>0.9951560277146928</v>
      </c>
      <c r="I608" s="31"/>
      <c r="J608" s="33">
        <v>0.1</v>
      </c>
      <c r="K608" s="31" cm="1">
        <f t="array" ref="K608">1-POWER(1-INDEX(Life_LapseRate,A608),1/12)</f>
        <v>8.7416109546967213E-3</v>
      </c>
      <c r="L608" s="37"/>
      <c r="M608" s="35">
        <v>0.01</v>
      </c>
      <c r="N608" s="35">
        <v>0.01</v>
      </c>
      <c r="P608" s="36" cm="1">
        <f t="array" ref="P608">INDEX(Global_Inflation,A608)+0.02</f>
        <v>7.0000000000000007E-2</v>
      </c>
      <c r="R608" s="36" cm="1">
        <f t="array" ref="R608">INDEX(Life_LapseRate,A608)*0.5</f>
        <v>0.05</v>
      </c>
      <c r="S608" s="36" cm="1">
        <f t="array" ref="S608">INDEX(Life_LapseRate,A608)*1.5</f>
        <v>0.15000000000000002</v>
      </c>
      <c r="U608" s="36" cm="1">
        <f t="array" ref="U608">INDEX(Global_Yield,A608)*INDEX(Global_YieldUp,A608)</f>
        <v>5.9999999999999995E-4</v>
      </c>
      <c r="V608" s="36" cm="1">
        <f t="array" ref="V608">INDEX(Global_Yield,A608)*INDEX(Global_YieldDown,A608)</f>
        <v>5.9999999999999995E-4</v>
      </c>
    </row>
    <row r="609" spans="1:22" x14ac:dyDescent="0.2">
      <c r="A609" s="29">
        <v>607</v>
      </c>
      <c r="B609" s="30">
        <v>0.05</v>
      </c>
      <c r="C609" s="31">
        <f t="shared" si="18"/>
        <v>11.750588101819382</v>
      </c>
      <c r="D609" s="31"/>
      <c r="E609" s="32" cm="1">
        <f t="array" ref="E609">Global_Expense*INDEX(Global_InflationFactor,A609)</f>
        <v>58.752940509096909</v>
      </c>
      <c r="F609" s="32"/>
      <c r="G609" s="30">
        <v>0.06</v>
      </c>
      <c r="H609" s="31">
        <f t="shared" si="19"/>
        <v>0.9951560277146928</v>
      </c>
      <c r="I609" s="31"/>
      <c r="J609" s="33">
        <v>0.1</v>
      </c>
      <c r="K609" s="31" cm="1">
        <f t="array" ref="K609">1-POWER(1-INDEX(Life_LapseRate,A609),1/12)</f>
        <v>8.7416109546967213E-3</v>
      </c>
      <c r="L609" s="37"/>
      <c r="M609" s="35">
        <v>0.01</v>
      </c>
      <c r="N609" s="35">
        <v>0.01</v>
      </c>
      <c r="P609" s="36" cm="1">
        <f t="array" ref="P609">INDEX(Global_Inflation,A609)+0.02</f>
        <v>7.0000000000000007E-2</v>
      </c>
      <c r="R609" s="36" cm="1">
        <f t="array" ref="R609">INDEX(Life_LapseRate,A609)*0.5</f>
        <v>0.05</v>
      </c>
      <c r="S609" s="36" cm="1">
        <f t="array" ref="S609">INDEX(Life_LapseRate,A609)*1.5</f>
        <v>0.15000000000000002</v>
      </c>
      <c r="U609" s="36" cm="1">
        <f t="array" ref="U609">INDEX(Global_Yield,A609)*INDEX(Global_YieldUp,A609)</f>
        <v>5.9999999999999995E-4</v>
      </c>
      <c r="V609" s="36" cm="1">
        <f t="array" ref="V609">INDEX(Global_Yield,A609)*INDEX(Global_YieldDown,A609)</f>
        <v>5.9999999999999995E-4</v>
      </c>
    </row>
    <row r="610" spans="1:22" x14ac:dyDescent="0.2">
      <c r="A610" s="29">
        <v>608</v>
      </c>
      <c r="B610" s="30">
        <v>0.05</v>
      </c>
      <c r="C610" s="31">
        <f t="shared" si="18"/>
        <v>11.798461452276861</v>
      </c>
      <c r="D610" s="31"/>
      <c r="E610" s="32" cm="1">
        <f t="array" ref="E610">Global_Expense*INDEX(Global_InflationFactor,A610)</f>
        <v>58.992307261384305</v>
      </c>
      <c r="F610" s="32"/>
      <c r="G610" s="30">
        <v>0.06</v>
      </c>
      <c r="H610" s="31">
        <f t="shared" si="19"/>
        <v>0.9951560277146928</v>
      </c>
      <c r="I610" s="31"/>
      <c r="J610" s="33">
        <v>0.1</v>
      </c>
      <c r="K610" s="31" cm="1">
        <f t="array" ref="K610">1-POWER(1-INDEX(Life_LapseRate,A610),1/12)</f>
        <v>8.7416109546967213E-3</v>
      </c>
      <c r="L610" s="37"/>
      <c r="M610" s="35">
        <v>0.01</v>
      </c>
      <c r="N610" s="35">
        <v>0.01</v>
      </c>
      <c r="P610" s="36" cm="1">
        <f t="array" ref="P610">INDEX(Global_Inflation,A610)+0.02</f>
        <v>7.0000000000000007E-2</v>
      </c>
      <c r="R610" s="36" cm="1">
        <f t="array" ref="R610">INDEX(Life_LapseRate,A610)*0.5</f>
        <v>0.05</v>
      </c>
      <c r="S610" s="36" cm="1">
        <f t="array" ref="S610">INDEX(Life_LapseRate,A610)*1.5</f>
        <v>0.15000000000000002</v>
      </c>
      <c r="U610" s="36" cm="1">
        <f t="array" ref="U610">INDEX(Global_Yield,A610)*INDEX(Global_YieldUp,A610)</f>
        <v>5.9999999999999995E-4</v>
      </c>
      <c r="V610" s="36" cm="1">
        <f t="array" ref="V610">INDEX(Global_Yield,A610)*INDEX(Global_YieldDown,A610)</f>
        <v>5.9999999999999995E-4</v>
      </c>
    </row>
    <row r="611" spans="1:22" x14ac:dyDescent="0.2">
      <c r="A611" s="29">
        <v>609</v>
      </c>
      <c r="B611" s="30">
        <v>0.05</v>
      </c>
      <c r="C611" s="31">
        <f t="shared" si="18"/>
        <v>11.846529844690036</v>
      </c>
      <c r="D611" s="31"/>
      <c r="E611" s="32" cm="1">
        <f t="array" ref="E611">Global_Expense*INDEX(Global_InflationFactor,A611)</f>
        <v>59.232649223450181</v>
      </c>
      <c r="F611" s="32"/>
      <c r="G611" s="30">
        <v>0.06</v>
      </c>
      <c r="H611" s="31">
        <f t="shared" si="19"/>
        <v>0.9951560277146928</v>
      </c>
      <c r="I611" s="31"/>
      <c r="J611" s="33">
        <v>0.1</v>
      </c>
      <c r="K611" s="31" cm="1">
        <f t="array" ref="K611">1-POWER(1-INDEX(Life_LapseRate,A611),1/12)</f>
        <v>8.7416109546967213E-3</v>
      </c>
      <c r="L611" s="37"/>
      <c r="M611" s="35">
        <v>0.01</v>
      </c>
      <c r="N611" s="35">
        <v>0.01</v>
      </c>
      <c r="P611" s="36" cm="1">
        <f t="array" ref="P611">INDEX(Global_Inflation,A611)+0.02</f>
        <v>7.0000000000000007E-2</v>
      </c>
      <c r="R611" s="36" cm="1">
        <f t="array" ref="R611">INDEX(Life_LapseRate,A611)*0.5</f>
        <v>0.05</v>
      </c>
      <c r="S611" s="36" cm="1">
        <f t="array" ref="S611">INDEX(Life_LapseRate,A611)*1.5</f>
        <v>0.15000000000000002</v>
      </c>
      <c r="U611" s="36" cm="1">
        <f t="array" ref="U611">INDEX(Global_Yield,A611)*INDEX(Global_YieldUp,A611)</f>
        <v>5.9999999999999995E-4</v>
      </c>
      <c r="V611" s="36" cm="1">
        <f t="array" ref="V611">INDEX(Global_Yield,A611)*INDEX(Global_YieldDown,A611)</f>
        <v>5.9999999999999995E-4</v>
      </c>
    </row>
    <row r="612" spans="1:22" x14ac:dyDescent="0.2">
      <c r="A612" s="29">
        <v>610</v>
      </c>
      <c r="B612" s="30">
        <v>0.05</v>
      </c>
      <c r="C612" s="31">
        <f t="shared" si="18"/>
        <v>11.89479407368399</v>
      </c>
      <c r="D612" s="31"/>
      <c r="E612" s="32" cm="1">
        <f t="array" ref="E612">Global_Expense*INDEX(Global_InflationFactor,A612)</f>
        <v>59.473970368419948</v>
      </c>
      <c r="F612" s="32"/>
      <c r="G612" s="30">
        <v>0.06</v>
      </c>
      <c r="H612" s="31">
        <f t="shared" si="19"/>
        <v>0.9951560277146928</v>
      </c>
      <c r="I612" s="31"/>
      <c r="J612" s="33">
        <v>0.1</v>
      </c>
      <c r="K612" s="31" cm="1">
        <f t="array" ref="K612">1-POWER(1-INDEX(Life_LapseRate,A612),1/12)</f>
        <v>8.7416109546967213E-3</v>
      </c>
      <c r="L612" s="37"/>
      <c r="M612" s="35">
        <v>0.01</v>
      </c>
      <c r="N612" s="35">
        <v>0.01</v>
      </c>
      <c r="P612" s="36" cm="1">
        <f t="array" ref="P612">INDEX(Global_Inflation,A612)+0.02</f>
        <v>7.0000000000000007E-2</v>
      </c>
      <c r="R612" s="36" cm="1">
        <f t="array" ref="R612">INDEX(Life_LapseRate,A612)*0.5</f>
        <v>0.05</v>
      </c>
      <c r="S612" s="36" cm="1">
        <f t="array" ref="S612">INDEX(Life_LapseRate,A612)*1.5</f>
        <v>0.15000000000000002</v>
      </c>
      <c r="U612" s="36" cm="1">
        <f t="array" ref="U612">INDEX(Global_Yield,A612)*INDEX(Global_YieldUp,A612)</f>
        <v>5.9999999999999995E-4</v>
      </c>
      <c r="V612" s="36" cm="1">
        <f t="array" ref="V612">INDEX(Global_Yield,A612)*INDEX(Global_YieldDown,A612)</f>
        <v>5.9999999999999995E-4</v>
      </c>
    </row>
    <row r="613" spans="1:22" x14ac:dyDescent="0.2">
      <c r="A613" s="29">
        <v>611</v>
      </c>
      <c r="B613" s="30">
        <v>0.05</v>
      </c>
      <c r="C613" s="31">
        <f t="shared" si="18"/>
        <v>11.943254937121186</v>
      </c>
      <c r="D613" s="31"/>
      <c r="E613" s="32" cm="1">
        <f t="array" ref="E613">Global_Expense*INDEX(Global_InflationFactor,A613)</f>
        <v>59.716274685605924</v>
      </c>
      <c r="F613" s="32"/>
      <c r="G613" s="30">
        <v>0.06</v>
      </c>
      <c r="H613" s="31">
        <f t="shared" si="19"/>
        <v>0.9951560277146928</v>
      </c>
      <c r="I613" s="31"/>
      <c r="J613" s="33">
        <v>0.1</v>
      </c>
      <c r="K613" s="31" cm="1">
        <f t="array" ref="K613">1-POWER(1-INDEX(Life_LapseRate,A613),1/12)</f>
        <v>8.7416109546967213E-3</v>
      </c>
      <c r="L613" s="37"/>
      <c r="M613" s="35">
        <v>0.01</v>
      </c>
      <c r="N613" s="35">
        <v>0.01</v>
      </c>
      <c r="P613" s="36" cm="1">
        <f t="array" ref="P613">INDEX(Global_Inflation,A613)+0.02</f>
        <v>7.0000000000000007E-2</v>
      </c>
      <c r="R613" s="36" cm="1">
        <f t="array" ref="R613">INDEX(Life_LapseRate,A613)*0.5</f>
        <v>0.05</v>
      </c>
      <c r="S613" s="36" cm="1">
        <f t="array" ref="S613">INDEX(Life_LapseRate,A613)*1.5</f>
        <v>0.15000000000000002</v>
      </c>
      <c r="U613" s="36" cm="1">
        <f t="array" ref="U613">INDEX(Global_Yield,A613)*INDEX(Global_YieldUp,A613)</f>
        <v>5.9999999999999995E-4</v>
      </c>
      <c r="V613" s="36" cm="1">
        <f t="array" ref="V613">INDEX(Global_Yield,A613)*INDEX(Global_YieldDown,A613)</f>
        <v>5.9999999999999995E-4</v>
      </c>
    </row>
    <row r="614" spans="1:22" x14ac:dyDescent="0.2">
      <c r="A614" s="29">
        <v>612</v>
      </c>
      <c r="B614" s="30">
        <v>0.05</v>
      </c>
      <c r="C614" s="31">
        <f t="shared" si="18"/>
        <v>11.991913236114684</v>
      </c>
      <c r="D614" s="31"/>
      <c r="E614" s="32" cm="1">
        <f t="array" ref="E614">Global_Expense*INDEX(Global_InflationFactor,A614)</f>
        <v>59.959566180573418</v>
      </c>
      <c r="F614" s="32"/>
      <c r="G614" s="30">
        <v>0.06</v>
      </c>
      <c r="H614" s="31">
        <f t="shared" si="19"/>
        <v>0.9951560277146928</v>
      </c>
      <c r="I614" s="31"/>
      <c r="J614" s="33">
        <v>0.1</v>
      </c>
      <c r="K614" s="31" cm="1">
        <f t="array" ref="K614">1-POWER(1-INDEX(Life_LapseRate,A614),1/12)</f>
        <v>8.7416109546967213E-3</v>
      </c>
      <c r="L614" s="37"/>
      <c r="M614" s="35">
        <v>0.01</v>
      </c>
      <c r="N614" s="35">
        <v>0.01</v>
      </c>
      <c r="P614" s="36" cm="1">
        <f t="array" ref="P614">INDEX(Global_Inflation,A614)+0.02</f>
        <v>7.0000000000000007E-2</v>
      </c>
      <c r="R614" s="36" cm="1">
        <f t="array" ref="R614">INDEX(Life_LapseRate,A614)*0.5</f>
        <v>0.05</v>
      </c>
      <c r="S614" s="36" cm="1">
        <f t="array" ref="S614">INDEX(Life_LapseRate,A614)*1.5</f>
        <v>0.15000000000000002</v>
      </c>
      <c r="U614" s="36" cm="1">
        <f t="array" ref="U614">INDEX(Global_Yield,A614)*INDEX(Global_YieldUp,A614)</f>
        <v>5.9999999999999995E-4</v>
      </c>
      <c r="V614" s="36" cm="1">
        <f t="array" ref="V614">INDEX(Global_Yield,A614)*INDEX(Global_YieldDown,A614)</f>
        <v>5.9999999999999995E-4</v>
      </c>
    </row>
    <row r="615" spans="1:22" x14ac:dyDescent="0.2">
      <c r="A615" s="29">
        <v>613</v>
      </c>
      <c r="B615" s="30">
        <v>0.05</v>
      </c>
      <c r="C615" s="31">
        <f t="shared" si="18"/>
        <v>12.040769775041369</v>
      </c>
      <c r="D615" s="31"/>
      <c r="E615" s="32" cm="1">
        <f t="array" ref="E615">Global_Expense*INDEX(Global_InflationFactor,A615)</f>
        <v>60.203848875206845</v>
      </c>
      <c r="F615" s="32"/>
      <c r="G615" s="30">
        <v>0.06</v>
      </c>
      <c r="H615" s="31">
        <f t="shared" si="19"/>
        <v>0.9951560277146928</v>
      </c>
      <c r="I615" s="31"/>
      <c r="J615" s="33">
        <v>0.1</v>
      </c>
      <c r="K615" s="31" cm="1">
        <f t="array" ref="K615">1-POWER(1-INDEX(Life_LapseRate,A615),1/12)</f>
        <v>8.7416109546967213E-3</v>
      </c>
      <c r="L615" s="37"/>
      <c r="M615" s="35">
        <v>0.01</v>
      </c>
      <c r="N615" s="35">
        <v>0.01</v>
      </c>
      <c r="P615" s="36" cm="1">
        <f t="array" ref="P615">INDEX(Global_Inflation,A615)+0.02</f>
        <v>7.0000000000000007E-2</v>
      </c>
      <c r="R615" s="36" cm="1">
        <f t="array" ref="R615">INDEX(Life_LapseRate,A615)*0.5</f>
        <v>0.05</v>
      </c>
      <c r="S615" s="36" cm="1">
        <f t="array" ref="S615">INDEX(Life_LapseRate,A615)*1.5</f>
        <v>0.15000000000000002</v>
      </c>
      <c r="U615" s="36" cm="1">
        <f t="array" ref="U615">INDEX(Global_Yield,A615)*INDEX(Global_YieldUp,A615)</f>
        <v>5.9999999999999995E-4</v>
      </c>
      <c r="V615" s="36" cm="1">
        <f t="array" ref="V615">INDEX(Global_Yield,A615)*INDEX(Global_YieldDown,A615)</f>
        <v>5.9999999999999995E-4</v>
      </c>
    </row>
    <row r="616" spans="1:22" x14ac:dyDescent="0.2">
      <c r="A616" s="29">
        <v>614</v>
      </c>
      <c r="B616" s="30">
        <v>0.05</v>
      </c>
      <c r="C616" s="31">
        <f t="shared" si="18"/>
        <v>12.089825361555318</v>
      </c>
      <c r="D616" s="31"/>
      <c r="E616" s="32" cm="1">
        <f t="array" ref="E616">Global_Expense*INDEX(Global_InflationFactor,A616)</f>
        <v>60.449126807776594</v>
      </c>
      <c r="F616" s="32"/>
      <c r="G616" s="30">
        <v>0.06</v>
      </c>
      <c r="H616" s="31">
        <f t="shared" si="19"/>
        <v>0.9951560277146928</v>
      </c>
      <c r="I616" s="31"/>
      <c r="J616" s="33">
        <v>0.1</v>
      </c>
      <c r="K616" s="31" cm="1">
        <f t="array" ref="K616">1-POWER(1-INDEX(Life_LapseRate,A616),1/12)</f>
        <v>8.7416109546967213E-3</v>
      </c>
      <c r="L616" s="37"/>
      <c r="M616" s="35">
        <v>0.01</v>
      </c>
      <c r="N616" s="35">
        <v>0.01</v>
      </c>
      <c r="P616" s="36" cm="1">
        <f t="array" ref="P616">INDEX(Global_Inflation,A616)+0.02</f>
        <v>7.0000000000000007E-2</v>
      </c>
      <c r="R616" s="36" cm="1">
        <f t="array" ref="R616">INDEX(Life_LapseRate,A616)*0.5</f>
        <v>0.05</v>
      </c>
      <c r="S616" s="36" cm="1">
        <f t="array" ref="S616">INDEX(Life_LapseRate,A616)*1.5</f>
        <v>0.15000000000000002</v>
      </c>
      <c r="U616" s="36" cm="1">
        <f t="array" ref="U616">INDEX(Global_Yield,A616)*INDEX(Global_YieldUp,A616)</f>
        <v>5.9999999999999995E-4</v>
      </c>
      <c r="V616" s="36" cm="1">
        <f t="array" ref="V616">INDEX(Global_Yield,A616)*INDEX(Global_YieldDown,A616)</f>
        <v>5.9999999999999995E-4</v>
      </c>
    </row>
    <row r="617" spans="1:22" x14ac:dyDescent="0.2">
      <c r="A617" s="29">
        <v>615</v>
      </c>
      <c r="B617" s="30">
        <v>0.05</v>
      </c>
      <c r="C617" s="31">
        <f t="shared" si="18"/>
        <v>12.139080806600981</v>
      </c>
      <c r="D617" s="31"/>
      <c r="E617" s="32" cm="1">
        <f t="array" ref="E617">Global_Expense*INDEX(Global_InflationFactor,A617)</f>
        <v>60.695404033004905</v>
      </c>
      <c r="F617" s="32"/>
      <c r="G617" s="30">
        <v>0.06</v>
      </c>
      <c r="H617" s="31">
        <f t="shared" si="19"/>
        <v>0.9951560277146928</v>
      </c>
      <c r="I617" s="31"/>
      <c r="J617" s="33">
        <v>0.1</v>
      </c>
      <c r="K617" s="31" cm="1">
        <f t="array" ref="K617">1-POWER(1-INDEX(Life_LapseRate,A617),1/12)</f>
        <v>8.7416109546967213E-3</v>
      </c>
      <c r="L617" s="37"/>
      <c r="M617" s="35">
        <v>0.01</v>
      </c>
      <c r="N617" s="35">
        <v>0.01</v>
      </c>
      <c r="P617" s="36" cm="1">
        <f t="array" ref="P617">INDEX(Global_Inflation,A617)+0.02</f>
        <v>7.0000000000000007E-2</v>
      </c>
      <c r="R617" s="36" cm="1">
        <f t="array" ref="R617">INDEX(Life_LapseRate,A617)*0.5</f>
        <v>0.05</v>
      </c>
      <c r="S617" s="36" cm="1">
        <f t="array" ref="S617">INDEX(Life_LapseRate,A617)*1.5</f>
        <v>0.15000000000000002</v>
      </c>
      <c r="U617" s="36" cm="1">
        <f t="array" ref="U617">INDEX(Global_Yield,A617)*INDEX(Global_YieldUp,A617)</f>
        <v>5.9999999999999995E-4</v>
      </c>
      <c r="V617" s="36" cm="1">
        <f t="array" ref="V617">INDEX(Global_Yield,A617)*INDEX(Global_YieldDown,A617)</f>
        <v>5.9999999999999995E-4</v>
      </c>
    </row>
    <row r="618" spans="1:22" x14ac:dyDescent="0.2">
      <c r="A618" s="29">
        <v>616</v>
      </c>
      <c r="B618" s="30">
        <v>0.05</v>
      </c>
      <c r="C618" s="31">
        <f t="shared" si="18"/>
        <v>12.188536924426785</v>
      </c>
      <c r="D618" s="31"/>
      <c r="E618" s="32" cm="1">
        <f t="array" ref="E618">Global_Expense*INDEX(Global_InflationFactor,A618)</f>
        <v>60.942684622133925</v>
      </c>
      <c r="F618" s="32"/>
      <c r="G618" s="30">
        <v>0.06</v>
      </c>
      <c r="H618" s="31">
        <f t="shared" si="19"/>
        <v>0.9951560277146928</v>
      </c>
      <c r="I618" s="31"/>
      <c r="J618" s="33">
        <v>0.1</v>
      </c>
      <c r="K618" s="31" cm="1">
        <f t="array" ref="K618">1-POWER(1-INDEX(Life_LapseRate,A618),1/12)</f>
        <v>8.7416109546967213E-3</v>
      </c>
      <c r="L618" s="37"/>
      <c r="M618" s="35">
        <v>0.01</v>
      </c>
      <c r="N618" s="35">
        <v>0.01</v>
      </c>
      <c r="P618" s="36" cm="1">
        <f t="array" ref="P618">INDEX(Global_Inflation,A618)+0.02</f>
        <v>7.0000000000000007E-2</v>
      </c>
      <c r="R618" s="36" cm="1">
        <f t="array" ref="R618">INDEX(Life_LapseRate,A618)*0.5</f>
        <v>0.05</v>
      </c>
      <c r="S618" s="36" cm="1">
        <f t="array" ref="S618">INDEX(Life_LapseRate,A618)*1.5</f>
        <v>0.15000000000000002</v>
      </c>
      <c r="U618" s="36" cm="1">
        <f t="array" ref="U618">INDEX(Global_Yield,A618)*INDEX(Global_YieldUp,A618)</f>
        <v>5.9999999999999995E-4</v>
      </c>
      <c r="V618" s="36" cm="1">
        <f t="array" ref="V618">INDEX(Global_Yield,A618)*INDEX(Global_YieldDown,A618)</f>
        <v>5.9999999999999995E-4</v>
      </c>
    </row>
    <row r="619" spans="1:22" x14ac:dyDescent="0.2">
      <c r="A619" s="29">
        <v>617</v>
      </c>
      <c r="B619" s="30">
        <v>0.05</v>
      </c>
      <c r="C619" s="31">
        <f t="shared" si="18"/>
        <v>12.23819453259847</v>
      </c>
      <c r="D619" s="31"/>
      <c r="E619" s="32" cm="1">
        <f t="array" ref="E619">Global_Expense*INDEX(Global_InflationFactor,A619)</f>
        <v>61.190972662992351</v>
      </c>
      <c r="F619" s="32"/>
      <c r="G619" s="30">
        <v>0.06</v>
      </c>
      <c r="H619" s="31">
        <f t="shared" si="19"/>
        <v>0.9951560277146928</v>
      </c>
      <c r="I619" s="31"/>
      <c r="J619" s="33">
        <v>0.1</v>
      </c>
      <c r="K619" s="31" cm="1">
        <f t="array" ref="K619">1-POWER(1-INDEX(Life_LapseRate,A619),1/12)</f>
        <v>8.7416109546967213E-3</v>
      </c>
      <c r="L619" s="37"/>
      <c r="M619" s="35">
        <v>0.01</v>
      </c>
      <c r="N619" s="35">
        <v>0.01</v>
      </c>
      <c r="P619" s="36" cm="1">
        <f t="array" ref="P619">INDEX(Global_Inflation,A619)+0.02</f>
        <v>7.0000000000000007E-2</v>
      </c>
      <c r="R619" s="36" cm="1">
        <f t="array" ref="R619">INDEX(Life_LapseRate,A619)*0.5</f>
        <v>0.05</v>
      </c>
      <c r="S619" s="36" cm="1">
        <f t="array" ref="S619">INDEX(Life_LapseRate,A619)*1.5</f>
        <v>0.15000000000000002</v>
      </c>
      <c r="U619" s="36" cm="1">
        <f t="array" ref="U619">INDEX(Global_Yield,A619)*INDEX(Global_YieldUp,A619)</f>
        <v>5.9999999999999995E-4</v>
      </c>
      <c r="V619" s="36" cm="1">
        <f t="array" ref="V619">INDEX(Global_Yield,A619)*INDEX(Global_YieldDown,A619)</f>
        <v>5.9999999999999995E-4</v>
      </c>
    </row>
    <row r="620" spans="1:22" x14ac:dyDescent="0.2">
      <c r="A620" s="29">
        <v>618</v>
      </c>
      <c r="B620" s="30">
        <v>0.05</v>
      </c>
      <c r="C620" s="31">
        <f t="shared" si="18"/>
        <v>12.288054452012641</v>
      </c>
      <c r="D620" s="31"/>
      <c r="E620" s="32" cm="1">
        <f t="array" ref="E620">Global_Expense*INDEX(Global_InflationFactor,A620)</f>
        <v>61.44027226006321</v>
      </c>
      <c r="F620" s="32"/>
      <c r="G620" s="30">
        <v>0.06</v>
      </c>
      <c r="H620" s="31">
        <f t="shared" si="19"/>
        <v>0.9951560277146928</v>
      </c>
      <c r="I620" s="31"/>
      <c r="J620" s="33">
        <v>0.1</v>
      </c>
      <c r="K620" s="31" cm="1">
        <f t="array" ref="K620">1-POWER(1-INDEX(Life_LapseRate,A620),1/12)</f>
        <v>8.7416109546967213E-3</v>
      </c>
      <c r="L620" s="37"/>
      <c r="M620" s="35">
        <v>0.01</v>
      </c>
      <c r="N620" s="35">
        <v>0.01</v>
      </c>
      <c r="P620" s="36" cm="1">
        <f t="array" ref="P620">INDEX(Global_Inflation,A620)+0.02</f>
        <v>7.0000000000000007E-2</v>
      </c>
      <c r="R620" s="36" cm="1">
        <f t="array" ref="R620">INDEX(Life_LapseRate,A620)*0.5</f>
        <v>0.05</v>
      </c>
      <c r="S620" s="36" cm="1">
        <f t="array" ref="S620">INDEX(Life_LapseRate,A620)*1.5</f>
        <v>0.15000000000000002</v>
      </c>
      <c r="U620" s="36" cm="1">
        <f t="array" ref="U620">INDEX(Global_Yield,A620)*INDEX(Global_YieldUp,A620)</f>
        <v>5.9999999999999995E-4</v>
      </c>
      <c r="V620" s="36" cm="1">
        <f t="array" ref="V620">INDEX(Global_Yield,A620)*INDEX(Global_YieldDown,A620)</f>
        <v>5.9999999999999995E-4</v>
      </c>
    </row>
    <row r="621" spans="1:22" x14ac:dyDescent="0.2">
      <c r="A621" s="29">
        <v>619</v>
      </c>
      <c r="B621" s="30">
        <v>0.05</v>
      </c>
      <c r="C621" s="31">
        <f t="shared" si="18"/>
        <v>12.338117506910352</v>
      </c>
      <c r="D621" s="31"/>
      <c r="E621" s="32" cm="1">
        <f t="array" ref="E621">Global_Expense*INDEX(Global_InflationFactor,A621)</f>
        <v>61.69058753455176</v>
      </c>
      <c r="F621" s="32"/>
      <c r="G621" s="30">
        <v>0.06</v>
      </c>
      <c r="H621" s="31">
        <f t="shared" si="19"/>
        <v>0.9951560277146928</v>
      </c>
      <c r="I621" s="31"/>
      <c r="J621" s="33">
        <v>0.1</v>
      </c>
      <c r="K621" s="31" cm="1">
        <f t="array" ref="K621">1-POWER(1-INDEX(Life_LapseRate,A621),1/12)</f>
        <v>8.7416109546967213E-3</v>
      </c>
      <c r="L621" s="37"/>
      <c r="M621" s="35">
        <v>0.01</v>
      </c>
      <c r="N621" s="35">
        <v>0.01</v>
      </c>
      <c r="P621" s="36" cm="1">
        <f t="array" ref="P621">INDEX(Global_Inflation,A621)+0.02</f>
        <v>7.0000000000000007E-2</v>
      </c>
      <c r="R621" s="36" cm="1">
        <f t="array" ref="R621">INDEX(Life_LapseRate,A621)*0.5</f>
        <v>0.05</v>
      </c>
      <c r="S621" s="36" cm="1">
        <f t="array" ref="S621">INDEX(Life_LapseRate,A621)*1.5</f>
        <v>0.15000000000000002</v>
      </c>
      <c r="U621" s="36" cm="1">
        <f t="array" ref="U621">INDEX(Global_Yield,A621)*INDEX(Global_YieldUp,A621)</f>
        <v>5.9999999999999995E-4</v>
      </c>
      <c r="V621" s="36" cm="1">
        <f t="array" ref="V621">INDEX(Global_Yield,A621)*INDEX(Global_YieldDown,A621)</f>
        <v>5.9999999999999995E-4</v>
      </c>
    </row>
    <row r="622" spans="1:22" x14ac:dyDescent="0.2">
      <c r="A622" s="29">
        <v>620</v>
      </c>
      <c r="B622" s="30">
        <v>0.05</v>
      </c>
      <c r="C622" s="31">
        <f t="shared" si="18"/>
        <v>12.388384524890705</v>
      </c>
      <c r="D622" s="31"/>
      <c r="E622" s="32" cm="1">
        <f t="array" ref="E622">Global_Expense*INDEX(Global_InflationFactor,A622)</f>
        <v>61.941922624453525</v>
      </c>
      <c r="F622" s="32"/>
      <c r="G622" s="30">
        <v>0.06</v>
      </c>
      <c r="H622" s="31">
        <f t="shared" si="19"/>
        <v>0.9951560277146928</v>
      </c>
      <c r="I622" s="31"/>
      <c r="J622" s="33">
        <v>0.1</v>
      </c>
      <c r="K622" s="31" cm="1">
        <f t="array" ref="K622">1-POWER(1-INDEX(Life_LapseRate,A622),1/12)</f>
        <v>8.7416109546967213E-3</v>
      </c>
      <c r="L622" s="37"/>
      <c r="M622" s="35">
        <v>0.01</v>
      </c>
      <c r="N622" s="35">
        <v>0.01</v>
      </c>
      <c r="P622" s="36" cm="1">
        <f t="array" ref="P622">INDEX(Global_Inflation,A622)+0.02</f>
        <v>7.0000000000000007E-2</v>
      </c>
      <c r="R622" s="36" cm="1">
        <f t="array" ref="R622">INDEX(Life_LapseRate,A622)*0.5</f>
        <v>0.05</v>
      </c>
      <c r="S622" s="36" cm="1">
        <f t="array" ref="S622">INDEX(Life_LapseRate,A622)*1.5</f>
        <v>0.15000000000000002</v>
      </c>
      <c r="U622" s="36" cm="1">
        <f t="array" ref="U622">INDEX(Global_Yield,A622)*INDEX(Global_YieldUp,A622)</f>
        <v>5.9999999999999995E-4</v>
      </c>
      <c r="V622" s="36" cm="1">
        <f t="array" ref="V622">INDEX(Global_Yield,A622)*INDEX(Global_YieldDown,A622)</f>
        <v>5.9999999999999995E-4</v>
      </c>
    </row>
    <row r="623" spans="1:22" x14ac:dyDescent="0.2">
      <c r="A623" s="29">
        <v>621</v>
      </c>
      <c r="B623" s="30">
        <v>0.05</v>
      </c>
      <c r="C623" s="31">
        <f t="shared" si="18"/>
        <v>12.438856336924539</v>
      </c>
      <c r="D623" s="31"/>
      <c r="E623" s="32" cm="1">
        <f t="array" ref="E623">Global_Expense*INDEX(Global_InflationFactor,A623)</f>
        <v>62.194281684622695</v>
      </c>
      <c r="F623" s="32"/>
      <c r="G623" s="30">
        <v>0.06</v>
      </c>
      <c r="H623" s="31">
        <f t="shared" si="19"/>
        <v>0.9951560277146928</v>
      </c>
      <c r="I623" s="31"/>
      <c r="J623" s="33">
        <v>0.1</v>
      </c>
      <c r="K623" s="31" cm="1">
        <f t="array" ref="K623">1-POWER(1-INDEX(Life_LapseRate,A623),1/12)</f>
        <v>8.7416109546967213E-3</v>
      </c>
      <c r="L623" s="37"/>
      <c r="M623" s="35">
        <v>0.01</v>
      </c>
      <c r="N623" s="35">
        <v>0.01</v>
      </c>
      <c r="P623" s="36" cm="1">
        <f t="array" ref="P623">INDEX(Global_Inflation,A623)+0.02</f>
        <v>7.0000000000000007E-2</v>
      </c>
      <c r="R623" s="36" cm="1">
        <f t="array" ref="R623">INDEX(Life_LapseRate,A623)*0.5</f>
        <v>0.05</v>
      </c>
      <c r="S623" s="36" cm="1">
        <f t="array" ref="S623">INDEX(Life_LapseRate,A623)*1.5</f>
        <v>0.15000000000000002</v>
      </c>
      <c r="U623" s="36" cm="1">
        <f t="array" ref="U623">INDEX(Global_Yield,A623)*INDEX(Global_YieldUp,A623)</f>
        <v>5.9999999999999995E-4</v>
      </c>
      <c r="V623" s="36" cm="1">
        <f t="array" ref="V623">INDEX(Global_Yield,A623)*INDEX(Global_YieldDown,A623)</f>
        <v>5.9999999999999995E-4</v>
      </c>
    </row>
    <row r="624" spans="1:22" x14ac:dyDescent="0.2">
      <c r="A624" s="29">
        <v>622</v>
      </c>
      <c r="B624" s="30">
        <v>0.05</v>
      </c>
      <c r="C624" s="31">
        <f t="shared" si="18"/>
        <v>12.489533777368191</v>
      </c>
      <c r="D624" s="31"/>
      <c r="E624" s="32" cm="1">
        <f t="array" ref="E624">Global_Expense*INDEX(Global_InflationFactor,A624)</f>
        <v>62.447668886840958</v>
      </c>
      <c r="F624" s="32"/>
      <c r="G624" s="30">
        <v>0.06</v>
      </c>
      <c r="H624" s="31">
        <f t="shared" si="19"/>
        <v>0.9951560277146928</v>
      </c>
      <c r="I624" s="31"/>
      <c r="J624" s="33">
        <v>0.1</v>
      </c>
      <c r="K624" s="31" cm="1">
        <f t="array" ref="K624">1-POWER(1-INDEX(Life_LapseRate,A624),1/12)</f>
        <v>8.7416109546967213E-3</v>
      </c>
      <c r="L624" s="37"/>
      <c r="M624" s="35">
        <v>0.01</v>
      </c>
      <c r="N624" s="35">
        <v>0.01</v>
      </c>
      <c r="P624" s="36" cm="1">
        <f t="array" ref="P624">INDEX(Global_Inflation,A624)+0.02</f>
        <v>7.0000000000000007E-2</v>
      </c>
      <c r="R624" s="36" cm="1">
        <f t="array" ref="R624">INDEX(Life_LapseRate,A624)*0.5</f>
        <v>0.05</v>
      </c>
      <c r="S624" s="36" cm="1">
        <f t="array" ref="S624">INDEX(Life_LapseRate,A624)*1.5</f>
        <v>0.15000000000000002</v>
      </c>
      <c r="U624" s="36" cm="1">
        <f t="array" ref="U624">INDEX(Global_Yield,A624)*INDEX(Global_YieldUp,A624)</f>
        <v>5.9999999999999995E-4</v>
      </c>
      <c r="V624" s="36" cm="1">
        <f t="array" ref="V624">INDEX(Global_Yield,A624)*INDEX(Global_YieldDown,A624)</f>
        <v>5.9999999999999995E-4</v>
      </c>
    </row>
    <row r="625" spans="1:22" x14ac:dyDescent="0.2">
      <c r="A625" s="29">
        <v>623</v>
      </c>
      <c r="B625" s="30">
        <v>0.05</v>
      </c>
      <c r="C625" s="31">
        <f t="shared" si="18"/>
        <v>12.540417683977248</v>
      </c>
      <c r="D625" s="31"/>
      <c r="E625" s="32" cm="1">
        <f t="array" ref="E625">Global_Expense*INDEX(Global_InflationFactor,A625)</f>
        <v>62.702088419886238</v>
      </c>
      <c r="F625" s="32"/>
      <c r="G625" s="30">
        <v>0.06</v>
      </c>
      <c r="H625" s="31">
        <f t="shared" si="19"/>
        <v>0.9951560277146928</v>
      </c>
      <c r="I625" s="31"/>
      <c r="J625" s="33">
        <v>0.1</v>
      </c>
      <c r="K625" s="31" cm="1">
        <f t="array" ref="K625">1-POWER(1-INDEX(Life_LapseRate,A625),1/12)</f>
        <v>8.7416109546967213E-3</v>
      </c>
      <c r="L625" s="37"/>
      <c r="M625" s="35">
        <v>0.01</v>
      </c>
      <c r="N625" s="35">
        <v>0.01</v>
      </c>
      <c r="P625" s="36" cm="1">
        <f t="array" ref="P625">INDEX(Global_Inflation,A625)+0.02</f>
        <v>7.0000000000000007E-2</v>
      </c>
      <c r="R625" s="36" cm="1">
        <f t="array" ref="R625">INDEX(Life_LapseRate,A625)*0.5</f>
        <v>0.05</v>
      </c>
      <c r="S625" s="36" cm="1">
        <f t="array" ref="S625">INDEX(Life_LapseRate,A625)*1.5</f>
        <v>0.15000000000000002</v>
      </c>
      <c r="U625" s="36" cm="1">
        <f t="array" ref="U625">INDEX(Global_Yield,A625)*INDEX(Global_YieldUp,A625)</f>
        <v>5.9999999999999995E-4</v>
      </c>
      <c r="V625" s="36" cm="1">
        <f t="array" ref="V625">INDEX(Global_Yield,A625)*INDEX(Global_YieldDown,A625)</f>
        <v>5.9999999999999995E-4</v>
      </c>
    </row>
    <row r="626" spans="1:22" x14ac:dyDescent="0.2">
      <c r="A626" s="29">
        <v>624</v>
      </c>
      <c r="B626" s="30">
        <v>0.05</v>
      </c>
      <c r="C626" s="31">
        <f t="shared" si="18"/>
        <v>12.591508897920418</v>
      </c>
      <c r="D626" s="31"/>
      <c r="E626" s="32" cm="1">
        <f t="array" ref="E626">Global_Expense*INDEX(Global_InflationFactor,A626)</f>
        <v>62.957544489602093</v>
      </c>
      <c r="F626" s="32"/>
      <c r="G626" s="30">
        <v>0.06</v>
      </c>
      <c r="H626" s="31">
        <f t="shared" si="19"/>
        <v>0.9951560277146928</v>
      </c>
      <c r="I626" s="31"/>
      <c r="J626" s="33">
        <v>0.1</v>
      </c>
      <c r="K626" s="31" cm="1">
        <f t="array" ref="K626">1-POWER(1-INDEX(Life_LapseRate,A626),1/12)</f>
        <v>8.7416109546967213E-3</v>
      </c>
      <c r="L626" s="37"/>
      <c r="M626" s="35">
        <v>0.01</v>
      </c>
      <c r="N626" s="35">
        <v>0.01</v>
      </c>
      <c r="P626" s="36" cm="1">
        <f t="array" ref="P626">INDEX(Global_Inflation,A626)+0.02</f>
        <v>7.0000000000000007E-2</v>
      </c>
      <c r="R626" s="36" cm="1">
        <f t="array" ref="R626">INDEX(Life_LapseRate,A626)*0.5</f>
        <v>0.05</v>
      </c>
      <c r="S626" s="36" cm="1">
        <f t="array" ref="S626">INDEX(Life_LapseRate,A626)*1.5</f>
        <v>0.15000000000000002</v>
      </c>
      <c r="U626" s="36" cm="1">
        <f t="array" ref="U626">INDEX(Global_Yield,A626)*INDEX(Global_YieldUp,A626)</f>
        <v>5.9999999999999995E-4</v>
      </c>
      <c r="V626" s="36" cm="1">
        <f t="array" ref="V626">INDEX(Global_Yield,A626)*INDEX(Global_YieldDown,A626)</f>
        <v>5.9999999999999995E-4</v>
      </c>
    </row>
    <row r="627" spans="1:22" x14ac:dyDescent="0.2">
      <c r="A627" s="29">
        <v>625</v>
      </c>
      <c r="B627" s="30">
        <v>0.05</v>
      </c>
      <c r="C627" s="31">
        <f t="shared" si="18"/>
        <v>12.642808263793437</v>
      </c>
      <c r="D627" s="31"/>
      <c r="E627" s="32" cm="1">
        <f t="array" ref="E627">Global_Expense*INDEX(Global_InflationFactor,A627)</f>
        <v>63.21404131896719</v>
      </c>
      <c r="F627" s="32"/>
      <c r="G627" s="30">
        <v>0.06</v>
      </c>
      <c r="H627" s="31">
        <f t="shared" si="19"/>
        <v>0.9951560277146928</v>
      </c>
      <c r="I627" s="31"/>
      <c r="J627" s="33">
        <v>0.1</v>
      </c>
      <c r="K627" s="31" cm="1">
        <f t="array" ref="K627">1-POWER(1-INDEX(Life_LapseRate,A627),1/12)</f>
        <v>8.7416109546967213E-3</v>
      </c>
      <c r="L627" s="37"/>
      <c r="M627" s="35">
        <v>0.01</v>
      </c>
      <c r="N627" s="35">
        <v>0.01</v>
      </c>
      <c r="P627" s="36" cm="1">
        <f t="array" ref="P627">INDEX(Global_Inflation,A627)+0.02</f>
        <v>7.0000000000000007E-2</v>
      </c>
      <c r="R627" s="36" cm="1">
        <f t="array" ref="R627">INDEX(Life_LapseRate,A627)*0.5</f>
        <v>0.05</v>
      </c>
      <c r="S627" s="36" cm="1">
        <f t="array" ref="S627">INDEX(Life_LapseRate,A627)*1.5</f>
        <v>0.15000000000000002</v>
      </c>
      <c r="U627" s="36" cm="1">
        <f t="array" ref="U627">INDEX(Global_Yield,A627)*INDEX(Global_YieldUp,A627)</f>
        <v>5.9999999999999995E-4</v>
      </c>
      <c r="V627" s="36" cm="1">
        <f t="array" ref="V627">INDEX(Global_Yield,A627)*INDEX(Global_YieldDown,A627)</f>
        <v>5.9999999999999995E-4</v>
      </c>
    </row>
    <row r="628" spans="1:22" x14ac:dyDescent="0.2">
      <c r="A628" s="29">
        <v>626</v>
      </c>
      <c r="B628" s="30">
        <v>0.05</v>
      </c>
      <c r="C628" s="31">
        <f t="shared" si="18"/>
        <v>12.694316629633086</v>
      </c>
      <c r="D628" s="31"/>
      <c r="E628" s="32" cm="1">
        <f t="array" ref="E628">Global_Expense*INDEX(Global_InflationFactor,A628)</f>
        <v>63.471583148165429</v>
      </c>
      <c r="F628" s="32"/>
      <c r="G628" s="30">
        <v>0.06</v>
      </c>
      <c r="H628" s="31">
        <f t="shared" si="19"/>
        <v>0.9951560277146928</v>
      </c>
      <c r="I628" s="31"/>
      <c r="J628" s="33">
        <v>0.1</v>
      </c>
      <c r="K628" s="31" cm="1">
        <f t="array" ref="K628">1-POWER(1-INDEX(Life_LapseRate,A628),1/12)</f>
        <v>8.7416109546967213E-3</v>
      </c>
      <c r="L628" s="37"/>
      <c r="M628" s="35">
        <v>0.01</v>
      </c>
      <c r="N628" s="35">
        <v>0.01</v>
      </c>
      <c r="P628" s="36" cm="1">
        <f t="array" ref="P628">INDEX(Global_Inflation,A628)+0.02</f>
        <v>7.0000000000000007E-2</v>
      </c>
      <c r="R628" s="36" cm="1">
        <f t="array" ref="R628">INDEX(Life_LapseRate,A628)*0.5</f>
        <v>0.05</v>
      </c>
      <c r="S628" s="36" cm="1">
        <f t="array" ref="S628">INDEX(Life_LapseRate,A628)*1.5</f>
        <v>0.15000000000000002</v>
      </c>
      <c r="U628" s="36" cm="1">
        <f t="array" ref="U628">INDEX(Global_Yield,A628)*INDEX(Global_YieldUp,A628)</f>
        <v>5.9999999999999995E-4</v>
      </c>
      <c r="V628" s="36" cm="1">
        <f t="array" ref="V628">INDEX(Global_Yield,A628)*INDEX(Global_YieldDown,A628)</f>
        <v>5.9999999999999995E-4</v>
      </c>
    </row>
    <row r="629" spans="1:22" x14ac:dyDescent="0.2">
      <c r="A629" s="29">
        <v>627</v>
      </c>
      <c r="B629" s="30">
        <v>0.05</v>
      </c>
      <c r="C629" s="31">
        <f t="shared" si="18"/>
        <v>12.746034846931034</v>
      </c>
      <c r="D629" s="31"/>
      <c r="E629" s="32" cm="1">
        <f t="array" ref="E629">Global_Expense*INDEX(Global_InflationFactor,A629)</f>
        <v>63.730174234655166</v>
      </c>
      <c r="F629" s="32"/>
      <c r="G629" s="30">
        <v>0.06</v>
      </c>
      <c r="H629" s="31">
        <f t="shared" si="19"/>
        <v>0.9951560277146928</v>
      </c>
      <c r="I629" s="31"/>
      <c r="J629" s="33">
        <v>0.1</v>
      </c>
      <c r="K629" s="31" cm="1">
        <f t="array" ref="K629">1-POWER(1-INDEX(Life_LapseRate,A629),1/12)</f>
        <v>8.7416109546967213E-3</v>
      </c>
      <c r="L629" s="37"/>
      <c r="M629" s="35">
        <v>0.01</v>
      </c>
      <c r="N629" s="35">
        <v>0.01</v>
      </c>
      <c r="P629" s="36" cm="1">
        <f t="array" ref="P629">INDEX(Global_Inflation,A629)+0.02</f>
        <v>7.0000000000000007E-2</v>
      </c>
      <c r="R629" s="36" cm="1">
        <f t="array" ref="R629">INDEX(Life_LapseRate,A629)*0.5</f>
        <v>0.05</v>
      </c>
      <c r="S629" s="36" cm="1">
        <f t="array" ref="S629">INDEX(Life_LapseRate,A629)*1.5</f>
        <v>0.15000000000000002</v>
      </c>
      <c r="U629" s="36" cm="1">
        <f t="array" ref="U629">INDEX(Global_Yield,A629)*INDEX(Global_YieldUp,A629)</f>
        <v>5.9999999999999995E-4</v>
      </c>
      <c r="V629" s="36" cm="1">
        <f t="array" ref="V629">INDEX(Global_Yield,A629)*INDEX(Global_YieldDown,A629)</f>
        <v>5.9999999999999995E-4</v>
      </c>
    </row>
    <row r="630" spans="1:22" x14ac:dyDescent="0.2">
      <c r="A630" s="29">
        <v>628</v>
      </c>
      <c r="B630" s="30">
        <v>0.05</v>
      </c>
      <c r="C630" s="31">
        <f t="shared" si="18"/>
        <v>12.797963770648126</v>
      </c>
      <c r="D630" s="31"/>
      <c r="E630" s="32" cm="1">
        <f t="array" ref="E630">Global_Expense*INDEX(Global_InflationFactor,A630)</f>
        <v>63.989818853240628</v>
      </c>
      <c r="F630" s="32"/>
      <c r="G630" s="30">
        <v>0.06</v>
      </c>
      <c r="H630" s="31">
        <f t="shared" si="19"/>
        <v>0.9951560277146928</v>
      </c>
      <c r="I630" s="31"/>
      <c r="J630" s="33">
        <v>0.1</v>
      </c>
      <c r="K630" s="31" cm="1">
        <f t="array" ref="K630">1-POWER(1-INDEX(Life_LapseRate,A630),1/12)</f>
        <v>8.7416109546967213E-3</v>
      </c>
      <c r="L630" s="37"/>
      <c r="M630" s="35">
        <v>0.01</v>
      </c>
      <c r="N630" s="35">
        <v>0.01</v>
      </c>
      <c r="P630" s="36" cm="1">
        <f t="array" ref="P630">INDEX(Global_Inflation,A630)+0.02</f>
        <v>7.0000000000000007E-2</v>
      </c>
      <c r="R630" s="36" cm="1">
        <f t="array" ref="R630">INDEX(Life_LapseRate,A630)*0.5</f>
        <v>0.05</v>
      </c>
      <c r="S630" s="36" cm="1">
        <f t="array" ref="S630">INDEX(Life_LapseRate,A630)*1.5</f>
        <v>0.15000000000000002</v>
      </c>
      <c r="U630" s="36" cm="1">
        <f t="array" ref="U630">INDEX(Global_Yield,A630)*INDEX(Global_YieldUp,A630)</f>
        <v>5.9999999999999995E-4</v>
      </c>
      <c r="V630" s="36" cm="1">
        <f t="array" ref="V630">INDEX(Global_Yield,A630)*INDEX(Global_YieldDown,A630)</f>
        <v>5.9999999999999995E-4</v>
      </c>
    </row>
    <row r="631" spans="1:22" x14ac:dyDescent="0.2">
      <c r="A631" s="29">
        <v>629</v>
      </c>
      <c r="B631" s="30">
        <v>0.05</v>
      </c>
      <c r="C631" s="31">
        <f t="shared" si="18"/>
        <v>12.850104259228395</v>
      </c>
      <c r="D631" s="31"/>
      <c r="E631" s="32" cm="1">
        <f t="array" ref="E631">Global_Expense*INDEX(Global_InflationFactor,A631)</f>
        <v>64.250521296141983</v>
      </c>
      <c r="F631" s="32"/>
      <c r="G631" s="30">
        <v>0.06</v>
      </c>
      <c r="H631" s="31">
        <f t="shared" si="19"/>
        <v>0.9951560277146928</v>
      </c>
      <c r="I631" s="31"/>
      <c r="J631" s="33">
        <v>0.1</v>
      </c>
      <c r="K631" s="31" cm="1">
        <f t="array" ref="K631">1-POWER(1-INDEX(Life_LapseRate,A631),1/12)</f>
        <v>8.7416109546967213E-3</v>
      </c>
      <c r="L631" s="37"/>
      <c r="M631" s="35">
        <v>0.01</v>
      </c>
      <c r="N631" s="35">
        <v>0.01</v>
      </c>
      <c r="P631" s="36" cm="1">
        <f t="array" ref="P631">INDEX(Global_Inflation,A631)+0.02</f>
        <v>7.0000000000000007E-2</v>
      </c>
      <c r="R631" s="36" cm="1">
        <f t="array" ref="R631">INDEX(Life_LapseRate,A631)*0.5</f>
        <v>0.05</v>
      </c>
      <c r="S631" s="36" cm="1">
        <f t="array" ref="S631">INDEX(Life_LapseRate,A631)*1.5</f>
        <v>0.15000000000000002</v>
      </c>
      <c r="U631" s="36" cm="1">
        <f t="array" ref="U631">INDEX(Global_Yield,A631)*INDEX(Global_YieldUp,A631)</f>
        <v>5.9999999999999995E-4</v>
      </c>
      <c r="V631" s="36" cm="1">
        <f t="array" ref="V631">INDEX(Global_Yield,A631)*INDEX(Global_YieldDown,A631)</f>
        <v>5.9999999999999995E-4</v>
      </c>
    </row>
    <row r="632" spans="1:22" x14ac:dyDescent="0.2">
      <c r="A632" s="29">
        <v>630</v>
      </c>
      <c r="B632" s="30">
        <v>0.05</v>
      </c>
      <c r="C632" s="31">
        <f t="shared" si="18"/>
        <v>12.902457174613275</v>
      </c>
      <c r="D632" s="31"/>
      <c r="E632" s="32" cm="1">
        <f t="array" ref="E632">Global_Expense*INDEX(Global_InflationFactor,A632)</f>
        <v>64.512285873066375</v>
      </c>
      <c r="F632" s="32"/>
      <c r="G632" s="30">
        <v>0.06</v>
      </c>
      <c r="H632" s="31">
        <f t="shared" si="19"/>
        <v>0.9951560277146928</v>
      </c>
      <c r="I632" s="31"/>
      <c r="J632" s="33">
        <v>0.1</v>
      </c>
      <c r="K632" s="31" cm="1">
        <f t="array" ref="K632">1-POWER(1-INDEX(Life_LapseRate,A632),1/12)</f>
        <v>8.7416109546967213E-3</v>
      </c>
      <c r="L632" s="37"/>
      <c r="M632" s="35">
        <v>0.01</v>
      </c>
      <c r="N632" s="35">
        <v>0.01</v>
      </c>
      <c r="P632" s="36" cm="1">
        <f t="array" ref="P632">INDEX(Global_Inflation,A632)+0.02</f>
        <v>7.0000000000000007E-2</v>
      </c>
      <c r="R632" s="36" cm="1">
        <f t="array" ref="R632">INDEX(Life_LapseRate,A632)*0.5</f>
        <v>0.05</v>
      </c>
      <c r="S632" s="36" cm="1">
        <f t="array" ref="S632">INDEX(Life_LapseRate,A632)*1.5</f>
        <v>0.15000000000000002</v>
      </c>
      <c r="U632" s="36" cm="1">
        <f t="array" ref="U632">INDEX(Global_Yield,A632)*INDEX(Global_YieldUp,A632)</f>
        <v>5.9999999999999995E-4</v>
      </c>
      <c r="V632" s="36" cm="1">
        <f t="array" ref="V632">INDEX(Global_Yield,A632)*INDEX(Global_YieldDown,A632)</f>
        <v>5.9999999999999995E-4</v>
      </c>
    </row>
    <row r="633" spans="1:22" x14ac:dyDescent="0.2">
      <c r="A633" s="29">
        <v>631</v>
      </c>
      <c r="B633" s="30">
        <v>0.05</v>
      </c>
      <c r="C633" s="31">
        <f t="shared" si="18"/>
        <v>12.955023382255872</v>
      </c>
      <c r="D633" s="31"/>
      <c r="E633" s="32" cm="1">
        <f t="array" ref="E633">Global_Expense*INDEX(Global_InflationFactor,A633)</f>
        <v>64.775116911279355</v>
      </c>
      <c r="F633" s="32"/>
      <c r="G633" s="30">
        <v>0.06</v>
      </c>
      <c r="H633" s="31">
        <f t="shared" si="19"/>
        <v>0.9951560277146928</v>
      </c>
      <c r="I633" s="31"/>
      <c r="J633" s="33">
        <v>0.1</v>
      </c>
      <c r="K633" s="31" cm="1">
        <f t="array" ref="K633">1-POWER(1-INDEX(Life_LapseRate,A633),1/12)</f>
        <v>8.7416109546967213E-3</v>
      </c>
      <c r="L633" s="37"/>
      <c r="M633" s="35">
        <v>0.01</v>
      </c>
      <c r="N633" s="35">
        <v>0.01</v>
      </c>
      <c r="P633" s="36" cm="1">
        <f t="array" ref="P633">INDEX(Global_Inflation,A633)+0.02</f>
        <v>7.0000000000000007E-2</v>
      </c>
      <c r="R633" s="36" cm="1">
        <f t="array" ref="R633">INDEX(Life_LapseRate,A633)*0.5</f>
        <v>0.05</v>
      </c>
      <c r="S633" s="36" cm="1">
        <f t="array" ref="S633">INDEX(Life_LapseRate,A633)*1.5</f>
        <v>0.15000000000000002</v>
      </c>
      <c r="U633" s="36" cm="1">
        <f t="array" ref="U633">INDEX(Global_Yield,A633)*INDEX(Global_YieldUp,A633)</f>
        <v>5.9999999999999995E-4</v>
      </c>
      <c r="V633" s="36" cm="1">
        <f t="array" ref="V633">INDEX(Global_Yield,A633)*INDEX(Global_YieldDown,A633)</f>
        <v>5.9999999999999995E-4</v>
      </c>
    </row>
    <row r="634" spans="1:22" x14ac:dyDescent="0.2">
      <c r="A634" s="29">
        <v>632</v>
      </c>
      <c r="B634" s="30">
        <v>0.05</v>
      </c>
      <c r="C634" s="31">
        <f t="shared" si="18"/>
        <v>13.007803751135244</v>
      </c>
      <c r="D634" s="31"/>
      <c r="E634" s="32" cm="1">
        <f t="array" ref="E634">Global_Expense*INDEX(Global_InflationFactor,A634)</f>
        <v>65.039018755676224</v>
      </c>
      <c r="F634" s="32"/>
      <c r="G634" s="30">
        <v>0.06</v>
      </c>
      <c r="H634" s="31">
        <f t="shared" si="19"/>
        <v>0.9951560277146928</v>
      </c>
      <c r="I634" s="31"/>
      <c r="J634" s="33">
        <v>0.1</v>
      </c>
      <c r="K634" s="31" cm="1">
        <f t="array" ref="K634">1-POWER(1-INDEX(Life_LapseRate,A634),1/12)</f>
        <v>8.7416109546967213E-3</v>
      </c>
      <c r="L634" s="37"/>
      <c r="M634" s="35">
        <v>0.01</v>
      </c>
      <c r="N634" s="35">
        <v>0.01</v>
      </c>
      <c r="P634" s="36" cm="1">
        <f t="array" ref="P634">INDEX(Global_Inflation,A634)+0.02</f>
        <v>7.0000000000000007E-2</v>
      </c>
      <c r="R634" s="36" cm="1">
        <f t="array" ref="R634">INDEX(Life_LapseRate,A634)*0.5</f>
        <v>0.05</v>
      </c>
      <c r="S634" s="36" cm="1">
        <f t="array" ref="S634">INDEX(Life_LapseRate,A634)*1.5</f>
        <v>0.15000000000000002</v>
      </c>
      <c r="U634" s="36" cm="1">
        <f t="array" ref="U634">INDEX(Global_Yield,A634)*INDEX(Global_YieldUp,A634)</f>
        <v>5.9999999999999995E-4</v>
      </c>
      <c r="V634" s="36" cm="1">
        <f t="array" ref="V634">INDEX(Global_Yield,A634)*INDEX(Global_YieldDown,A634)</f>
        <v>5.9999999999999995E-4</v>
      </c>
    </row>
    <row r="635" spans="1:22" x14ac:dyDescent="0.2">
      <c r="A635" s="29">
        <v>633</v>
      </c>
      <c r="B635" s="30">
        <v>0.05</v>
      </c>
      <c r="C635" s="31">
        <f t="shared" si="18"/>
        <v>13.06079915377077</v>
      </c>
      <c r="D635" s="31"/>
      <c r="E635" s="32" cm="1">
        <f t="array" ref="E635">Global_Expense*INDEX(Global_InflationFactor,A635)</f>
        <v>65.303995768853852</v>
      </c>
      <c r="F635" s="32"/>
      <c r="G635" s="30">
        <v>0.06</v>
      </c>
      <c r="H635" s="31">
        <f t="shared" si="19"/>
        <v>0.9951560277146928</v>
      </c>
      <c r="I635" s="31"/>
      <c r="J635" s="33">
        <v>0.1</v>
      </c>
      <c r="K635" s="31" cm="1">
        <f t="array" ref="K635">1-POWER(1-INDEX(Life_LapseRate,A635),1/12)</f>
        <v>8.7416109546967213E-3</v>
      </c>
      <c r="L635" s="37"/>
      <c r="M635" s="35">
        <v>0.01</v>
      </c>
      <c r="N635" s="35">
        <v>0.01</v>
      </c>
      <c r="P635" s="36" cm="1">
        <f t="array" ref="P635">INDEX(Global_Inflation,A635)+0.02</f>
        <v>7.0000000000000007E-2</v>
      </c>
      <c r="R635" s="36" cm="1">
        <f t="array" ref="R635">INDEX(Life_LapseRate,A635)*0.5</f>
        <v>0.05</v>
      </c>
      <c r="S635" s="36" cm="1">
        <f t="array" ref="S635">INDEX(Life_LapseRate,A635)*1.5</f>
        <v>0.15000000000000002</v>
      </c>
      <c r="U635" s="36" cm="1">
        <f t="array" ref="U635">INDEX(Global_Yield,A635)*INDEX(Global_YieldUp,A635)</f>
        <v>5.9999999999999995E-4</v>
      </c>
      <c r="V635" s="36" cm="1">
        <f t="array" ref="V635">INDEX(Global_Yield,A635)*INDEX(Global_YieldDown,A635)</f>
        <v>5.9999999999999995E-4</v>
      </c>
    </row>
    <row r="636" spans="1:22" x14ac:dyDescent="0.2">
      <c r="A636" s="29">
        <v>634</v>
      </c>
      <c r="B636" s="30">
        <v>0.05</v>
      </c>
      <c r="C636" s="31">
        <f t="shared" si="18"/>
        <v>13.114010466236602</v>
      </c>
      <c r="D636" s="31"/>
      <c r="E636" s="32" cm="1">
        <f t="array" ref="E636">Global_Expense*INDEX(Global_InflationFactor,A636)</f>
        <v>65.570052331183007</v>
      </c>
      <c r="F636" s="32"/>
      <c r="G636" s="30">
        <v>0.06</v>
      </c>
      <c r="H636" s="31">
        <f t="shared" si="19"/>
        <v>0.9951560277146928</v>
      </c>
      <c r="I636" s="31"/>
      <c r="J636" s="33">
        <v>0.1</v>
      </c>
      <c r="K636" s="31" cm="1">
        <f t="array" ref="K636">1-POWER(1-INDEX(Life_LapseRate,A636),1/12)</f>
        <v>8.7416109546967213E-3</v>
      </c>
      <c r="L636" s="37"/>
      <c r="M636" s="35">
        <v>0.01</v>
      </c>
      <c r="N636" s="35">
        <v>0.01</v>
      </c>
      <c r="P636" s="36" cm="1">
        <f t="array" ref="P636">INDEX(Global_Inflation,A636)+0.02</f>
        <v>7.0000000000000007E-2</v>
      </c>
      <c r="R636" s="36" cm="1">
        <f t="array" ref="R636">INDEX(Life_LapseRate,A636)*0.5</f>
        <v>0.05</v>
      </c>
      <c r="S636" s="36" cm="1">
        <f t="array" ref="S636">INDEX(Life_LapseRate,A636)*1.5</f>
        <v>0.15000000000000002</v>
      </c>
      <c r="U636" s="36" cm="1">
        <f t="array" ref="U636">INDEX(Global_Yield,A636)*INDEX(Global_YieldUp,A636)</f>
        <v>5.9999999999999995E-4</v>
      </c>
      <c r="V636" s="36" cm="1">
        <f t="array" ref="V636">INDEX(Global_Yield,A636)*INDEX(Global_YieldDown,A636)</f>
        <v>5.9999999999999995E-4</v>
      </c>
    </row>
    <row r="637" spans="1:22" x14ac:dyDescent="0.2">
      <c r="A637" s="29">
        <v>635</v>
      </c>
      <c r="B637" s="30">
        <v>0.05</v>
      </c>
      <c r="C637" s="31">
        <f t="shared" si="18"/>
        <v>13.167438568176111</v>
      </c>
      <c r="D637" s="31"/>
      <c r="E637" s="32" cm="1">
        <f t="array" ref="E637">Global_Expense*INDEX(Global_InflationFactor,A637)</f>
        <v>65.837192840880562</v>
      </c>
      <c r="F637" s="32"/>
      <c r="G637" s="30">
        <v>0.06</v>
      </c>
      <c r="H637" s="31">
        <f t="shared" si="19"/>
        <v>0.9951560277146928</v>
      </c>
      <c r="I637" s="31"/>
      <c r="J637" s="33">
        <v>0.1</v>
      </c>
      <c r="K637" s="31" cm="1">
        <f t="array" ref="K637">1-POWER(1-INDEX(Life_LapseRate,A637),1/12)</f>
        <v>8.7416109546967213E-3</v>
      </c>
      <c r="L637" s="37"/>
      <c r="M637" s="35">
        <v>0.01</v>
      </c>
      <c r="N637" s="35">
        <v>0.01</v>
      </c>
      <c r="P637" s="36" cm="1">
        <f t="array" ref="P637">INDEX(Global_Inflation,A637)+0.02</f>
        <v>7.0000000000000007E-2</v>
      </c>
      <c r="R637" s="36" cm="1">
        <f t="array" ref="R637">INDEX(Life_LapseRate,A637)*0.5</f>
        <v>0.05</v>
      </c>
      <c r="S637" s="36" cm="1">
        <f t="array" ref="S637">INDEX(Life_LapseRate,A637)*1.5</f>
        <v>0.15000000000000002</v>
      </c>
      <c r="U637" s="36" cm="1">
        <f t="array" ref="U637">INDEX(Global_Yield,A637)*INDEX(Global_YieldUp,A637)</f>
        <v>5.9999999999999995E-4</v>
      </c>
      <c r="V637" s="36" cm="1">
        <f t="array" ref="V637">INDEX(Global_Yield,A637)*INDEX(Global_YieldDown,A637)</f>
        <v>5.9999999999999995E-4</v>
      </c>
    </row>
    <row r="638" spans="1:22" x14ac:dyDescent="0.2">
      <c r="A638" s="29">
        <v>636</v>
      </c>
      <c r="B638" s="30">
        <v>0.05</v>
      </c>
      <c r="C638" s="31">
        <f t="shared" si="18"/>
        <v>13.221084342816441</v>
      </c>
      <c r="D638" s="31"/>
      <c r="E638" s="32" cm="1">
        <f t="array" ref="E638">Global_Expense*INDEX(Global_InflationFactor,A638)</f>
        <v>66.105421714082212</v>
      </c>
      <c r="F638" s="32"/>
      <c r="G638" s="30">
        <v>0.06</v>
      </c>
      <c r="H638" s="31">
        <f t="shared" si="19"/>
        <v>0.9951560277146928</v>
      </c>
      <c r="I638" s="31"/>
      <c r="J638" s="33">
        <v>0.1</v>
      </c>
      <c r="K638" s="31" cm="1">
        <f t="array" ref="K638">1-POWER(1-INDEX(Life_LapseRate,A638),1/12)</f>
        <v>8.7416109546967213E-3</v>
      </c>
      <c r="L638" s="37"/>
      <c r="M638" s="35">
        <v>0.01</v>
      </c>
      <c r="N638" s="35">
        <v>0.01</v>
      </c>
      <c r="P638" s="36" cm="1">
        <f t="array" ref="P638">INDEX(Global_Inflation,A638)+0.02</f>
        <v>7.0000000000000007E-2</v>
      </c>
      <c r="R638" s="36" cm="1">
        <f t="array" ref="R638">INDEX(Life_LapseRate,A638)*0.5</f>
        <v>0.05</v>
      </c>
      <c r="S638" s="36" cm="1">
        <f t="array" ref="S638">INDEX(Life_LapseRate,A638)*1.5</f>
        <v>0.15000000000000002</v>
      </c>
      <c r="U638" s="36" cm="1">
        <f t="array" ref="U638">INDEX(Global_Yield,A638)*INDEX(Global_YieldUp,A638)</f>
        <v>5.9999999999999995E-4</v>
      </c>
      <c r="V638" s="36" cm="1">
        <f t="array" ref="V638">INDEX(Global_Yield,A638)*INDEX(Global_YieldDown,A638)</f>
        <v>5.9999999999999995E-4</v>
      </c>
    </row>
    <row r="639" spans="1:22" x14ac:dyDescent="0.2">
      <c r="A639" s="29">
        <v>637</v>
      </c>
      <c r="B639" s="30">
        <v>0.05</v>
      </c>
      <c r="C639" s="31">
        <f t="shared" si="18"/>
        <v>13.274948676983108</v>
      </c>
      <c r="D639" s="31"/>
      <c r="E639" s="32" cm="1">
        <f t="array" ref="E639">Global_Expense*INDEX(Global_InflationFactor,A639)</f>
        <v>66.374743384915547</v>
      </c>
      <c r="F639" s="32"/>
      <c r="G639" s="30">
        <v>0.06</v>
      </c>
      <c r="H639" s="31">
        <f t="shared" si="19"/>
        <v>0.9951560277146928</v>
      </c>
      <c r="I639" s="31"/>
      <c r="J639" s="33">
        <v>0.1</v>
      </c>
      <c r="K639" s="31" cm="1">
        <f t="array" ref="K639">1-POWER(1-INDEX(Life_LapseRate,A639),1/12)</f>
        <v>8.7416109546967213E-3</v>
      </c>
      <c r="L639" s="37"/>
      <c r="M639" s="35">
        <v>0.01</v>
      </c>
      <c r="N639" s="35">
        <v>0.01</v>
      </c>
      <c r="P639" s="36" cm="1">
        <f t="array" ref="P639">INDEX(Global_Inflation,A639)+0.02</f>
        <v>7.0000000000000007E-2</v>
      </c>
      <c r="R639" s="36" cm="1">
        <f t="array" ref="R639">INDEX(Life_LapseRate,A639)*0.5</f>
        <v>0.05</v>
      </c>
      <c r="S639" s="36" cm="1">
        <f t="array" ref="S639">INDEX(Life_LapseRate,A639)*1.5</f>
        <v>0.15000000000000002</v>
      </c>
      <c r="U639" s="36" cm="1">
        <f t="array" ref="U639">INDEX(Global_Yield,A639)*INDEX(Global_YieldUp,A639)</f>
        <v>5.9999999999999995E-4</v>
      </c>
      <c r="V639" s="36" cm="1">
        <f t="array" ref="V639">INDEX(Global_Yield,A639)*INDEX(Global_YieldDown,A639)</f>
        <v>5.9999999999999995E-4</v>
      </c>
    </row>
    <row r="640" spans="1:22" x14ac:dyDescent="0.2">
      <c r="A640" s="29">
        <v>638</v>
      </c>
      <c r="B640" s="30">
        <v>0.05</v>
      </c>
      <c r="C640" s="31">
        <f t="shared" si="18"/>
        <v>13.329032461114743</v>
      </c>
      <c r="D640" s="31"/>
      <c r="E640" s="32" cm="1">
        <f t="array" ref="E640">Global_Expense*INDEX(Global_InflationFactor,A640)</f>
        <v>66.645162305573706</v>
      </c>
      <c r="F640" s="32"/>
      <c r="G640" s="30">
        <v>0.06</v>
      </c>
      <c r="H640" s="31">
        <f t="shared" si="19"/>
        <v>0.9951560277146928</v>
      </c>
      <c r="I640" s="31"/>
      <c r="J640" s="33">
        <v>0.1</v>
      </c>
      <c r="K640" s="31" cm="1">
        <f t="array" ref="K640">1-POWER(1-INDEX(Life_LapseRate,A640),1/12)</f>
        <v>8.7416109546967213E-3</v>
      </c>
      <c r="L640" s="37"/>
      <c r="M640" s="35">
        <v>0.01</v>
      </c>
      <c r="N640" s="35">
        <v>0.01</v>
      </c>
      <c r="P640" s="36" cm="1">
        <f t="array" ref="P640">INDEX(Global_Inflation,A640)+0.02</f>
        <v>7.0000000000000007E-2</v>
      </c>
      <c r="R640" s="36" cm="1">
        <f t="array" ref="R640">INDEX(Life_LapseRate,A640)*0.5</f>
        <v>0.05</v>
      </c>
      <c r="S640" s="36" cm="1">
        <f t="array" ref="S640">INDEX(Life_LapseRate,A640)*1.5</f>
        <v>0.15000000000000002</v>
      </c>
      <c r="U640" s="36" cm="1">
        <f t="array" ref="U640">INDEX(Global_Yield,A640)*INDEX(Global_YieldUp,A640)</f>
        <v>5.9999999999999995E-4</v>
      </c>
      <c r="V640" s="36" cm="1">
        <f t="array" ref="V640">INDEX(Global_Yield,A640)*INDEX(Global_YieldDown,A640)</f>
        <v>5.9999999999999995E-4</v>
      </c>
    </row>
    <row r="641" spans="1:22" x14ac:dyDescent="0.2">
      <c r="A641" s="29">
        <v>639</v>
      </c>
      <c r="B641" s="30">
        <v>0.05</v>
      </c>
      <c r="C641" s="31">
        <f t="shared" si="18"/>
        <v>13.383336589277587</v>
      </c>
      <c r="D641" s="31"/>
      <c r="E641" s="32" cm="1">
        <f t="array" ref="E641">Global_Expense*INDEX(Global_InflationFactor,A641)</f>
        <v>66.916682946387937</v>
      </c>
      <c r="F641" s="32"/>
      <c r="G641" s="30">
        <v>0.06</v>
      </c>
      <c r="H641" s="31">
        <f t="shared" si="19"/>
        <v>0.9951560277146928</v>
      </c>
      <c r="I641" s="31"/>
      <c r="J641" s="33">
        <v>0.1</v>
      </c>
      <c r="K641" s="31" cm="1">
        <f t="array" ref="K641">1-POWER(1-INDEX(Life_LapseRate,A641),1/12)</f>
        <v>8.7416109546967213E-3</v>
      </c>
      <c r="L641" s="37"/>
      <c r="M641" s="35">
        <v>0.01</v>
      </c>
      <c r="N641" s="35">
        <v>0.01</v>
      </c>
      <c r="P641" s="36" cm="1">
        <f t="array" ref="P641">INDEX(Global_Inflation,A641)+0.02</f>
        <v>7.0000000000000007E-2</v>
      </c>
      <c r="R641" s="36" cm="1">
        <f t="array" ref="R641">INDEX(Life_LapseRate,A641)*0.5</f>
        <v>0.05</v>
      </c>
      <c r="S641" s="36" cm="1">
        <f t="array" ref="S641">INDEX(Life_LapseRate,A641)*1.5</f>
        <v>0.15000000000000002</v>
      </c>
      <c r="U641" s="36" cm="1">
        <f t="array" ref="U641">INDEX(Global_Yield,A641)*INDEX(Global_YieldUp,A641)</f>
        <v>5.9999999999999995E-4</v>
      </c>
      <c r="V641" s="36" cm="1">
        <f t="array" ref="V641">INDEX(Global_Yield,A641)*INDEX(Global_YieldDown,A641)</f>
        <v>5.9999999999999995E-4</v>
      </c>
    </row>
    <row r="642" spans="1:22" x14ac:dyDescent="0.2">
      <c r="A642" s="29">
        <v>640</v>
      </c>
      <c r="B642" s="30">
        <v>0.05</v>
      </c>
      <c r="C642" s="31">
        <f t="shared" si="18"/>
        <v>13.437861959180536</v>
      </c>
      <c r="D642" s="31"/>
      <c r="E642" s="32" cm="1">
        <f t="array" ref="E642">Global_Expense*INDEX(Global_InflationFactor,A642)</f>
        <v>67.189309795902673</v>
      </c>
      <c r="F642" s="32"/>
      <c r="G642" s="30">
        <v>0.06</v>
      </c>
      <c r="H642" s="31">
        <f t="shared" si="19"/>
        <v>0.9951560277146928</v>
      </c>
      <c r="I642" s="31"/>
      <c r="J642" s="33">
        <v>0.1</v>
      </c>
      <c r="K642" s="31" cm="1">
        <f t="array" ref="K642">1-POWER(1-INDEX(Life_LapseRate,A642),1/12)</f>
        <v>8.7416109546967213E-3</v>
      </c>
      <c r="L642" s="37"/>
      <c r="M642" s="35">
        <v>0.01</v>
      </c>
      <c r="N642" s="35">
        <v>0.01</v>
      </c>
      <c r="P642" s="36" cm="1">
        <f t="array" ref="P642">INDEX(Global_Inflation,A642)+0.02</f>
        <v>7.0000000000000007E-2</v>
      </c>
      <c r="R642" s="36" cm="1">
        <f t="array" ref="R642">INDEX(Life_LapseRate,A642)*0.5</f>
        <v>0.05</v>
      </c>
      <c r="S642" s="36" cm="1">
        <f t="array" ref="S642">INDEX(Life_LapseRate,A642)*1.5</f>
        <v>0.15000000000000002</v>
      </c>
      <c r="U642" s="36" cm="1">
        <f t="array" ref="U642">INDEX(Global_Yield,A642)*INDEX(Global_YieldUp,A642)</f>
        <v>5.9999999999999995E-4</v>
      </c>
      <c r="V642" s="36" cm="1">
        <f t="array" ref="V642">INDEX(Global_Yield,A642)*INDEX(Global_YieldDown,A642)</f>
        <v>5.9999999999999995E-4</v>
      </c>
    </row>
    <row r="643" spans="1:22" x14ac:dyDescent="0.2">
      <c r="A643" s="29">
        <v>641</v>
      </c>
      <c r="B643" s="30">
        <v>0.05</v>
      </c>
      <c r="C643" s="31">
        <f t="shared" ref="C643:C706" si="20">IF(A643=1,1,POWER(1+INDEX(Global_Inflation,A643-1),(A643-1)/12))</f>
        <v>13.492609472189818</v>
      </c>
      <c r="D643" s="31"/>
      <c r="E643" s="32" cm="1">
        <f t="array" ref="E643">Global_Expense*INDEX(Global_InflationFactor,A643)</f>
        <v>67.463047360949091</v>
      </c>
      <c r="F643" s="32"/>
      <c r="G643" s="30">
        <v>0.06</v>
      </c>
      <c r="H643" s="31">
        <f t="shared" ref="H643:H706" si="21">1/POWER(1+INDEX(Global_Yield,A643),1/12)</f>
        <v>0.9951560277146928</v>
      </c>
      <c r="I643" s="31"/>
      <c r="J643" s="33">
        <v>0.1</v>
      </c>
      <c r="K643" s="31" cm="1">
        <f t="array" ref="K643">1-POWER(1-INDEX(Life_LapseRate,A643),1/12)</f>
        <v>8.7416109546967213E-3</v>
      </c>
      <c r="L643" s="37"/>
      <c r="M643" s="35">
        <v>0.01</v>
      </c>
      <c r="N643" s="35">
        <v>0.01</v>
      </c>
      <c r="P643" s="36" cm="1">
        <f t="array" ref="P643">INDEX(Global_Inflation,A643)+0.02</f>
        <v>7.0000000000000007E-2</v>
      </c>
      <c r="R643" s="36" cm="1">
        <f t="array" ref="R643">INDEX(Life_LapseRate,A643)*0.5</f>
        <v>0.05</v>
      </c>
      <c r="S643" s="36" cm="1">
        <f t="array" ref="S643">INDEX(Life_LapseRate,A643)*1.5</f>
        <v>0.15000000000000002</v>
      </c>
      <c r="U643" s="36" cm="1">
        <f t="array" ref="U643">INDEX(Global_Yield,A643)*INDEX(Global_YieldUp,A643)</f>
        <v>5.9999999999999995E-4</v>
      </c>
      <c r="V643" s="36" cm="1">
        <f t="array" ref="V643">INDEX(Global_Yield,A643)*INDEX(Global_YieldDown,A643)</f>
        <v>5.9999999999999995E-4</v>
      </c>
    </row>
    <row r="644" spans="1:22" x14ac:dyDescent="0.2">
      <c r="A644" s="29">
        <v>642</v>
      </c>
      <c r="B644" s="30">
        <v>0.05</v>
      </c>
      <c r="C644" s="31">
        <f t="shared" si="20"/>
        <v>13.547580033343941</v>
      </c>
      <c r="D644" s="31"/>
      <c r="E644" s="32" cm="1">
        <f t="array" ref="E644">Global_Expense*INDEX(Global_InflationFactor,A644)</f>
        <v>67.737900166719697</v>
      </c>
      <c r="F644" s="32"/>
      <c r="G644" s="30">
        <v>0.06</v>
      </c>
      <c r="H644" s="31">
        <f t="shared" si="21"/>
        <v>0.9951560277146928</v>
      </c>
      <c r="I644" s="31"/>
      <c r="J644" s="33">
        <v>0.1</v>
      </c>
      <c r="K644" s="31" cm="1">
        <f t="array" ref="K644">1-POWER(1-INDEX(Life_LapseRate,A644),1/12)</f>
        <v>8.7416109546967213E-3</v>
      </c>
      <c r="L644" s="37"/>
      <c r="M644" s="35">
        <v>0.01</v>
      </c>
      <c r="N644" s="35">
        <v>0.01</v>
      </c>
      <c r="P644" s="36" cm="1">
        <f t="array" ref="P644">INDEX(Global_Inflation,A644)+0.02</f>
        <v>7.0000000000000007E-2</v>
      </c>
      <c r="R644" s="36" cm="1">
        <f t="array" ref="R644">INDEX(Life_LapseRate,A644)*0.5</f>
        <v>0.05</v>
      </c>
      <c r="S644" s="36" cm="1">
        <f t="array" ref="S644">INDEX(Life_LapseRate,A644)*1.5</f>
        <v>0.15000000000000002</v>
      </c>
      <c r="U644" s="36" cm="1">
        <f t="array" ref="U644">INDEX(Global_Yield,A644)*INDEX(Global_YieldUp,A644)</f>
        <v>5.9999999999999995E-4</v>
      </c>
      <c r="V644" s="36" cm="1">
        <f t="array" ref="V644">INDEX(Global_Yield,A644)*INDEX(Global_YieldDown,A644)</f>
        <v>5.9999999999999995E-4</v>
      </c>
    </row>
    <row r="645" spans="1:22" x14ac:dyDescent="0.2">
      <c r="A645" s="29">
        <v>643</v>
      </c>
      <c r="B645" s="30">
        <v>0.05</v>
      </c>
      <c r="C645" s="31">
        <f t="shared" si="20"/>
        <v>13.602774551368668</v>
      </c>
      <c r="D645" s="31"/>
      <c r="E645" s="32" cm="1">
        <f t="array" ref="E645">Global_Expense*INDEX(Global_InflationFactor,A645)</f>
        <v>68.013872756843341</v>
      </c>
      <c r="F645" s="32"/>
      <c r="G645" s="30">
        <v>0.06</v>
      </c>
      <c r="H645" s="31">
        <f t="shared" si="21"/>
        <v>0.9951560277146928</v>
      </c>
      <c r="I645" s="31"/>
      <c r="J645" s="33">
        <v>0.1</v>
      </c>
      <c r="K645" s="31" cm="1">
        <f t="array" ref="K645">1-POWER(1-INDEX(Life_LapseRate,A645),1/12)</f>
        <v>8.7416109546967213E-3</v>
      </c>
      <c r="L645" s="37"/>
      <c r="M645" s="35">
        <v>0.01</v>
      </c>
      <c r="N645" s="35">
        <v>0.01</v>
      </c>
      <c r="P645" s="36" cm="1">
        <f t="array" ref="P645">INDEX(Global_Inflation,A645)+0.02</f>
        <v>7.0000000000000007E-2</v>
      </c>
      <c r="R645" s="36" cm="1">
        <f t="array" ref="R645">INDEX(Life_LapseRate,A645)*0.5</f>
        <v>0.05</v>
      </c>
      <c r="S645" s="36" cm="1">
        <f t="array" ref="S645">INDEX(Life_LapseRate,A645)*1.5</f>
        <v>0.15000000000000002</v>
      </c>
      <c r="U645" s="36" cm="1">
        <f t="array" ref="U645">INDEX(Global_Yield,A645)*INDEX(Global_YieldUp,A645)</f>
        <v>5.9999999999999995E-4</v>
      </c>
      <c r="V645" s="36" cm="1">
        <f t="array" ref="V645">INDEX(Global_Yield,A645)*INDEX(Global_YieldDown,A645)</f>
        <v>5.9999999999999995E-4</v>
      </c>
    </row>
    <row r="646" spans="1:22" x14ac:dyDescent="0.2">
      <c r="A646" s="29">
        <v>644</v>
      </c>
      <c r="B646" s="30">
        <v>0.05</v>
      </c>
      <c r="C646" s="31">
        <f t="shared" si="20"/>
        <v>13.658193938692007</v>
      </c>
      <c r="D646" s="31"/>
      <c r="E646" s="32" cm="1">
        <f t="array" ref="E646">Global_Expense*INDEX(Global_InflationFactor,A646)</f>
        <v>68.290969693460028</v>
      </c>
      <c r="F646" s="32"/>
      <c r="G646" s="30">
        <v>0.06</v>
      </c>
      <c r="H646" s="31">
        <f t="shared" si="21"/>
        <v>0.9951560277146928</v>
      </c>
      <c r="I646" s="31"/>
      <c r="J646" s="33">
        <v>0.1</v>
      </c>
      <c r="K646" s="31" cm="1">
        <f t="array" ref="K646">1-POWER(1-INDEX(Life_LapseRate,A646),1/12)</f>
        <v>8.7416109546967213E-3</v>
      </c>
      <c r="L646" s="37"/>
      <c r="M646" s="35">
        <v>0.01</v>
      </c>
      <c r="N646" s="35">
        <v>0.01</v>
      </c>
      <c r="P646" s="36" cm="1">
        <f t="array" ref="P646">INDEX(Global_Inflation,A646)+0.02</f>
        <v>7.0000000000000007E-2</v>
      </c>
      <c r="R646" s="36" cm="1">
        <f t="array" ref="R646">INDEX(Life_LapseRate,A646)*0.5</f>
        <v>0.05</v>
      </c>
      <c r="S646" s="36" cm="1">
        <f t="array" ref="S646">INDEX(Life_LapseRate,A646)*1.5</f>
        <v>0.15000000000000002</v>
      </c>
      <c r="U646" s="36" cm="1">
        <f t="array" ref="U646">INDEX(Global_Yield,A646)*INDEX(Global_YieldUp,A646)</f>
        <v>5.9999999999999995E-4</v>
      </c>
      <c r="V646" s="36" cm="1">
        <f t="array" ref="V646">INDEX(Global_Yield,A646)*INDEX(Global_YieldDown,A646)</f>
        <v>5.9999999999999995E-4</v>
      </c>
    </row>
    <row r="647" spans="1:22" x14ac:dyDescent="0.2">
      <c r="A647" s="29">
        <v>645</v>
      </c>
      <c r="B647" s="30">
        <v>0.05</v>
      </c>
      <c r="C647" s="31">
        <f t="shared" si="20"/>
        <v>13.713839111459309</v>
      </c>
      <c r="D647" s="31"/>
      <c r="E647" s="32" cm="1">
        <f t="array" ref="E647">Global_Expense*INDEX(Global_InflationFactor,A647)</f>
        <v>68.569195557296553</v>
      </c>
      <c r="F647" s="32"/>
      <c r="G647" s="30">
        <v>0.06</v>
      </c>
      <c r="H647" s="31">
        <f t="shared" si="21"/>
        <v>0.9951560277146928</v>
      </c>
      <c r="I647" s="31"/>
      <c r="J647" s="33">
        <v>0.1</v>
      </c>
      <c r="K647" s="31" cm="1">
        <f t="array" ref="K647">1-POWER(1-INDEX(Life_LapseRate,A647),1/12)</f>
        <v>8.7416109546967213E-3</v>
      </c>
      <c r="L647" s="37"/>
      <c r="M647" s="35">
        <v>0.01</v>
      </c>
      <c r="N647" s="35">
        <v>0.01</v>
      </c>
      <c r="P647" s="36" cm="1">
        <f t="array" ref="P647">INDEX(Global_Inflation,A647)+0.02</f>
        <v>7.0000000000000007E-2</v>
      </c>
      <c r="R647" s="36" cm="1">
        <f t="array" ref="R647">INDEX(Life_LapseRate,A647)*0.5</f>
        <v>0.05</v>
      </c>
      <c r="S647" s="36" cm="1">
        <f t="array" ref="S647">INDEX(Life_LapseRate,A647)*1.5</f>
        <v>0.15000000000000002</v>
      </c>
      <c r="U647" s="36" cm="1">
        <f t="array" ref="U647">INDEX(Global_Yield,A647)*INDEX(Global_YieldUp,A647)</f>
        <v>5.9999999999999995E-4</v>
      </c>
      <c r="V647" s="36" cm="1">
        <f t="array" ref="V647">INDEX(Global_Yield,A647)*INDEX(Global_YieldDown,A647)</f>
        <v>5.9999999999999995E-4</v>
      </c>
    </row>
    <row r="648" spans="1:22" x14ac:dyDescent="0.2">
      <c r="A648" s="29">
        <v>646</v>
      </c>
      <c r="B648" s="30">
        <v>0.05</v>
      </c>
      <c r="C648" s="31">
        <f t="shared" si="20"/>
        <v>13.769710989548434</v>
      </c>
      <c r="D648" s="31"/>
      <c r="E648" s="32" cm="1">
        <f t="array" ref="E648">Global_Expense*INDEX(Global_InflationFactor,A648)</f>
        <v>68.848554947742173</v>
      </c>
      <c r="F648" s="32"/>
      <c r="G648" s="30">
        <v>0.06</v>
      </c>
      <c r="H648" s="31">
        <f t="shared" si="21"/>
        <v>0.9951560277146928</v>
      </c>
      <c r="I648" s="31"/>
      <c r="J648" s="33">
        <v>0.1</v>
      </c>
      <c r="K648" s="31" cm="1">
        <f t="array" ref="K648">1-POWER(1-INDEX(Life_LapseRate,A648),1/12)</f>
        <v>8.7416109546967213E-3</v>
      </c>
      <c r="L648" s="37"/>
      <c r="M648" s="35">
        <v>0.01</v>
      </c>
      <c r="N648" s="35">
        <v>0.01</v>
      </c>
      <c r="P648" s="36" cm="1">
        <f t="array" ref="P648">INDEX(Global_Inflation,A648)+0.02</f>
        <v>7.0000000000000007E-2</v>
      </c>
      <c r="R648" s="36" cm="1">
        <f t="array" ref="R648">INDEX(Life_LapseRate,A648)*0.5</f>
        <v>0.05</v>
      </c>
      <c r="S648" s="36" cm="1">
        <f t="array" ref="S648">INDEX(Life_LapseRate,A648)*1.5</f>
        <v>0.15000000000000002</v>
      </c>
      <c r="U648" s="36" cm="1">
        <f t="array" ref="U648">INDEX(Global_Yield,A648)*INDEX(Global_YieldUp,A648)</f>
        <v>5.9999999999999995E-4</v>
      </c>
      <c r="V648" s="36" cm="1">
        <f t="array" ref="V648">INDEX(Global_Yield,A648)*INDEX(Global_YieldDown,A648)</f>
        <v>5.9999999999999995E-4</v>
      </c>
    </row>
    <row r="649" spans="1:22" x14ac:dyDescent="0.2">
      <c r="A649" s="29">
        <v>647</v>
      </c>
      <c r="B649" s="30">
        <v>0.05</v>
      </c>
      <c r="C649" s="31">
        <f t="shared" si="20"/>
        <v>13.825810496584912</v>
      </c>
      <c r="D649" s="31"/>
      <c r="E649" s="32" cm="1">
        <f t="array" ref="E649">Global_Expense*INDEX(Global_InflationFactor,A649)</f>
        <v>69.129052482924564</v>
      </c>
      <c r="F649" s="32"/>
      <c r="G649" s="30">
        <v>0.06</v>
      </c>
      <c r="H649" s="31">
        <f t="shared" si="21"/>
        <v>0.9951560277146928</v>
      </c>
      <c r="I649" s="31"/>
      <c r="J649" s="33">
        <v>0.1</v>
      </c>
      <c r="K649" s="31" cm="1">
        <f t="array" ref="K649">1-POWER(1-INDEX(Life_LapseRate,A649),1/12)</f>
        <v>8.7416109546967213E-3</v>
      </c>
      <c r="L649" s="37"/>
      <c r="M649" s="35">
        <v>0.01</v>
      </c>
      <c r="N649" s="35">
        <v>0.01</v>
      </c>
      <c r="P649" s="36" cm="1">
        <f t="array" ref="P649">INDEX(Global_Inflation,A649)+0.02</f>
        <v>7.0000000000000007E-2</v>
      </c>
      <c r="R649" s="36" cm="1">
        <f t="array" ref="R649">INDEX(Life_LapseRate,A649)*0.5</f>
        <v>0.05</v>
      </c>
      <c r="S649" s="36" cm="1">
        <f t="array" ref="S649">INDEX(Life_LapseRate,A649)*1.5</f>
        <v>0.15000000000000002</v>
      </c>
      <c r="U649" s="36" cm="1">
        <f t="array" ref="U649">INDEX(Global_Yield,A649)*INDEX(Global_YieldUp,A649)</f>
        <v>5.9999999999999995E-4</v>
      </c>
      <c r="V649" s="36" cm="1">
        <f t="array" ref="V649">INDEX(Global_Yield,A649)*INDEX(Global_YieldDown,A649)</f>
        <v>5.9999999999999995E-4</v>
      </c>
    </row>
    <row r="650" spans="1:22" x14ac:dyDescent="0.2">
      <c r="A650" s="29">
        <v>648</v>
      </c>
      <c r="B650" s="30">
        <v>0.05</v>
      </c>
      <c r="C650" s="31">
        <f t="shared" si="20"/>
        <v>13.882138559957266</v>
      </c>
      <c r="D650" s="31"/>
      <c r="E650" s="32" cm="1">
        <f t="array" ref="E650">Global_Expense*INDEX(Global_InflationFactor,A650)</f>
        <v>69.410692799786332</v>
      </c>
      <c r="F650" s="32"/>
      <c r="G650" s="30">
        <v>0.06</v>
      </c>
      <c r="H650" s="31">
        <f t="shared" si="21"/>
        <v>0.9951560277146928</v>
      </c>
      <c r="I650" s="31"/>
      <c r="J650" s="33">
        <v>0.1</v>
      </c>
      <c r="K650" s="31" cm="1">
        <f t="array" ref="K650">1-POWER(1-INDEX(Life_LapseRate,A650),1/12)</f>
        <v>8.7416109546967213E-3</v>
      </c>
      <c r="L650" s="37"/>
      <c r="M650" s="35">
        <v>0.01</v>
      </c>
      <c r="N650" s="35">
        <v>0.01</v>
      </c>
      <c r="P650" s="36" cm="1">
        <f t="array" ref="P650">INDEX(Global_Inflation,A650)+0.02</f>
        <v>7.0000000000000007E-2</v>
      </c>
      <c r="R650" s="36" cm="1">
        <f t="array" ref="R650">INDEX(Life_LapseRate,A650)*0.5</f>
        <v>0.05</v>
      </c>
      <c r="S650" s="36" cm="1">
        <f t="array" ref="S650">INDEX(Life_LapseRate,A650)*1.5</f>
        <v>0.15000000000000002</v>
      </c>
      <c r="U650" s="36" cm="1">
        <f t="array" ref="U650">INDEX(Global_Yield,A650)*INDEX(Global_YieldUp,A650)</f>
        <v>5.9999999999999995E-4</v>
      </c>
      <c r="V650" s="36" cm="1">
        <f t="array" ref="V650">INDEX(Global_Yield,A650)*INDEX(Global_YieldDown,A650)</f>
        <v>5.9999999999999995E-4</v>
      </c>
    </row>
    <row r="651" spans="1:22" x14ac:dyDescent="0.2">
      <c r="A651" s="29">
        <v>649</v>
      </c>
      <c r="B651" s="30">
        <v>0.05</v>
      </c>
      <c r="C651" s="31">
        <f t="shared" si="20"/>
        <v>13.938696110832263</v>
      </c>
      <c r="D651" s="31"/>
      <c r="E651" s="32" cm="1">
        <f t="array" ref="E651">Global_Expense*INDEX(Global_InflationFactor,A651)</f>
        <v>69.693480554161312</v>
      </c>
      <c r="F651" s="32"/>
      <c r="G651" s="30">
        <v>0.06</v>
      </c>
      <c r="H651" s="31">
        <f t="shared" si="21"/>
        <v>0.9951560277146928</v>
      </c>
      <c r="I651" s="31"/>
      <c r="J651" s="33">
        <v>0.1</v>
      </c>
      <c r="K651" s="31" cm="1">
        <f t="array" ref="K651">1-POWER(1-INDEX(Life_LapseRate,A651),1/12)</f>
        <v>8.7416109546967213E-3</v>
      </c>
      <c r="L651" s="37"/>
      <c r="M651" s="35">
        <v>0.01</v>
      </c>
      <c r="N651" s="35">
        <v>0.01</v>
      </c>
      <c r="P651" s="36" cm="1">
        <f t="array" ref="P651">INDEX(Global_Inflation,A651)+0.02</f>
        <v>7.0000000000000007E-2</v>
      </c>
      <c r="R651" s="36" cm="1">
        <f t="array" ref="R651">INDEX(Life_LapseRate,A651)*0.5</f>
        <v>0.05</v>
      </c>
      <c r="S651" s="36" cm="1">
        <f t="array" ref="S651">INDEX(Life_LapseRate,A651)*1.5</f>
        <v>0.15000000000000002</v>
      </c>
      <c r="U651" s="36" cm="1">
        <f t="array" ref="U651">INDEX(Global_Yield,A651)*INDEX(Global_YieldUp,A651)</f>
        <v>5.9999999999999995E-4</v>
      </c>
      <c r="V651" s="36" cm="1">
        <f t="array" ref="V651">INDEX(Global_Yield,A651)*INDEX(Global_YieldDown,A651)</f>
        <v>5.9999999999999995E-4</v>
      </c>
    </row>
    <row r="652" spans="1:22" x14ac:dyDescent="0.2">
      <c r="A652" s="29">
        <v>650</v>
      </c>
      <c r="B652" s="30">
        <v>0.05</v>
      </c>
      <c r="C652" s="31">
        <f t="shared" si="20"/>
        <v>13.995484084170476</v>
      </c>
      <c r="D652" s="31"/>
      <c r="E652" s="32" cm="1">
        <f t="array" ref="E652">Global_Expense*INDEX(Global_InflationFactor,A652)</f>
        <v>69.977420420852383</v>
      </c>
      <c r="F652" s="32"/>
      <c r="G652" s="30">
        <v>0.06</v>
      </c>
      <c r="H652" s="31">
        <f t="shared" si="21"/>
        <v>0.9951560277146928</v>
      </c>
      <c r="I652" s="31"/>
      <c r="J652" s="33">
        <v>0.1</v>
      </c>
      <c r="K652" s="31" cm="1">
        <f t="array" ref="K652">1-POWER(1-INDEX(Life_LapseRate,A652),1/12)</f>
        <v>8.7416109546967213E-3</v>
      </c>
      <c r="L652" s="37"/>
      <c r="M652" s="35">
        <v>0.01</v>
      </c>
      <c r="N652" s="35">
        <v>0.01</v>
      </c>
      <c r="P652" s="36" cm="1">
        <f t="array" ref="P652">INDEX(Global_Inflation,A652)+0.02</f>
        <v>7.0000000000000007E-2</v>
      </c>
      <c r="R652" s="36" cm="1">
        <f t="array" ref="R652">INDEX(Life_LapseRate,A652)*0.5</f>
        <v>0.05</v>
      </c>
      <c r="S652" s="36" cm="1">
        <f t="array" ref="S652">INDEX(Life_LapseRate,A652)*1.5</f>
        <v>0.15000000000000002</v>
      </c>
      <c r="U652" s="36" cm="1">
        <f t="array" ref="U652">INDEX(Global_Yield,A652)*INDEX(Global_YieldUp,A652)</f>
        <v>5.9999999999999995E-4</v>
      </c>
      <c r="V652" s="36" cm="1">
        <f t="array" ref="V652">INDEX(Global_Yield,A652)*INDEX(Global_YieldDown,A652)</f>
        <v>5.9999999999999995E-4</v>
      </c>
    </row>
    <row r="653" spans="1:22" x14ac:dyDescent="0.2">
      <c r="A653" s="29">
        <v>651</v>
      </c>
      <c r="B653" s="30">
        <v>0.05</v>
      </c>
      <c r="C653" s="31">
        <f t="shared" si="20"/>
        <v>14.052503418741468</v>
      </c>
      <c r="D653" s="31"/>
      <c r="E653" s="32" cm="1">
        <f t="array" ref="E653">Global_Expense*INDEX(Global_InflationFactor,A653)</f>
        <v>70.262517093707345</v>
      </c>
      <c r="F653" s="32"/>
      <c r="G653" s="30">
        <v>0.06</v>
      </c>
      <c r="H653" s="31">
        <f t="shared" si="21"/>
        <v>0.9951560277146928</v>
      </c>
      <c r="I653" s="31"/>
      <c r="J653" s="33">
        <v>0.1</v>
      </c>
      <c r="K653" s="31" cm="1">
        <f t="array" ref="K653">1-POWER(1-INDEX(Life_LapseRate,A653),1/12)</f>
        <v>8.7416109546967213E-3</v>
      </c>
      <c r="L653" s="37"/>
      <c r="M653" s="35">
        <v>0.01</v>
      </c>
      <c r="N653" s="35">
        <v>0.01</v>
      </c>
      <c r="P653" s="36" cm="1">
        <f t="array" ref="P653">INDEX(Global_Inflation,A653)+0.02</f>
        <v>7.0000000000000007E-2</v>
      </c>
      <c r="R653" s="36" cm="1">
        <f t="array" ref="R653">INDEX(Life_LapseRate,A653)*0.5</f>
        <v>0.05</v>
      </c>
      <c r="S653" s="36" cm="1">
        <f t="array" ref="S653">INDEX(Life_LapseRate,A653)*1.5</f>
        <v>0.15000000000000002</v>
      </c>
      <c r="U653" s="36" cm="1">
        <f t="array" ref="U653">INDEX(Global_Yield,A653)*INDEX(Global_YieldUp,A653)</f>
        <v>5.9999999999999995E-4</v>
      </c>
      <c r="V653" s="36" cm="1">
        <f t="array" ref="V653">INDEX(Global_Yield,A653)*INDEX(Global_YieldDown,A653)</f>
        <v>5.9999999999999995E-4</v>
      </c>
    </row>
    <row r="654" spans="1:22" x14ac:dyDescent="0.2">
      <c r="A654" s="29">
        <v>652</v>
      </c>
      <c r="B654" s="30">
        <v>0.05</v>
      </c>
      <c r="C654" s="31">
        <f t="shared" si="20"/>
        <v>14.109755057139557</v>
      </c>
      <c r="D654" s="31"/>
      <c r="E654" s="32" cm="1">
        <f t="array" ref="E654">Global_Expense*INDEX(Global_InflationFactor,A654)</f>
        <v>70.548775285697786</v>
      </c>
      <c r="F654" s="32"/>
      <c r="G654" s="30">
        <v>0.06</v>
      </c>
      <c r="H654" s="31">
        <f t="shared" si="21"/>
        <v>0.9951560277146928</v>
      </c>
      <c r="I654" s="31"/>
      <c r="J654" s="33">
        <v>0.1</v>
      </c>
      <c r="K654" s="31" cm="1">
        <f t="array" ref="K654">1-POWER(1-INDEX(Life_LapseRate,A654),1/12)</f>
        <v>8.7416109546967213E-3</v>
      </c>
      <c r="L654" s="37"/>
      <c r="M654" s="35">
        <v>0.01</v>
      </c>
      <c r="N654" s="35">
        <v>0.01</v>
      </c>
      <c r="P654" s="36" cm="1">
        <f t="array" ref="P654">INDEX(Global_Inflation,A654)+0.02</f>
        <v>7.0000000000000007E-2</v>
      </c>
      <c r="R654" s="36" cm="1">
        <f t="array" ref="R654">INDEX(Life_LapseRate,A654)*0.5</f>
        <v>0.05</v>
      </c>
      <c r="S654" s="36" cm="1">
        <f t="array" ref="S654">INDEX(Life_LapseRate,A654)*1.5</f>
        <v>0.15000000000000002</v>
      </c>
      <c r="U654" s="36" cm="1">
        <f t="array" ref="U654">INDEX(Global_Yield,A654)*INDEX(Global_YieldUp,A654)</f>
        <v>5.9999999999999995E-4</v>
      </c>
      <c r="V654" s="36" cm="1">
        <f t="array" ref="V654">INDEX(Global_Yield,A654)*INDEX(Global_YieldDown,A654)</f>
        <v>5.9999999999999995E-4</v>
      </c>
    </row>
    <row r="655" spans="1:22" x14ac:dyDescent="0.2">
      <c r="A655" s="29">
        <v>653</v>
      </c>
      <c r="B655" s="30">
        <v>0.05</v>
      </c>
      <c r="C655" s="31">
        <f t="shared" si="20"/>
        <v>14.167239945799304</v>
      </c>
      <c r="D655" s="31"/>
      <c r="E655" s="32" cm="1">
        <f t="array" ref="E655">Global_Expense*INDEX(Global_InflationFactor,A655)</f>
        <v>70.836199728996519</v>
      </c>
      <c r="F655" s="32"/>
      <c r="G655" s="30">
        <v>0.06</v>
      </c>
      <c r="H655" s="31">
        <f t="shared" si="21"/>
        <v>0.9951560277146928</v>
      </c>
      <c r="I655" s="31"/>
      <c r="J655" s="33">
        <v>0.1</v>
      </c>
      <c r="K655" s="31" cm="1">
        <f t="array" ref="K655">1-POWER(1-INDEX(Life_LapseRate,A655),1/12)</f>
        <v>8.7416109546967213E-3</v>
      </c>
      <c r="L655" s="37"/>
      <c r="M655" s="35">
        <v>0.01</v>
      </c>
      <c r="N655" s="35">
        <v>0.01</v>
      </c>
      <c r="P655" s="36" cm="1">
        <f t="array" ref="P655">INDEX(Global_Inflation,A655)+0.02</f>
        <v>7.0000000000000007E-2</v>
      </c>
      <c r="R655" s="36" cm="1">
        <f t="array" ref="R655">INDEX(Life_LapseRate,A655)*0.5</f>
        <v>0.05</v>
      </c>
      <c r="S655" s="36" cm="1">
        <f t="array" ref="S655">INDEX(Life_LapseRate,A655)*1.5</f>
        <v>0.15000000000000002</v>
      </c>
      <c r="U655" s="36" cm="1">
        <f t="array" ref="U655">INDEX(Global_Yield,A655)*INDEX(Global_YieldUp,A655)</f>
        <v>5.9999999999999995E-4</v>
      </c>
      <c r="V655" s="36" cm="1">
        <f t="array" ref="V655">INDEX(Global_Yield,A655)*INDEX(Global_YieldDown,A655)</f>
        <v>5.9999999999999995E-4</v>
      </c>
    </row>
    <row r="656" spans="1:22" x14ac:dyDescent="0.2">
      <c r="A656" s="29">
        <v>654</v>
      </c>
      <c r="B656" s="30">
        <v>0.05</v>
      </c>
      <c r="C656" s="31">
        <f t="shared" si="20"/>
        <v>14.224959035011134</v>
      </c>
      <c r="D656" s="31"/>
      <c r="E656" s="32" cm="1">
        <f t="array" ref="E656">Global_Expense*INDEX(Global_InflationFactor,A656)</f>
        <v>71.124795175055667</v>
      </c>
      <c r="F656" s="32"/>
      <c r="G656" s="30">
        <v>0.06</v>
      </c>
      <c r="H656" s="31">
        <f t="shared" si="21"/>
        <v>0.9951560277146928</v>
      </c>
      <c r="I656" s="31"/>
      <c r="J656" s="33">
        <v>0.1</v>
      </c>
      <c r="K656" s="31" cm="1">
        <f t="array" ref="K656">1-POWER(1-INDEX(Life_LapseRate,A656),1/12)</f>
        <v>8.7416109546967213E-3</v>
      </c>
      <c r="L656" s="37"/>
      <c r="M656" s="35">
        <v>0.01</v>
      </c>
      <c r="N656" s="35">
        <v>0.01</v>
      </c>
      <c r="P656" s="36" cm="1">
        <f t="array" ref="P656">INDEX(Global_Inflation,A656)+0.02</f>
        <v>7.0000000000000007E-2</v>
      </c>
      <c r="R656" s="36" cm="1">
        <f t="array" ref="R656">INDEX(Life_LapseRate,A656)*0.5</f>
        <v>0.05</v>
      </c>
      <c r="S656" s="36" cm="1">
        <f t="array" ref="S656">INDEX(Life_LapseRate,A656)*1.5</f>
        <v>0.15000000000000002</v>
      </c>
      <c r="U656" s="36" cm="1">
        <f t="array" ref="U656">INDEX(Global_Yield,A656)*INDEX(Global_YieldUp,A656)</f>
        <v>5.9999999999999995E-4</v>
      </c>
      <c r="V656" s="36" cm="1">
        <f t="array" ref="V656">INDEX(Global_Yield,A656)*INDEX(Global_YieldDown,A656)</f>
        <v>5.9999999999999995E-4</v>
      </c>
    </row>
    <row r="657" spans="1:22" x14ac:dyDescent="0.2">
      <c r="A657" s="29">
        <v>655</v>
      </c>
      <c r="B657" s="30">
        <v>0.05</v>
      </c>
      <c r="C657" s="31">
        <f t="shared" si="20"/>
        <v>14.282913278937098</v>
      </c>
      <c r="D657" s="31"/>
      <c r="E657" s="32" cm="1">
        <f t="array" ref="E657">Global_Expense*INDEX(Global_InflationFactor,A657)</f>
        <v>71.414566394685494</v>
      </c>
      <c r="F657" s="32"/>
      <c r="G657" s="30">
        <v>0.06</v>
      </c>
      <c r="H657" s="31">
        <f t="shared" si="21"/>
        <v>0.9951560277146928</v>
      </c>
      <c r="I657" s="31"/>
      <c r="J657" s="33">
        <v>0.1</v>
      </c>
      <c r="K657" s="31" cm="1">
        <f t="array" ref="K657">1-POWER(1-INDEX(Life_LapseRate,A657),1/12)</f>
        <v>8.7416109546967213E-3</v>
      </c>
      <c r="L657" s="37"/>
      <c r="M657" s="35">
        <v>0.01</v>
      </c>
      <c r="N657" s="35">
        <v>0.01</v>
      </c>
      <c r="P657" s="36" cm="1">
        <f t="array" ref="P657">INDEX(Global_Inflation,A657)+0.02</f>
        <v>7.0000000000000007E-2</v>
      </c>
      <c r="R657" s="36" cm="1">
        <f t="array" ref="R657">INDEX(Life_LapseRate,A657)*0.5</f>
        <v>0.05</v>
      </c>
      <c r="S657" s="36" cm="1">
        <f t="array" ref="S657">INDEX(Life_LapseRate,A657)*1.5</f>
        <v>0.15000000000000002</v>
      </c>
      <c r="U657" s="36" cm="1">
        <f t="array" ref="U657">INDEX(Global_Yield,A657)*INDEX(Global_YieldUp,A657)</f>
        <v>5.9999999999999995E-4</v>
      </c>
      <c r="V657" s="36" cm="1">
        <f t="array" ref="V657">INDEX(Global_Yield,A657)*INDEX(Global_YieldDown,A657)</f>
        <v>5.9999999999999995E-4</v>
      </c>
    </row>
    <row r="658" spans="1:22" x14ac:dyDescent="0.2">
      <c r="A658" s="29">
        <v>656</v>
      </c>
      <c r="B658" s="30">
        <v>0.05</v>
      </c>
      <c r="C658" s="31">
        <f t="shared" si="20"/>
        <v>14.341103635626604</v>
      </c>
      <c r="D658" s="31"/>
      <c r="E658" s="32" cm="1">
        <f t="array" ref="E658">Global_Expense*INDEX(Global_InflationFactor,A658)</f>
        <v>71.705518178133019</v>
      </c>
      <c r="F658" s="32"/>
      <c r="G658" s="30">
        <v>0.06</v>
      </c>
      <c r="H658" s="31">
        <f t="shared" si="21"/>
        <v>0.9951560277146928</v>
      </c>
      <c r="I658" s="31"/>
      <c r="J658" s="33">
        <v>0.1</v>
      </c>
      <c r="K658" s="31" cm="1">
        <f t="array" ref="K658">1-POWER(1-INDEX(Life_LapseRate,A658),1/12)</f>
        <v>8.7416109546967213E-3</v>
      </c>
      <c r="L658" s="37"/>
      <c r="M658" s="35">
        <v>0.01</v>
      </c>
      <c r="N658" s="35">
        <v>0.01</v>
      </c>
      <c r="P658" s="36" cm="1">
        <f t="array" ref="P658">INDEX(Global_Inflation,A658)+0.02</f>
        <v>7.0000000000000007E-2</v>
      </c>
      <c r="R658" s="36" cm="1">
        <f t="array" ref="R658">INDEX(Life_LapseRate,A658)*0.5</f>
        <v>0.05</v>
      </c>
      <c r="S658" s="36" cm="1">
        <f t="array" ref="S658">INDEX(Life_LapseRate,A658)*1.5</f>
        <v>0.15000000000000002</v>
      </c>
      <c r="U658" s="36" cm="1">
        <f t="array" ref="U658">INDEX(Global_Yield,A658)*INDEX(Global_YieldUp,A658)</f>
        <v>5.9999999999999995E-4</v>
      </c>
      <c r="V658" s="36" cm="1">
        <f t="array" ref="V658">INDEX(Global_Yield,A658)*INDEX(Global_YieldDown,A658)</f>
        <v>5.9999999999999995E-4</v>
      </c>
    </row>
    <row r="659" spans="1:22" x14ac:dyDescent="0.2">
      <c r="A659" s="29">
        <v>657</v>
      </c>
      <c r="B659" s="30">
        <v>0.05</v>
      </c>
      <c r="C659" s="31">
        <f t="shared" si="20"/>
        <v>14.399531067032271</v>
      </c>
      <c r="D659" s="31"/>
      <c r="E659" s="32" cm="1">
        <f t="array" ref="E659">Global_Expense*INDEX(Global_InflationFactor,A659)</f>
        <v>71.997655335161355</v>
      </c>
      <c r="F659" s="32"/>
      <c r="G659" s="30">
        <v>0.06</v>
      </c>
      <c r="H659" s="31">
        <f t="shared" si="21"/>
        <v>0.9951560277146928</v>
      </c>
      <c r="I659" s="31"/>
      <c r="J659" s="33">
        <v>0.1</v>
      </c>
      <c r="K659" s="31" cm="1">
        <f t="array" ref="K659">1-POWER(1-INDEX(Life_LapseRate,A659),1/12)</f>
        <v>8.7416109546967213E-3</v>
      </c>
      <c r="L659" s="37"/>
      <c r="M659" s="35">
        <v>0.01</v>
      </c>
      <c r="N659" s="35">
        <v>0.01</v>
      </c>
      <c r="P659" s="36" cm="1">
        <f t="array" ref="P659">INDEX(Global_Inflation,A659)+0.02</f>
        <v>7.0000000000000007E-2</v>
      </c>
      <c r="R659" s="36" cm="1">
        <f t="array" ref="R659">INDEX(Life_LapseRate,A659)*0.5</f>
        <v>0.05</v>
      </c>
      <c r="S659" s="36" cm="1">
        <f t="array" ref="S659">INDEX(Life_LapseRate,A659)*1.5</f>
        <v>0.15000000000000002</v>
      </c>
      <c r="U659" s="36" cm="1">
        <f t="array" ref="U659">INDEX(Global_Yield,A659)*INDEX(Global_YieldUp,A659)</f>
        <v>5.9999999999999995E-4</v>
      </c>
      <c r="V659" s="36" cm="1">
        <f t="array" ref="V659">INDEX(Global_Yield,A659)*INDEX(Global_YieldDown,A659)</f>
        <v>5.9999999999999995E-4</v>
      </c>
    </row>
    <row r="660" spans="1:22" x14ac:dyDescent="0.2">
      <c r="A660" s="29">
        <v>658</v>
      </c>
      <c r="B660" s="30">
        <v>0.05</v>
      </c>
      <c r="C660" s="31">
        <f t="shared" si="20"/>
        <v>14.458196539025852</v>
      </c>
      <c r="D660" s="31"/>
      <c r="E660" s="32" cm="1">
        <f t="array" ref="E660">Global_Expense*INDEX(Global_InflationFactor,A660)</f>
        <v>72.290982695129259</v>
      </c>
      <c r="F660" s="32"/>
      <c r="G660" s="30">
        <v>0.06</v>
      </c>
      <c r="H660" s="31">
        <f t="shared" si="21"/>
        <v>0.9951560277146928</v>
      </c>
      <c r="I660" s="31"/>
      <c r="J660" s="33">
        <v>0.1</v>
      </c>
      <c r="K660" s="31" cm="1">
        <f t="array" ref="K660">1-POWER(1-INDEX(Life_LapseRate,A660),1/12)</f>
        <v>8.7416109546967213E-3</v>
      </c>
      <c r="L660" s="37"/>
      <c r="M660" s="35">
        <v>0.01</v>
      </c>
      <c r="N660" s="35">
        <v>0.01</v>
      </c>
      <c r="P660" s="36" cm="1">
        <f t="array" ref="P660">INDEX(Global_Inflation,A660)+0.02</f>
        <v>7.0000000000000007E-2</v>
      </c>
      <c r="R660" s="36" cm="1">
        <f t="array" ref="R660">INDEX(Life_LapseRate,A660)*0.5</f>
        <v>0.05</v>
      </c>
      <c r="S660" s="36" cm="1">
        <f t="array" ref="S660">INDEX(Life_LapseRate,A660)*1.5</f>
        <v>0.15000000000000002</v>
      </c>
      <c r="U660" s="36" cm="1">
        <f t="array" ref="U660">INDEX(Global_Yield,A660)*INDEX(Global_YieldUp,A660)</f>
        <v>5.9999999999999995E-4</v>
      </c>
      <c r="V660" s="36" cm="1">
        <f t="array" ref="V660">INDEX(Global_Yield,A660)*INDEX(Global_YieldDown,A660)</f>
        <v>5.9999999999999995E-4</v>
      </c>
    </row>
    <row r="661" spans="1:22" x14ac:dyDescent="0.2">
      <c r="A661" s="29">
        <v>659</v>
      </c>
      <c r="B661" s="30">
        <v>0.05</v>
      </c>
      <c r="C661" s="31">
        <f t="shared" si="20"/>
        <v>14.517101021414161</v>
      </c>
      <c r="D661" s="31"/>
      <c r="E661" s="32" cm="1">
        <f t="array" ref="E661">Global_Expense*INDEX(Global_InflationFactor,A661)</f>
        <v>72.585505107070802</v>
      </c>
      <c r="F661" s="32"/>
      <c r="G661" s="30">
        <v>0.06</v>
      </c>
      <c r="H661" s="31">
        <f t="shared" si="21"/>
        <v>0.9951560277146928</v>
      </c>
      <c r="I661" s="31"/>
      <c r="J661" s="33">
        <v>0.1</v>
      </c>
      <c r="K661" s="31" cm="1">
        <f t="array" ref="K661">1-POWER(1-INDEX(Life_LapseRate,A661),1/12)</f>
        <v>8.7416109546967213E-3</v>
      </c>
      <c r="L661" s="37"/>
      <c r="M661" s="35">
        <v>0.01</v>
      </c>
      <c r="N661" s="35">
        <v>0.01</v>
      </c>
      <c r="P661" s="36" cm="1">
        <f t="array" ref="P661">INDEX(Global_Inflation,A661)+0.02</f>
        <v>7.0000000000000007E-2</v>
      </c>
      <c r="R661" s="36" cm="1">
        <f t="array" ref="R661">INDEX(Life_LapseRate,A661)*0.5</f>
        <v>0.05</v>
      </c>
      <c r="S661" s="36" cm="1">
        <f t="array" ref="S661">INDEX(Life_LapseRate,A661)*1.5</f>
        <v>0.15000000000000002</v>
      </c>
      <c r="U661" s="36" cm="1">
        <f t="array" ref="U661">INDEX(Global_Yield,A661)*INDEX(Global_YieldUp,A661)</f>
        <v>5.9999999999999995E-4</v>
      </c>
      <c r="V661" s="36" cm="1">
        <f t="array" ref="V661">INDEX(Global_Yield,A661)*INDEX(Global_YieldDown,A661)</f>
        <v>5.9999999999999995E-4</v>
      </c>
    </row>
    <row r="662" spans="1:22" x14ac:dyDescent="0.2">
      <c r="A662" s="29">
        <v>660</v>
      </c>
      <c r="B662" s="30">
        <v>0.05</v>
      </c>
      <c r="C662" s="31">
        <f t="shared" si="20"/>
        <v>14.576245487955125</v>
      </c>
      <c r="D662" s="31"/>
      <c r="E662" s="32" cm="1">
        <f t="array" ref="E662">Global_Expense*INDEX(Global_InflationFactor,A662)</f>
        <v>72.881227439775628</v>
      </c>
      <c r="F662" s="32"/>
      <c r="G662" s="30">
        <v>0.06</v>
      </c>
      <c r="H662" s="31">
        <f t="shared" si="21"/>
        <v>0.9951560277146928</v>
      </c>
      <c r="I662" s="31"/>
      <c r="J662" s="33">
        <v>0.1</v>
      </c>
      <c r="K662" s="31" cm="1">
        <f t="array" ref="K662">1-POWER(1-INDEX(Life_LapseRate,A662),1/12)</f>
        <v>8.7416109546967213E-3</v>
      </c>
      <c r="L662" s="37"/>
      <c r="M662" s="35">
        <v>0.01</v>
      </c>
      <c r="N662" s="35">
        <v>0.01</v>
      </c>
      <c r="P662" s="36" cm="1">
        <f t="array" ref="P662">INDEX(Global_Inflation,A662)+0.02</f>
        <v>7.0000000000000007E-2</v>
      </c>
      <c r="R662" s="36" cm="1">
        <f t="array" ref="R662">INDEX(Life_LapseRate,A662)*0.5</f>
        <v>0.05</v>
      </c>
      <c r="S662" s="36" cm="1">
        <f t="array" ref="S662">INDEX(Life_LapseRate,A662)*1.5</f>
        <v>0.15000000000000002</v>
      </c>
      <c r="U662" s="36" cm="1">
        <f t="array" ref="U662">INDEX(Global_Yield,A662)*INDEX(Global_YieldUp,A662)</f>
        <v>5.9999999999999995E-4</v>
      </c>
      <c r="V662" s="36" cm="1">
        <f t="array" ref="V662">INDEX(Global_Yield,A662)*INDEX(Global_YieldDown,A662)</f>
        <v>5.9999999999999995E-4</v>
      </c>
    </row>
    <row r="663" spans="1:22" x14ac:dyDescent="0.2">
      <c r="A663" s="29">
        <v>661</v>
      </c>
      <c r="B663" s="30">
        <v>0.05</v>
      </c>
      <c r="C663" s="31">
        <f t="shared" si="20"/>
        <v>14.635630916373879</v>
      </c>
      <c r="D663" s="31"/>
      <c r="E663" s="32" cm="1">
        <f t="array" ref="E663">Global_Expense*INDEX(Global_InflationFactor,A663)</f>
        <v>73.178154581869393</v>
      </c>
      <c r="F663" s="32"/>
      <c r="G663" s="30">
        <v>0.06</v>
      </c>
      <c r="H663" s="31">
        <f t="shared" si="21"/>
        <v>0.9951560277146928</v>
      </c>
      <c r="I663" s="31"/>
      <c r="J663" s="33">
        <v>0.1</v>
      </c>
      <c r="K663" s="31" cm="1">
        <f t="array" ref="K663">1-POWER(1-INDEX(Life_LapseRate,A663),1/12)</f>
        <v>8.7416109546967213E-3</v>
      </c>
      <c r="L663" s="37"/>
      <c r="M663" s="35">
        <v>0.01</v>
      </c>
      <c r="N663" s="35">
        <v>0.01</v>
      </c>
      <c r="P663" s="36" cm="1">
        <f t="array" ref="P663">INDEX(Global_Inflation,A663)+0.02</f>
        <v>7.0000000000000007E-2</v>
      </c>
      <c r="R663" s="36" cm="1">
        <f t="array" ref="R663">INDEX(Life_LapseRate,A663)*0.5</f>
        <v>0.05</v>
      </c>
      <c r="S663" s="36" cm="1">
        <f t="array" ref="S663">INDEX(Life_LapseRate,A663)*1.5</f>
        <v>0.15000000000000002</v>
      </c>
      <c r="U663" s="36" cm="1">
        <f t="array" ref="U663">INDEX(Global_Yield,A663)*INDEX(Global_YieldUp,A663)</f>
        <v>5.9999999999999995E-4</v>
      </c>
      <c r="V663" s="36" cm="1">
        <f t="array" ref="V663">INDEX(Global_Yield,A663)*INDEX(Global_YieldDown,A663)</f>
        <v>5.9999999999999995E-4</v>
      </c>
    </row>
    <row r="664" spans="1:22" x14ac:dyDescent="0.2">
      <c r="A664" s="29">
        <v>662</v>
      </c>
      <c r="B664" s="30">
        <v>0.05</v>
      </c>
      <c r="C664" s="31">
        <f t="shared" si="20"/>
        <v>14.695258288379001</v>
      </c>
      <c r="D664" s="31"/>
      <c r="E664" s="32" cm="1">
        <f t="array" ref="E664">Global_Expense*INDEX(Global_InflationFactor,A664)</f>
        <v>73.476291441895</v>
      </c>
      <c r="F664" s="32"/>
      <c r="G664" s="30">
        <v>0.06</v>
      </c>
      <c r="H664" s="31">
        <f t="shared" si="21"/>
        <v>0.9951560277146928</v>
      </c>
      <c r="I664" s="31"/>
      <c r="J664" s="33">
        <v>0.1</v>
      </c>
      <c r="K664" s="31" cm="1">
        <f t="array" ref="K664">1-POWER(1-INDEX(Life_LapseRate,A664),1/12)</f>
        <v>8.7416109546967213E-3</v>
      </c>
      <c r="L664" s="37"/>
      <c r="M664" s="35">
        <v>0.01</v>
      </c>
      <c r="N664" s="35">
        <v>0.01</v>
      </c>
      <c r="P664" s="36" cm="1">
        <f t="array" ref="P664">INDEX(Global_Inflation,A664)+0.02</f>
        <v>7.0000000000000007E-2</v>
      </c>
      <c r="R664" s="36" cm="1">
        <f t="array" ref="R664">INDEX(Life_LapseRate,A664)*0.5</f>
        <v>0.05</v>
      </c>
      <c r="S664" s="36" cm="1">
        <f t="array" ref="S664">INDEX(Life_LapseRate,A664)*1.5</f>
        <v>0.15000000000000002</v>
      </c>
      <c r="U664" s="36" cm="1">
        <f t="array" ref="U664">INDEX(Global_Yield,A664)*INDEX(Global_YieldUp,A664)</f>
        <v>5.9999999999999995E-4</v>
      </c>
      <c r="V664" s="36" cm="1">
        <f t="array" ref="V664">INDEX(Global_Yield,A664)*INDEX(Global_YieldDown,A664)</f>
        <v>5.9999999999999995E-4</v>
      </c>
    </row>
    <row r="665" spans="1:22" x14ac:dyDescent="0.2">
      <c r="A665" s="29">
        <v>663</v>
      </c>
      <c r="B665" s="30">
        <v>0.05</v>
      </c>
      <c r="C665" s="31">
        <f t="shared" si="20"/>
        <v>14.755128589678538</v>
      </c>
      <c r="D665" s="31"/>
      <c r="E665" s="32" cm="1">
        <f t="array" ref="E665">Global_Expense*INDEX(Global_InflationFactor,A665)</f>
        <v>73.775642948392687</v>
      </c>
      <c r="F665" s="32"/>
      <c r="G665" s="30">
        <v>0.06</v>
      </c>
      <c r="H665" s="31">
        <f t="shared" si="21"/>
        <v>0.9951560277146928</v>
      </c>
      <c r="I665" s="31"/>
      <c r="J665" s="33">
        <v>0.1</v>
      </c>
      <c r="K665" s="31" cm="1">
        <f t="array" ref="K665">1-POWER(1-INDEX(Life_LapseRate,A665),1/12)</f>
        <v>8.7416109546967213E-3</v>
      </c>
      <c r="L665" s="37"/>
      <c r="M665" s="35">
        <v>0.01</v>
      </c>
      <c r="N665" s="35">
        <v>0.01</v>
      </c>
      <c r="P665" s="36" cm="1">
        <f t="array" ref="P665">INDEX(Global_Inflation,A665)+0.02</f>
        <v>7.0000000000000007E-2</v>
      </c>
      <c r="R665" s="36" cm="1">
        <f t="array" ref="R665">INDEX(Life_LapseRate,A665)*0.5</f>
        <v>0.05</v>
      </c>
      <c r="S665" s="36" cm="1">
        <f t="array" ref="S665">INDEX(Life_LapseRate,A665)*1.5</f>
        <v>0.15000000000000002</v>
      </c>
      <c r="U665" s="36" cm="1">
        <f t="array" ref="U665">INDEX(Global_Yield,A665)*INDEX(Global_YieldUp,A665)</f>
        <v>5.9999999999999995E-4</v>
      </c>
      <c r="V665" s="36" cm="1">
        <f t="array" ref="V665">INDEX(Global_Yield,A665)*INDEX(Global_YieldDown,A665)</f>
        <v>5.9999999999999995E-4</v>
      </c>
    </row>
    <row r="666" spans="1:22" x14ac:dyDescent="0.2">
      <c r="A666" s="29">
        <v>664</v>
      </c>
      <c r="B666" s="30">
        <v>0.05</v>
      </c>
      <c r="C666" s="31">
        <f t="shared" si="20"/>
        <v>14.815242809996539</v>
      </c>
      <c r="D666" s="31"/>
      <c r="E666" s="32" cm="1">
        <f t="array" ref="E666">Global_Expense*INDEX(Global_InflationFactor,A666)</f>
        <v>74.076214049982696</v>
      </c>
      <c r="F666" s="32"/>
      <c r="G666" s="30">
        <v>0.06</v>
      </c>
      <c r="H666" s="31">
        <f t="shared" si="21"/>
        <v>0.9951560277146928</v>
      </c>
      <c r="I666" s="31"/>
      <c r="J666" s="33">
        <v>0.1</v>
      </c>
      <c r="K666" s="31" cm="1">
        <f t="array" ref="K666">1-POWER(1-INDEX(Life_LapseRate,A666),1/12)</f>
        <v>8.7416109546967213E-3</v>
      </c>
      <c r="L666" s="37"/>
      <c r="M666" s="35">
        <v>0.01</v>
      </c>
      <c r="N666" s="35">
        <v>0.01</v>
      </c>
      <c r="P666" s="36" cm="1">
        <f t="array" ref="P666">INDEX(Global_Inflation,A666)+0.02</f>
        <v>7.0000000000000007E-2</v>
      </c>
      <c r="R666" s="36" cm="1">
        <f t="array" ref="R666">INDEX(Life_LapseRate,A666)*0.5</f>
        <v>0.05</v>
      </c>
      <c r="S666" s="36" cm="1">
        <f t="array" ref="S666">INDEX(Life_LapseRate,A666)*1.5</f>
        <v>0.15000000000000002</v>
      </c>
      <c r="U666" s="36" cm="1">
        <f t="array" ref="U666">INDEX(Global_Yield,A666)*INDEX(Global_YieldUp,A666)</f>
        <v>5.9999999999999995E-4</v>
      </c>
      <c r="V666" s="36" cm="1">
        <f t="array" ref="V666">INDEX(Global_Yield,A666)*INDEX(Global_YieldDown,A666)</f>
        <v>5.9999999999999995E-4</v>
      </c>
    </row>
    <row r="667" spans="1:22" x14ac:dyDescent="0.2">
      <c r="A667" s="29">
        <v>665</v>
      </c>
      <c r="B667" s="30">
        <v>0.05</v>
      </c>
      <c r="C667" s="31">
        <f t="shared" si="20"/>
        <v>14.875601943089272</v>
      </c>
      <c r="D667" s="31"/>
      <c r="E667" s="32" cm="1">
        <f t="array" ref="E667">Global_Expense*INDEX(Global_InflationFactor,A667)</f>
        <v>74.378009715446353</v>
      </c>
      <c r="F667" s="32"/>
      <c r="G667" s="30">
        <v>0.06</v>
      </c>
      <c r="H667" s="31">
        <f t="shared" si="21"/>
        <v>0.9951560277146928</v>
      </c>
      <c r="I667" s="31"/>
      <c r="J667" s="33">
        <v>0.1</v>
      </c>
      <c r="K667" s="31" cm="1">
        <f t="array" ref="K667">1-POWER(1-INDEX(Life_LapseRate,A667),1/12)</f>
        <v>8.7416109546967213E-3</v>
      </c>
      <c r="L667" s="37"/>
      <c r="M667" s="35">
        <v>0.01</v>
      </c>
      <c r="N667" s="35">
        <v>0.01</v>
      </c>
      <c r="P667" s="36" cm="1">
        <f t="array" ref="P667">INDEX(Global_Inflation,A667)+0.02</f>
        <v>7.0000000000000007E-2</v>
      </c>
      <c r="R667" s="36" cm="1">
        <f t="array" ref="R667">INDEX(Life_LapseRate,A667)*0.5</f>
        <v>0.05</v>
      </c>
      <c r="S667" s="36" cm="1">
        <f t="array" ref="S667">INDEX(Life_LapseRate,A667)*1.5</f>
        <v>0.15000000000000002</v>
      </c>
      <c r="U667" s="36" cm="1">
        <f t="array" ref="U667">INDEX(Global_Yield,A667)*INDEX(Global_YieldUp,A667)</f>
        <v>5.9999999999999995E-4</v>
      </c>
      <c r="V667" s="36" cm="1">
        <f t="array" ref="V667">INDEX(Global_Yield,A667)*INDEX(Global_YieldDown,A667)</f>
        <v>5.9999999999999995E-4</v>
      </c>
    </row>
    <row r="668" spans="1:22" x14ac:dyDescent="0.2">
      <c r="A668" s="29">
        <v>666</v>
      </c>
      <c r="B668" s="30">
        <v>0.05</v>
      </c>
      <c r="C668" s="31">
        <f t="shared" si="20"/>
        <v>14.936206986761693</v>
      </c>
      <c r="D668" s="31"/>
      <c r="E668" s="32" cm="1">
        <f t="array" ref="E668">Global_Expense*INDEX(Global_InflationFactor,A668)</f>
        <v>74.681034933808462</v>
      </c>
      <c r="F668" s="32"/>
      <c r="G668" s="30">
        <v>0.06</v>
      </c>
      <c r="H668" s="31">
        <f t="shared" si="21"/>
        <v>0.9951560277146928</v>
      </c>
      <c r="I668" s="31"/>
      <c r="J668" s="33">
        <v>0.1</v>
      </c>
      <c r="K668" s="31" cm="1">
        <f t="array" ref="K668">1-POWER(1-INDEX(Life_LapseRate,A668),1/12)</f>
        <v>8.7416109546967213E-3</v>
      </c>
      <c r="L668" s="37"/>
      <c r="M668" s="35">
        <v>0.01</v>
      </c>
      <c r="N668" s="35">
        <v>0.01</v>
      </c>
      <c r="P668" s="36" cm="1">
        <f t="array" ref="P668">INDEX(Global_Inflation,A668)+0.02</f>
        <v>7.0000000000000007E-2</v>
      </c>
      <c r="R668" s="36" cm="1">
        <f t="array" ref="R668">INDEX(Life_LapseRate,A668)*0.5</f>
        <v>0.05</v>
      </c>
      <c r="S668" s="36" cm="1">
        <f t="array" ref="S668">INDEX(Life_LapseRate,A668)*1.5</f>
        <v>0.15000000000000002</v>
      </c>
      <c r="U668" s="36" cm="1">
        <f t="array" ref="U668">INDEX(Global_Yield,A668)*INDEX(Global_YieldUp,A668)</f>
        <v>5.9999999999999995E-4</v>
      </c>
      <c r="V668" s="36" cm="1">
        <f t="array" ref="V668">INDEX(Global_Yield,A668)*INDEX(Global_YieldDown,A668)</f>
        <v>5.9999999999999995E-4</v>
      </c>
    </row>
    <row r="669" spans="1:22" x14ac:dyDescent="0.2">
      <c r="A669" s="29">
        <v>667</v>
      </c>
      <c r="B669" s="30">
        <v>0.05</v>
      </c>
      <c r="C669" s="31">
        <f t="shared" si="20"/>
        <v>14.997058942883955</v>
      </c>
      <c r="D669" s="31"/>
      <c r="E669" s="32" cm="1">
        <f t="array" ref="E669">Global_Expense*INDEX(Global_InflationFactor,A669)</f>
        <v>74.98529471441978</v>
      </c>
      <c r="F669" s="32"/>
      <c r="G669" s="30">
        <v>0.06</v>
      </c>
      <c r="H669" s="31">
        <f t="shared" si="21"/>
        <v>0.9951560277146928</v>
      </c>
      <c r="I669" s="31"/>
      <c r="J669" s="33">
        <v>0.1</v>
      </c>
      <c r="K669" s="31" cm="1">
        <f t="array" ref="K669">1-POWER(1-INDEX(Life_LapseRate,A669),1/12)</f>
        <v>8.7416109546967213E-3</v>
      </c>
      <c r="L669" s="37"/>
      <c r="M669" s="35">
        <v>0.01</v>
      </c>
      <c r="N669" s="35">
        <v>0.01</v>
      </c>
      <c r="P669" s="36" cm="1">
        <f t="array" ref="P669">INDEX(Global_Inflation,A669)+0.02</f>
        <v>7.0000000000000007E-2</v>
      </c>
      <c r="R669" s="36" cm="1">
        <f t="array" ref="R669">INDEX(Life_LapseRate,A669)*0.5</f>
        <v>0.05</v>
      </c>
      <c r="S669" s="36" cm="1">
        <f t="array" ref="S669">INDEX(Life_LapseRate,A669)*1.5</f>
        <v>0.15000000000000002</v>
      </c>
      <c r="U669" s="36" cm="1">
        <f t="array" ref="U669">INDEX(Global_Yield,A669)*INDEX(Global_YieldUp,A669)</f>
        <v>5.9999999999999995E-4</v>
      </c>
      <c r="V669" s="36" cm="1">
        <f t="array" ref="V669">INDEX(Global_Yield,A669)*INDEX(Global_YieldDown,A669)</f>
        <v>5.9999999999999995E-4</v>
      </c>
    </row>
    <row r="670" spans="1:22" x14ac:dyDescent="0.2">
      <c r="A670" s="29">
        <v>668</v>
      </c>
      <c r="B670" s="30">
        <v>0.05</v>
      </c>
      <c r="C670" s="31">
        <f t="shared" si="20"/>
        <v>15.058158817407936</v>
      </c>
      <c r="D670" s="31"/>
      <c r="E670" s="32" cm="1">
        <f t="array" ref="E670">Global_Expense*INDEX(Global_InflationFactor,A670)</f>
        <v>75.290794087039671</v>
      </c>
      <c r="F670" s="32"/>
      <c r="G670" s="30">
        <v>0.06</v>
      </c>
      <c r="H670" s="31">
        <f t="shared" si="21"/>
        <v>0.9951560277146928</v>
      </c>
      <c r="I670" s="31"/>
      <c r="J670" s="33">
        <v>0.1</v>
      </c>
      <c r="K670" s="31" cm="1">
        <f t="array" ref="K670">1-POWER(1-INDEX(Life_LapseRate,A670),1/12)</f>
        <v>8.7416109546967213E-3</v>
      </c>
      <c r="L670" s="37"/>
      <c r="M670" s="35">
        <v>0.01</v>
      </c>
      <c r="N670" s="35">
        <v>0.01</v>
      </c>
      <c r="P670" s="36" cm="1">
        <f t="array" ref="P670">INDEX(Global_Inflation,A670)+0.02</f>
        <v>7.0000000000000007E-2</v>
      </c>
      <c r="R670" s="36" cm="1">
        <f t="array" ref="R670">INDEX(Life_LapseRate,A670)*0.5</f>
        <v>0.05</v>
      </c>
      <c r="S670" s="36" cm="1">
        <f t="array" ref="S670">INDEX(Life_LapseRate,A670)*1.5</f>
        <v>0.15000000000000002</v>
      </c>
      <c r="U670" s="36" cm="1">
        <f t="array" ref="U670">INDEX(Global_Yield,A670)*INDEX(Global_YieldUp,A670)</f>
        <v>5.9999999999999995E-4</v>
      </c>
      <c r="V670" s="36" cm="1">
        <f t="array" ref="V670">INDEX(Global_Yield,A670)*INDEX(Global_YieldDown,A670)</f>
        <v>5.9999999999999995E-4</v>
      </c>
    </row>
    <row r="671" spans="1:22" x14ac:dyDescent="0.2">
      <c r="A671" s="29">
        <v>669</v>
      </c>
      <c r="B671" s="30">
        <v>0.05</v>
      </c>
      <c r="C671" s="31">
        <f t="shared" si="20"/>
        <v>15.119507620383887</v>
      </c>
      <c r="D671" s="31"/>
      <c r="E671" s="32" cm="1">
        <f t="array" ref="E671">Global_Expense*INDEX(Global_InflationFactor,A671)</f>
        <v>75.59753810191944</v>
      </c>
      <c r="F671" s="32"/>
      <c r="G671" s="30">
        <v>0.06</v>
      </c>
      <c r="H671" s="31">
        <f t="shared" si="21"/>
        <v>0.9951560277146928</v>
      </c>
      <c r="I671" s="31"/>
      <c r="J671" s="33">
        <v>0.1</v>
      </c>
      <c r="K671" s="31" cm="1">
        <f t="array" ref="K671">1-POWER(1-INDEX(Life_LapseRate,A671),1/12)</f>
        <v>8.7416109546967213E-3</v>
      </c>
      <c r="L671" s="37"/>
      <c r="M671" s="35">
        <v>0.01</v>
      </c>
      <c r="N671" s="35">
        <v>0.01</v>
      </c>
      <c r="P671" s="36" cm="1">
        <f t="array" ref="P671">INDEX(Global_Inflation,A671)+0.02</f>
        <v>7.0000000000000007E-2</v>
      </c>
      <c r="R671" s="36" cm="1">
        <f t="array" ref="R671">INDEX(Life_LapseRate,A671)*0.5</f>
        <v>0.05</v>
      </c>
      <c r="S671" s="36" cm="1">
        <f t="array" ref="S671">INDEX(Life_LapseRate,A671)*1.5</f>
        <v>0.15000000000000002</v>
      </c>
      <c r="U671" s="36" cm="1">
        <f t="array" ref="U671">INDEX(Global_Yield,A671)*INDEX(Global_YieldUp,A671)</f>
        <v>5.9999999999999995E-4</v>
      </c>
      <c r="V671" s="36" cm="1">
        <f t="array" ref="V671">INDEX(Global_Yield,A671)*INDEX(Global_YieldDown,A671)</f>
        <v>5.9999999999999995E-4</v>
      </c>
    </row>
    <row r="672" spans="1:22" x14ac:dyDescent="0.2">
      <c r="A672" s="29">
        <v>670</v>
      </c>
      <c r="B672" s="30">
        <v>0.05</v>
      </c>
      <c r="C672" s="31">
        <f t="shared" si="20"/>
        <v>15.181106365977147</v>
      </c>
      <c r="D672" s="31"/>
      <c r="E672" s="32" cm="1">
        <f t="array" ref="E672">Global_Expense*INDEX(Global_InflationFactor,A672)</f>
        <v>75.905531829885732</v>
      </c>
      <c r="F672" s="32"/>
      <c r="G672" s="30">
        <v>0.06</v>
      </c>
      <c r="H672" s="31">
        <f t="shared" si="21"/>
        <v>0.9951560277146928</v>
      </c>
      <c r="I672" s="31"/>
      <c r="J672" s="33">
        <v>0.1</v>
      </c>
      <c r="K672" s="31" cm="1">
        <f t="array" ref="K672">1-POWER(1-INDEX(Life_LapseRate,A672),1/12)</f>
        <v>8.7416109546967213E-3</v>
      </c>
      <c r="L672" s="37"/>
      <c r="M672" s="35">
        <v>0.01</v>
      </c>
      <c r="N672" s="35">
        <v>0.01</v>
      </c>
      <c r="P672" s="36" cm="1">
        <f t="array" ref="P672">INDEX(Global_Inflation,A672)+0.02</f>
        <v>7.0000000000000007E-2</v>
      </c>
      <c r="R672" s="36" cm="1">
        <f t="array" ref="R672">INDEX(Life_LapseRate,A672)*0.5</f>
        <v>0.05</v>
      </c>
      <c r="S672" s="36" cm="1">
        <f t="array" ref="S672">INDEX(Life_LapseRate,A672)*1.5</f>
        <v>0.15000000000000002</v>
      </c>
      <c r="U672" s="36" cm="1">
        <f t="array" ref="U672">INDEX(Global_Yield,A672)*INDEX(Global_YieldUp,A672)</f>
        <v>5.9999999999999995E-4</v>
      </c>
      <c r="V672" s="36" cm="1">
        <f t="array" ref="V672">INDEX(Global_Yield,A672)*INDEX(Global_YieldDown,A672)</f>
        <v>5.9999999999999995E-4</v>
      </c>
    </row>
    <row r="673" spans="1:22" x14ac:dyDescent="0.2">
      <c r="A673" s="29">
        <v>671</v>
      </c>
      <c r="B673" s="30">
        <v>0.05</v>
      </c>
      <c r="C673" s="31">
        <f t="shared" si="20"/>
        <v>15.242956072484871</v>
      </c>
      <c r="D673" s="31"/>
      <c r="E673" s="32" cm="1">
        <f t="array" ref="E673">Global_Expense*INDEX(Global_InflationFactor,A673)</f>
        <v>76.214780362424349</v>
      </c>
      <c r="F673" s="32"/>
      <c r="G673" s="30">
        <v>0.06</v>
      </c>
      <c r="H673" s="31">
        <f t="shared" si="21"/>
        <v>0.9951560277146928</v>
      </c>
      <c r="I673" s="31"/>
      <c r="J673" s="33">
        <v>0.1</v>
      </c>
      <c r="K673" s="31" cm="1">
        <f t="array" ref="K673">1-POWER(1-INDEX(Life_LapseRate,A673),1/12)</f>
        <v>8.7416109546967213E-3</v>
      </c>
      <c r="L673" s="37"/>
      <c r="M673" s="35">
        <v>0.01</v>
      </c>
      <c r="N673" s="35">
        <v>0.01</v>
      </c>
      <c r="P673" s="36" cm="1">
        <f t="array" ref="P673">INDEX(Global_Inflation,A673)+0.02</f>
        <v>7.0000000000000007E-2</v>
      </c>
      <c r="R673" s="36" cm="1">
        <f t="array" ref="R673">INDEX(Life_LapseRate,A673)*0.5</f>
        <v>0.05</v>
      </c>
      <c r="S673" s="36" cm="1">
        <f t="array" ref="S673">INDEX(Life_LapseRate,A673)*1.5</f>
        <v>0.15000000000000002</v>
      </c>
      <c r="U673" s="36" cm="1">
        <f t="array" ref="U673">INDEX(Global_Yield,A673)*INDEX(Global_YieldUp,A673)</f>
        <v>5.9999999999999995E-4</v>
      </c>
      <c r="V673" s="36" cm="1">
        <f t="array" ref="V673">INDEX(Global_Yield,A673)*INDEX(Global_YieldDown,A673)</f>
        <v>5.9999999999999995E-4</v>
      </c>
    </row>
    <row r="674" spans="1:22" x14ac:dyDescent="0.2">
      <c r="A674" s="29">
        <v>672</v>
      </c>
      <c r="B674" s="30">
        <v>0.05</v>
      </c>
      <c r="C674" s="31">
        <f t="shared" si="20"/>
        <v>15.305057762352885</v>
      </c>
      <c r="D674" s="31"/>
      <c r="E674" s="32" cm="1">
        <f t="array" ref="E674">Global_Expense*INDEX(Global_InflationFactor,A674)</f>
        <v>76.525288811764426</v>
      </c>
      <c r="F674" s="32"/>
      <c r="G674" s="30">
        <v>0.06</v>
      </c>
      <c r="H674" s="31">
        <f t="shared" si="21"/>
        <v>0.9951560277146928</v>
      </c>
      <c r="I674" s="31"/>
      <c r="J674" s="33">
        <v>0.1</v>
      </c>
      <c r="K674" s="31" cm="1">
        <f t="array" ref="K674">1-POWER(1-INDEX(Life_LapseRate,A674),1/12)</f>
        <v>8.7416109546967213E-3</v>
      </c>
      <c r="L674" s="37"/>
      <c r="M674" s="35">
        <v>0.01</v>
      </c>
      <c r="N674" s="35">
        <v>0.01</v>
      </c>
      <c r="P674" s="36" cm="1">
        <f t="array" ref="P674">INDEX(Global_Inflation,A674)+0.02</f>
        <v>7.0000000000000007E-2</v>
      </c>
      <c r="R674" s="36" cm="1">
        <f t="array" ref="R674">INDEX(Life_LapseRate,A674)*0.5</f>
        <v>0.05</v>
      </c>
      <c r="S674" s="36" cm="1">
        <f t="array" ref="S674">INDEX(Life_LapseRate,A674)*1.5</f>
        <v>0.15000000000000002</v>
      </c>
      <c r="U674" s="36" cm="1">
        <f t="array" ref="U674">INDEX(Global_Yield,A674)*INDEX(Global_YieldUp,A674)</f>
        <v>5.9999999999999995E-4</v>
      </c>
      <c r="V674" s="36" cm="1">
        <f t="array" ref="V674">INDEX(Global_Yield,A674)*INDEX(Global_YieldDown,A674)</f>
        <v>5.9999999999999995E-4</v>
      </c>
    </row>
    <row r="675" spans="1:22" x14ac:dyDescent="0.2">
      <c r="A675" s="29">
        <v>673</v>
      </c>
      <c r="B675" s="30">
        <v>0.05</v>
      </c>
      <c r="C675" s="31">
        <f t="shared" si="20"/>
        <v>15.36741246219257</v>
      </c>
      <c r="D675" s="31"/>
      <c r="E675" s="32" cm="1">
        <f t="array" ref="E675">Global_Expense*INDEX(Global_InflationFactor,A675)</f>
        <v>76.83706231096285</v>
      </c>
      <c r="F675" s="32"/>
      <c r="G675" s="30">
        <v>0.06</v>
      </c>
      <c r="H675" s="31">
        <f t="shared" si="21"/>
        <v>0.9951560277146928</v>
      </c>
      <c r="I675" s="31"/>
      <c r="J675" s="33">
        <v>0.1</v>
      </c>
      <c r="K675" s="31" cm="1">
        <f t="array" ref="K675">1-POWER(1-INDEX(Life_LapseRate,A675),1/12)</f>
        <v>8.7416109546967213E-3</v>
      </c>
      <c r="L675" s="37"/>
      <c r="M675" s="35">
        <v>0.01</v>
      </c>
      <c r="N675" s="35">
        <v>0.01</v>
      </c>
      <c r="P675" s="36" cm="1">
        <f t="array" ref="P675">INDEX(Global_Inflation,A675)+0.02</f>
        <v>7.0000000000000007E-2</v>
      </c>
      <c r="R675" s="36" cm="1">
        <f t="array" ref="R675">INDEX(Life_LapseRate,A675)*0.5</f>
        <v>0.05</v>
      </c>
      <c r="S675" s="36" cm="1">
        <f t="array" ref="S675">INDEX(Life_LapseRate,A675)*1.5</f>
        <v>0.15000000000000002</v>
      </c>
      <c r="U675" s="36" cm="1">
        <f t="array" ref="U675">INDEX(Global_Yield,A675)*INDEX(Global_YieldUp,A675)</f>
        <v>5.9999999999999995E-4</v>
      </c>
      <c r="V675" s="36" cm="1">
        <f t="array" ref="V675">INDEX(Global_Yield,A675)*INDEX(Global_YieldDown,A675)</f>
        <v>5.9999999999999995E-4</v>
      </c>
    </row>
    <row r="676" spans="1:22" x14ac:dyDescent="0.2">
      <c r="A676" s="29">
        <v>674</v>
      </c>
      <c r="B676" s="30">
        <v>0.05</v>
      </c>
      <c r="C676" s="31">
        <f t="shared" si="20"/>
        <v>15.430021202797954</v>
      </c>
      <c r="D676" s="31"/>
      <c r="E676" s="32" cm="1">
        <f t="array" ref="E676">Global_Expense*INDEX(Global_InflationFactor,A676)</f>
        <v>77.15010601398977</v>
      </c>
      <c r="F676" s="32"/>
      <c r="G676" s="30">
        <v>0.06</v>
      </c>
      <c r="H676" s="31">
        <f t="shared" si="21"/>
        <v>0.9951560277146928</v>
      </c>
      <c r="I676" s="31"/>
      <c r="J676" s="33">
        <v>0.1</v>
      </c>
      <c r="K676" s="31" cm="1">
        <f t="array" ref="K676">1-POWER(1-INDEX(Life_LapseRate,A676),1/12)</f>
        <v>8.7416109546967213E-3</v>
      </c>
      <c r="L676" s="37"/>
      <c r="M676" s="35">
        <v>0.01</v>
      </c>
      <c r="N676" s="35">
        <v>0.01</v>
      </c>
      <c r="P676" s="36" cm="1">
        <f t="array" ref="P676">INDEX(Global_Inflation,A676)+0.02</f>
        <v>7.0000000000000007E-2</v>
      </c>
      <c r="R676" s="36" cm="1">
        <f t="array" ref="R676">INDEX(Life_LapseRate,A676)*0.5</f>
        <v>0.05</v>
      </c>
      <c r="S676" s="36" cm="1">
        <f t="array" ref="S676">INDEX(Life_LapseRate,A676)*1.5</f>
        <v>0.15000000000000002</v>
      </c>
      <c r="U676" s="36" cm="1">
        <f t="array" ref="U676">INDEX(Global_Yield,A676)*INDEX(Global_YieldUp,A676)</f>
        <v>5.9999999999999995E-4</v>
      </c>
      <c r="V676" s="36" cm="1">
        <f t="array" ref="V676">INDEX(Global_Yield,A676)*INDEX(Global_YieldDown,A676)</f>
        <v>5.9999999999999995E-4</v>
      </c>
    </row>
    <row r="677" spans="1:22" x14ac:dyDescent="0.2">
      <c r="A677" s="29">
        <v>675</v>
      </c>
      <c r="B677" s="30">
        <v>0.05</v>
      </c>
      <c r="C677" s="31">
        <f t="shared" si="20"/>
        <v>15.492885019162467</v>
      </c>
      <c r="D677" s="31"/>
      <c r="E677" s="32" cm="1">
        <f t="array" ref="E677">Global_Expense*INDEX(Global_InflationFactor,A677)</f>
        <v>77.464425095812331</v>
      </c>
      <c r="F677" s="32"/>
      <c r="G677" s="30">
        <v>0.06</v>
      </c>
      <c r="H677" s="31">
        <f t="shared" si="21"/>
        <v>0.9951560277146928</v>
      </c>
      <c r="I677" s="31"/>
      <c r="J677" s="33">
        <v>0.1</v>
      </c>
      <c r="K677" s="31" cm="1">
        <f t="array" ref="K677">1-POWER(1-INDEX(Life_LapseRate,A677),1/12)</f>
        <v>8.7416109546967213E-3</v>
      </c>
      <c r="L677" s="37"/>
      <c r="M677" s="35">
        <v>0.01</v>
      </c>
      <c r="N677" s="35">
        <v>0.01</v>
      </c>
      <c r="P677" s="36" cm="1">
        <f t="array" ref="P677">INDEX(Global_Inflation,A677)+0.02</f>
        <v>7.0000000000000007E-2</v>
      </c>
      <c r="R677" s="36" cm="1">
        <f t="array" ref="R677">INDEX(Life_LapseRate,A677)*0.5</f>
        <v>0.05</v>
      </c>
      <c r="S677" s="36" cm="1">
        <f t="array" ref="S677">INDEX(Life_LapseRate,A677)*1.5</f>
        <v>0.15000000000000002</v>
      </c>
      <c r="U677" s="36" cm="1">
        <f t="array" ref="U677">INDEX(Global_Yield,A677)*INDEX(Global_YieldUp,A677)</f>
        <v>5.9999999999999995E-4</v>
      </c>
      <c r="V677" s="36" cm="1">
        <f t="array" ref="V677">INDEX(Global_Yield,A677)*INDEX(Global_YieldDown,A677)</f>
        <v>5.9999999999999995E-4</v>
      </c>
    </row>
    <row r="678" spans="1:22" x14ac:dyDescent="0.2">
      <c r="A678" s="29">
        <v>676</v>
      </c>
      <c r="B678" s="30">
        <v>0.05</v>
      </c>
      <c r="C678" s="31">
        <f t="shared" si="20"/>
        <v>15.556004950496368</v>
      </c>
      <c r="D678" s="31"/>
      <c r="E678" s="32" cm="1">
        <f t="array" ref="E678">Global_Expense*INDEX(Global_InflationFactor,A678)</f>
        <v>77.780024752481836</v>
      </c>
      <c r="F678" s="32"/>
      <c r="G678" s="30">
        <v>0.06</v>
      </c>
      <c r="H678" s="31">
        <f t="shared" si="21"/>
        <v>0.9951560277146928</v>
      </c>
      <c r="I678" s="31"/>
      <c r="J678" s="33">
        <v>0.1</v>
      </c>
      <c r="K678" s="31" cm="1">
        <f t="array" ref="K678">1-POWER(1-INDEX(Life_LapseRate,A678),1/12)</f>
        <v>8.7416109546967213E-3</v>
      </c>
      <c r="L678" s="37"/>
      <c r="M678" s="35">
        <v>0.01</v>
      </c>
      <c r="N678" s="35">
        <v>0.01</v>
      </c>
      <c r="P678" s="36" cm="1">
        <f t="array" ref="P678">INDEX(Global_Inflation,A678)+0.02</f>
        <v>7.0000000000000007E-2</v>
      </c>
      <c r="R678" s="36" cm="1">
        <f t="array" ref="R678">INDEX(Life_LapseRate,A678)*0.5</f>
        <v>0.05</v>
      </c>
      <c r="S678" s="36" cm="1">
        <f t="array" ref="S678">INDEX(Life_LapseRate,A678)*1.5</f>
        <v>0.15000000000000002</v>
      </c>
      <c r="U678" s="36" cm="1">
        <f t="array" ref="U678">INDEX(Global_Yield,A678)*INDEX(Global_YieldUp,A678)</f>
        <v>5.9999999999999995E-4</v>
      </c>
      <c r="V678" s="36" cm="1">
        <f t="array" ref="V678">INDEX(Global_Yield,A678)*INDEX(Global_YieldDown,A678)</f>
        <v>5.9999999999999995E-4</v>
      </c>
    </row>
    <row r="679" spans="1:22" x14ac:dyDescent="0.2">
      <c r="A679" s="29">
        <v>677</v>
      </c>
      <c r="B679" s="30">
        <v>0.05</v>
      </c>
      <c r="C679" s="31">
        <f t="shared" si="20"/>
        <v>15.619382040243737</v>
      </c>
      <c r="D679" s="31"/>
      <c r="E679" s="32" cm="1">
        <f t="array" ref="E679">Global_Expense*INDEX(Global_InflationFactor,A679)</f>
        <v>78.096910201218691</v>
      </c>
      <c r="F679" s="32"/>
      <c r="G679" s="30">
        <v>0.06</v>
      </c>
      <c r="H679" s="31">
        <f t="shared" si="21"/>
        <v>0.9951560277146928</v>
      </c>
      <c r="I679" s="31"/>
      <c r="J679" s="33">
        <v>0.1</v>
      </c>
      <c r="K679" s="31" cm="1">
        <f t="array" ref="K679">1-POWER(1-INDEX(Life_LapseRate,A679),1/12)</f>
        <v>8.7416109546967213E-3</v>
      </c>
      <c r="L679" s="37"/>
      <c r="M679" s="35">
        <v>0.01</v>
      </c>
      <c r="N679" s="35">
        <v>0.01</v>
      </c>
      <c r="P679" s="36" cm="1">
        <f t="array" ref="P679">INDEX(Global_Inflation,A679)+0.02</f>
        <v>7.0000000000000007E-2</v>
      </c>
      <c r="R679" s="36" cm="1">
        <f t="array" ref="R679">INDEX(Life_LapseRate,A679)*0.5</f>
        <v>0.05</v>
      </c>
      <c r="S679" s="36" cm="1">
        <f t="array" ref="S679">INDEX(Life_LapseRate,A679)*1.5</f>
        <v>0.15000000000000002</v>
      </c>
      <c r="U679" s="36" cm="1">
        <f t="array" ref="U679">INDEX(Global_Yield,A679)*INDEX(Global_YieldUp,A679)</f>
        <v>5.9999999999999995E-4</v>
      </c>
      <c r="V679" s="36" cm="1">
        <f t="array" ref="V679">INDEX(Global_Yield,A679)*INDEX(Global_YieldDown,A679)</f>
        <v>5.9999999999999995E-4</v>
      </c>
    </row>
    <row r="680" spans="1:22" x14ac:dyDescent="0.2">
      <c r="A680" s="29">
        <v>678</v>
      </c>
      <c r="B680" s="30">
        <v>0.05</v>
      </c>
      <c r="C680" s="31">
        <f t="shared" si="20"/>
        <v>15.683017336099779</v>
      </c>
      <c r="D680" s="31"/>
      <c r="E680" s="32" cm="1">
        <f t="array" ref="E680">Global_Expense*INDEX(Global_InflationFactor,A680)</f>
        <v>78.415086680498888</v>
      </c>
      <c r="F680" s="32"/>
      <c r="G680" s="30">
        <v>0.06</v>
      </c>
      <c r="H680" s="31">
        <f t="shared" si="21"/>
        <v>0.9951560277146928</v>
      </c>
      <c r="I680" s="31"/>
      <c r="J680" s="33">
        <v>0.1</v>
      </c>
      <c r="K680" s="31" cm="1">
        <f t="array" ref="K680">1-POWER(1-INDEX(Life_LapseRate,A680),1/12)</f>
        <v>8.7416109546967213E-3</v>
      </c>
      <c r="L680" s="37"/>
      <c r="M680" s="35">
        <v>0.01</v>
      </c>
      <c r="N680" s="35">
        <v>0.01</v>
      </c>
      <c r="P680" s="36" cm="1">
        <f t="array" ref="P680">INDEX(Global_Inflation,A680)+0.02</f>
        <v>7.0000000000000007E-2</v>
      </c>
      <c r="R680" s="36" cm="1">
        <f t="array" ref="R680">INDEX(Life_LapseRate,A680)*0.5</f>
        <v>0.05</v>
      </c>
      <c r="S680" s="36" cm="1">
        <f t="array" ref="S680">INDEX(Life_LapseRate,A680)*1.5</f>
        <v>0.15000000000000002</v>
      </c>
      <c r="U680" s="36" cm="1">
        <f t="array" ref="U680">INDEX(Global_Yield,A680)*INDEX(Global_YieldUp,A680)</f>
        <v>5.9999999999999995E-4</v>
      </c>
      <c r="V680" s="36" cm="1">
        <f t="array" ref="V680">INDEX(Global_Yield,A680)*INDEX(Global_YieldDown,A680)</f>
        <v>5.9999999999999995E-4</v>
      </c>
    </row>
    <row r="681" spans="1:22" x14ac:dyDescent="0.2">
      <c r="A681" s="29">
        <v>679</v>
      </c>
      <c r="B681" s="30">
        <v>0.05</v>
      </c>
      <c r="C681" s="31">
        <f t="shared" si="20"/>
        <v>15.746911890028155</v>
      </c>
      <c r="D681" s="31"/>
      <c r="E681" s="32" cm="1">
        <f t="array" ref="E681">Global_Expense*INDEX(Global_InflationFactor,A681)</f>
        <v>78.734559450140779</v>
      </c>
      <c r="F681" s="32"/>
      <c r="G681" s="30">
        <v>0.06</v>
      </c>
      <c r="H681" s="31">
        <f t="shared" si="21"/>
        <v>0.9951560277146928</v>
      </c>
      <c r="I681" s="31"/>
      <c r="J681" s="33">
        <v>0.1</v>
      </c>
      <c r="K681" s="31" cm="1">
        <f t="array" ref="K681">1-POWER(1-INDEX(Life_LapseRate,A681),1/12)</f>
        <v>8.7416109546967213E-3</v>
      </c>
      <c r="L681" s="37"/>
      <c r="M681" s="35">
        <v>0.01</v>
      </c>
      <c r="N681" s="35">
        <v>0.01</v>
      </c>
      <c r="P681" s="36" cm="1">
        <f t="array" ref="P681">INDEX(Global_Inflation,A681)+0.02</f>
        <v>7.0000000000000007E-2</v>
      </c>
      <c r="R681" s="36" cm="1">
        <f t="array" ref="R681">INDEX(Life_LapseRate,A681)*0.5</f>
        <v>0.05</v>
      </c>
      <c r="S681" s="36" cm="1">
        <f t="array" ref="S681">INDEX(Life_LapseRate,A681)*1.5</f>
        <v>0.15000000000000002</v>
      </c>
      <c r="U681" s="36" cm="1">
        <f t="array" ref="U681">INDEX(Global_Yield,A681)*INDEX(Global_YieldUp,A681)</f>
        <v>5.9999999999999995E-4</v>
      </c>
      <c r="V681" s="36" cm="1">
        <f t="array" ref="V681">INDEX(Global_Yield,A681)*INDEX(Global_YieldDown,A681)</f>
        <v>5.9999999999999995E-4</v>
      </c>
    </row>
    <row r="682" spans="1:22" x14ac:dyDescent="0.2">
      <c r="A682" s="29">
        <v>680</v>
      </c>
      <c r="B682" s="30">
        <v>0.05</v>
      </c>
      <c r="C682" s="31">
        <f t="shared" si="20"/>
        <v>15.811066758278335</v>
      </c>
      <c r="D682" s="31"/>
      <c r="E682" s="32" cm="1">
        <f t="array" ref="E682">Global_Expense*INDEX(Global_InflationFactor,A682)</f>
        <v>79.055333791391675</v>
      </c>
      <c r="F682" s="32"/>
      <c r="G682" s="30">
        <v>0.06</v>
      </c>
      <c r="H682" s="31">
        <f t="shared" si="21"/>
        <v>0.9951560277146928</v>
      </c>
      <c r="I682" s="31"/>
      <c r="J682" s="33">
        <v>0.1</v>
      </c>
      <c r="K682" s="31" cm="1">
        <f t="array" ref="K682">1-POWER(1-INDEX(Life_LapseRate,A682),1/12)</f>
        <v>8.7416109546967213E-3</v>
      </c>
      <c r="L682" s="37"/>
      <c r="M682" s="35">
        <v>0.01</v>
      </c>
      <c r="N682" s="35">
        <v>0.01</v>
      </c>
      <c r="P682" s="36" cm="1">
        <f t="array" ref="P682">INDEX(Global_Inflation,A682)+0.02</f>
        <v>7.0000000000000007E-2</v>
      </c>
      <c r="R682" s="36" cm="1">
        <f t="array" ref="R682">INDEX(Life_LapseRate,A682)*0.5</f>
        <v>0.05</v>
      </c>
      <c r="S682" s="36" cm="1">
        <f t="array" ref="S682">INDEX(Life_LapseRate,A682)*1.5</f>
        <v>0.15000000000000002</v>
      </c>
      <c r="U682" s="36" cm="1">
        <f t="array" ref="U682">INDEX(Global_Yield,A682)*INDEX(Global_YieldUp,A682)</f>
        <v>5.9999999999999995E-4</v>
      </c>
      <c r="V682" s="36" cm="1">
        <f t="array" ref="V682">INDEX(Global_Yield,A682)*INDEX(Global_YieldDown,A682)</f>
        <v>5.9999999999999995E-4</v>
      </c>
    </row>
    <row r="683" spans="1:22" x14ac:dyDescent="0.2">
      <c r="A683" s="29">
        <v>681</v>
      </c>
      <c r="B683" s="30">
        <v>0.05</v>
      </c>
      <c r="C683" s="31">
        <f t="shared" si="20"/>
        <v>15.875483001403083</v>
      </c>
      <c r="D683" s="31"/>
      <c r="E683" s="32" cm="1">
        <f t="array" ref="E683">Global_Expense*INDEX(Global_InflationFactor,A683)</f>
        <v>79.377415007015415</v>
      </c>
      <c r="F683" s="32"/>
      <c r="G683" s="30">
        <v>0.06</v>
      </c>
      <c r="H683" s="31">
        <f t="shared" si="21"/>
        <v>0.9951560277146928</v>
      </c>
      <c r="I683" s="31"/>
      <c r="J683" s="33">
        <v>0.1</v>
      </c>
      <c r="K683" s="31" cm="1">
        <f t="array" ref="K683">1-POWER(1-INDEX(Life_LapseRate,A683),1/12)</f>
        <v>8.7416109546967213E-3</v>
      </c>
      <c r="L683" s="37"/>
      <c r="M683" s="35">
        <v>0.01</v>
      </c>
      <c r="N683" s="35">
        <v>0.01</v>
      </c>
      <c r="P683" s="36" cm="1">
        <f t="array" ref="P683">INDEX(Global_Inflation,A683)+0.02</f>
        <v>7.0000000000000007E-2</v>
      </c>
      <c r="R683" s="36" cm="1">
        <f t="array" ref="R683">INDEX(Life_LapseRate,A683)*0.5</f>
        <v>0.05</v>
      </c>
      <c r="S683" s="36" cm="1">
        <f t="array" ref="S683">INDEX(Life_LapseRate,A683)*1.5</f>
        <v>0.15000000000000002</v>
      </c>
      <c r="U683" s="36" cm="1">
        <f t="array" ref="U683">INDEX(Global_Yield,A683)*INDEX(Global_YieldUp,A683)</f>
        <v>5.9999999999999995E-4</v>
      </c>
      <c r="V683" s="36" cm="1">
        <f t="array" ref="V683">INDEX(Global_Yield,A683)*INDEX(Global_YieldDown,A683)</f>
        <v>5.9999999999999995E-4</v>
      </c>
    </row>
    <row r="684" spans="1:22" x14ac:dyDescent="0.2">
      <c r="A684" s="29">
        <v>682</v>
      </c>
      <c r="B684" s="30">
        <v>0.05</v>
      </c>
      <c r="C684" s="31">
        <f t="shared" si="20"/>
        <v>15.940161684276006</v>
      </c>
      <c r="D684" s="31"/>
      <c r="E684" s="32" cm="1">
        <f t="array" ref="E684">Global_Expense*INDEX(Global_InflationFactor,A684)</f>
        <v>79.700808421380032</v>
      </c>
      <c r="F684" s="32"/>
      <c r="G684" s="30">
        <v>0.06</v>
      </c>
      <c r="H684" s="31">
        <f t="shared" si="21"/>
        <v>0.9951560277146928</v>
      </c>
      <c r="I684" s="31"/>
      <c r="J684" s="33">
        <v>0.1</v>
      </c>
      <c r="K684" s="31" cm="1">
        <f t="array" ref="K684">1-POWER(1-INDEX(Life_LapseRate,A684),1/12)</f>
        <v>8.7416109546967213E-3</v>
      </c>
      <c r="L684" s="37"/>
      <c r="M684" s="35">
        <v>0.01</v>
      </c>
      <c r="N684" s="35">
        <v>0.01</v>
      </c>
      <c r="P684" s="36" cm="1">
        <f t="array" ref="P684">INDEX(Global_Inflation,A684)+0.02</f>
        <v>7.0000000000000007E-2</v>
      </c>
      <c r="R684" s="36" cm="1">
        <f t="array" ref="R684">INDEX(Life_LapseRate,A684)*0.5</f>
        <v>0.05</v>
      </c>
      <c r="S684" s="36" cm="1">
        <f t="array" ref="S684">INDEX(Life_LapseRate,A684)*1.5</f>
        <v>0.15000000000000002</v>
      </c>
      <c r="U684" s="36" cm="1">
        <f t="array" ref="U684">INDEX(Global_Yield,A684)*INDEX(Global_YieldUp,A684)</f>
        <v>5.9999999999999995E-4</v>
      </c>
      <c r="V684" s="36" cm="1">
        <f t="array" ref="V684">INDEX(Global_Yield,A684)*INDEX(Global_YieldDown,A684)</f>
        <v>5.9999999999999995E-4</v>
      </c>
    </row>
    <row r="685" spans="1:22" x14ac:dyDescent="0.2">
      <c r="A685" s="29">
        <v>683</v>
      </c>
      <c r="B685" s="30">
        <v>0.05</v>
      </c>
      <c r="C685" s="31">
        <f t="shared" si="20"/>
        <v>16.005103876109118</v>
      </c>
      <c r="D685" s="31"/>
      <c r="E685" s="32" cm="1">
        <f t="array" ref="E685">Global_Expense*INDEX(Global_InflationFactor,A685)</f>
        <v>80.025519380545589</v>
      </c>
      <c r="F685" s="32"/>
      <c r="G685" s="30">
        <v>0.06</v>
      </c>
      <c r="H685" s="31">
        <f t="shared" si="21"/>
        <v>0.9951560277146928</v>
      </c>
      <c r="I685" s="31"/>
      <c r="J685" s="33">
        <v>0.1</v>
      </c>
      <c r="K685" s="31" cm="1">
        <f t="array" ref="K685">1-POWER(1-INDEX(Life_LapseRate,A685),1/12)</f>
        <v>8.7416109546967213E-3</v>
      </c>
      <c r="L685" s="37"/>
      <c r="M685" s="35">
        <v>0.01</v>
      </c>
      <c r="N685" s="35">
        <v>0.01</v>
      </c>
      <c r="P685" s="36" cm="1">
        <f t="array" ref="P685">INDEX(Global_Inflation,A685)+0.02</f>
        <v>7.0000000000000007E-2</v>
      </c>
      <c r="R685" s="36" cm="1">
        <f t="array" ref="R685">INDEX(Life_LapseRate,A685)*0.5</f>
        <v>0.05</v>
      </c>
      <c r="S685" s="36" cm="1">
        <f t="array" ref="S685">INDEX(Life_LapseRate,A685)*1.5</f>
        <v>0.15000000000000002</v>
      </c>
      <c r="U685" s="36" cm="1">
        <f t="array" ref="U685">INDEX(Global_Yield,A685)*INDEX(Global_YieldUp,A685)</f>
        <v>5.9999999999999995E-4</v>
      </c>
      <c r="V685" s="36" cm="1">
        <f t="array" ref="V685">INDEX(Global_Yield,A685)*INDEX(Global_YieldDown,A685)</f>
        <v>5.9999999999999995E-4</v>
      </c>
    </row>
    <row r="686" spans="1:22" x14ac:dyDescent="0.2">
      <c r="A686" s="29">
        <v>684</v>
      </c>
      <c r="B686" s="30">
        <v>0.05</v>
      </c>
      <c r="C686" s="31">
        <f t="shared" si="20"/>
        <v>16.070310650470532</v>
      </c>
      <c r="D686" s="31"/>
      <c r="E686" s="32" cm="1">
        <f t="array" ref="E686">Global_Expense*INDEX(Global_InflationFactor,A686)</f>
        <v>80.351553252352659</v>
      </c>
      <c r="F686" s="32"/>
      <c r="G686" s="30">
        <v>0.06</v>
      </c>
      <c r="H686" s="31">
        <f t="shared" si="21"/>
        <v>0.9951560277146928</v>
      </c>
      <c r="I686" s="31"/>
      <c r="J686" s="33">
        <v>0.1</v>
      </c>
      <c r="K686" s="31" cm="1">
        <f t="array" ref="K686">1-POWER(1-INDEX(Life_LapseRate,A686),1/12)</f>
        <v>8.7416109546967213E-3</v>
      </c>
      <c r="L686" s="37"/>
      <c r="M686" s="35">
        <v>0.01</v>
      </c>
      <c r="N686" s="35">
        <v>0.01</v>
      </c>
      <c r="P686" s="36" cm="1">
        <f t="array" ref="P686">INDEX(Global_Inflation,A686)+0.02</f>
        <v>7.0000000000000007E-2</v>
      </c>
      <c r="R686" s="36" cm="1">
        <f t="array" ref="R686">INDEX(Life_LapseRate,A686)*0.5</f>
        <v>0.05</v>
      </c>
      <c r="S686" s="36" cm="1">
        <f t="array" ref="S686">INDEX(Life_LapseRate,A686)*1.5</f>
        <v>0.15000000000000002</v>
      </c>
      <c r="U686" s="36" cm="1">
        <f t="array" ref="U686">INDEX(Global_Yield,A686)*INDEX(Global_YieldUp,A686)</f>
        <v>5.9999999999999995E-4</v>
      </c>
      <c r="V686" s="36" cm="1">
        <f t="array" ref="V686">INDEX(Global_Yield,A686)*INDEX(Global_YieldDown,A686)</f>
        <v>5.9999999999999995E-4</v>
      </c>
    </row>
    <row r="687" spans="1:22" x14ac:dyDescent="0.2">
      <c r="A687" s="29">
        <v>685</v>
      </c>
      <c r="B687" s="30">
        <v>0.05</v>
      </c>
      <c r="C687" s="31">
        <f t="shared" si="20"/>
        <v>16.135783085302201</v>
      </c>
      <c r="D687" s="31"/>
      <c r="E687" s="32" cm="1">
        <f t="array" ref="E687">Global_Expense*INDEX(Global_InflationFactor,A687)</f>
        <v>80.678915426510997</v>
      </c>
      <c r="F687" s="32"/>
      <c r="G687" s="30">
        <v>0.06</v>
      </c>
      <c r="H687" s="31">
        <f t="shared" si="21"/>
        <v>0.9951560277146928</v>
      </c>
      <c r="I687" s="31"/>
      <c r="J687" s="33">
        <v>0.1</v>
      </c>
      <c r="K687" s="31" cm="1">
        <f t="array" ref="K687">1-POWER(1-INDEX(Life_LapseRate,A687),1/12)</f>
        <v>8.7416109546967213E-3</v>
      </c>
      <c r="L687" s="37"/>
      <c r="M687" s="35">
        <v>0.01</v>
      </c>
      <c r="N687" s="35">
        <v>0.01</v>
      </c>
      <c r="P687" s="36" cm="1">
        <f t="array" ref="P687">INDEX(Global_Inflation,A687)+0.02</f>
        <v>7.0000000000000007E-2</v>
      </c>
      <c r="R687" s="36" cm="1">
        <f t="array" ref="R687">INDEX(Life_LapseRate,A687)*0.5</f>
        <v>0.05</v>
      </c>
      <c r="S687" s="36" cm="1">
        <f t="array" ref="S687">INDEX(Life_LapseRate,A687)*1.5</f>
        <v>0.15000000000000002</v>
      </c>
      <c r="U687" s="36" cm="1">
        <f t="array" ref="U687">INDEX(Global_Yield,A687)*INDEX(Global_YieldUp,A687)</f>
        <v>5.9999999999999995E-4</v>
      </c>
      <c r="V687" s="36" cm="1">
        <f t="array" ref="V687">INDEX(Global_Yield,A687)*INDEX(Global_YieldDown,A687)</f>
        <v>5.9999999999999995E-4</v>
      </c>
    </row>
    <row r="688" spans="1:22" x14ac:dyDescent="0.2">
      <c r="A688" s="29">
        <v>686</v>
      </c>
      <c r="B688" s="30">
        <v>0.05</v>
      </c>
      <c r="C688" s="31">
        <f t="shared" si="20"/>
        <v>16.201522262937853</v>
      </c>
      <c r="D688" s="31"/>
      <c r="E688" s="32" cm="1">
        <f t="array" ref="E688">Global_Expense*INDEX(Global_InflationFactor,A688)</f>
        <v>81.007611314689271</v>
      </c>
      <c r="F688" s="32"/>
      <c r="G688" s="30">
        <v>0.06</v>
      </c>
      <c r="H688" s="31">
        <f t="shared" si="21"/>
        <v>0.9951560277146928</v>
      </c>
      <c r="I688" s="31"/>
      <c r="J688" s="33">
        <v>0.1</v>
      </c>
      <c r="K688" s="31" cm="1">
        <f t="array" ref="K688">1-POWER(1-INDEX(Life_LapseRate,A688),1/12)</f>
        <v>8.7416109546967213E-3</v>
      </c>
      <c r="L688" s="37"/>
      <c r="M688" s="35">
        <v>0.01</v>
      </c>
      <c r="N688" s="35">
        <v>0.01</v>
      </c>
      <c r="P688" s="36" cm="1">
        <f t="array" ref="P688">INDEX(Global_Inflation,A688)+0.02</f>
        <v>7.0000000000000007E-2</v>
      </c>
      <c r="R688" s="36" cm="1">
        <f t="array" ref="R688">INDEX(Life_LapseRate,A688)*0.5</f>
        <v>0.05</v>
      </c>
      <c r="S688" s="36" cm="1">
        <f t="array" ref="S688">INDEX(Life_LapseRate,A688)*1.5</f>
        <v>0.15000000000000002</v>
      </c>
      <c r="U688" s="36" cm="1">
        <f t="array" ref="U688">INDEX(Global_Yield,A688)*INDEX(Global_YieldUp,A688)</f>
        <v>5.9999999999999995E-4</v>
      </c>
      <c r="V688" s="36" cm="1">
        <f t="array" ref="V688">INDEX(Global_Yield,A688)*INDEX(Global_YieldDown,A688)</f>
        <v>5.9999999999999995E-4</v>
      </c>
    </row>
    <row r="689" spans="1:22" x14ac:dyDescent="0.2">
      <c r="A689" s="29">
        <v>687</v>
      </c>
      <c r="B689" s="30">
        <v>0.05</v>
      </c>
      <c r="C689" s="31">
        <f t="shared" si="20"/>
        <v>16.267529270120594</v>
      </c>
      <c r="D689" s="31"/>
      <c r="E689" s="32" cm="1">
        <f t="array" ref="E689">Global_Expense*INDEX(Global_InflationFactor,A689)</f>
        <v>81.337646350602967</v>
      </c>
      <c r="F689" s="32"/>
      <c r="G689" s="30">
        <v>0.06</v>
      </c>
      <c r="H689" s="31">
        <f t="shared" si="21"/>
        <v>0.9951560277146928</v>
      </c>
      <c r="I689" s="31"/>
      <c r="J689" s="33">
        <v>0.1</v>
      </c>
      <c r="K689" s="31" cm="1">
        <f t="array" ref="K689">1-POWER(1-INDEX(Life_LapseRate,A689),1/12)</f>
        <v>8.7416109546967213E-3</v>
      </c>
      <c r="L689" s="37"/>
      <c r="M689" s="35">
        <v>0.01</v>
      </c>
      <c r="N689" s="35">
        <v>0.01</v>
      </c>
      <c r="P689" s="36" cm="1">
        <f t="array" ref="P689">INDEX(Global_Inflation,A689)+0.02</f>
        <v>7.0000000000000007E-2</v>
      </c>
      <c r="R689" s="36" cm="1">
        <f t="array" ref="R689">INDEX(Life_LapseRate,A689)*0.5</f>
        <v>0.05</v>
      </c>
      <c r="S689" s="36" cm="1">
        <f t="array" ref="S689">INDEX(Life_LapseRate,A689)*1.5</f>
        <v>0.15000000000000002</v>
      </c>
      <c r="U689" s="36" cm="1">
        <f t="array" ref="U689">INDEX(Global_Yield,A689)*INDEX(Global_YieldUp,A689)</f>
        <v>5.9999999999999995E-4</v>
      </c>
      <c r="V689" s="36" cm="1">
        <f t="array" ref="V689">INDEX(Global_Yield,A689)*INDEX(Global_YieldDown,A689)</f>
        <v>5.9999999999999995E-4</v>
      </c>
    </row>
    <row r="690" spans="1:22" x14ac:dyDescent="0.2">
      <c r="A690" s="29">
        <v>688</v>
      </c>
      <c r="B690" s="30">
        <v>0.05</v>
      </c>
      <c r="C690" s="31">
        <f t="shared" si="20"/>
        <v>16.333805198021189</v>
      </c>
      <c r="D690" s="31"/>
      <c r="E690" s="32" cm="1">
        <f t="array" ref="E690">Global_Expense*INDEX(Global_InflationFactor,A690)</f>
        <v>81.669025990105951</v>
      </c>
      <c r="F690" s="32"/>
      <c r="G690" s="30">
        <v>0.06</v>
      </c>
      <c r="H690" s="31">
        <f t="shared" si="21"/>
        <v>0.9951560277146928</v>
      </c>
      <c r="I690" s="31"/>
      <c r="J690" s="33">
        <v>0.1</v>
      </c>
      <c r="K690" s="31" cm="1">
        <f t="array" ref="K690">1-POWER(1-INDEX(Life_LapseRate,A690),1/12)</f>
        <v>8.7416109546967213E-3</v>
      </c>
      <c r="L690" s="37"/>
      <c r="M690" s="35">
        <v>0.01</v>
      </c>
      <c r="N690" s="35">
        <v>0.01</v>
      </c>
      <c r="P690" s="36" cm="1">
        <f t="array" ref="P690">INDEX(Global_Inflation,A690)+0.02</f>
        <v>7.0000000000000007E-2</v>
      </c>
      <c r="R690" s="36" cm="1">
        <f t="array" ref="R690">INDEX(Life_LapseRate,A690)*0.5</f>
        <v>0.05</v>
      </c>
      <c r="S690" s="36" cm="1">
        <f t="array" ref="S690">INDEX(Life_LapseRate,A690)*1.5</f>
        <v>0.15000000000000002</v>
      </c>
      <c r="U690" s="36" cm="1">
        <f t="array" ref="U690">INDEX(Global_Yield,A690)*INDEX(Global_YieldUp,A690)</f>
        <v>5.9999999999999995E-4</v>
      </c>
      <c r="V690" s="36" cm="1">
        <f t="array" ref="V690">INDEX(Global_Yield,A690)*INDEX(Global_YieldDown,A690)</f>
        <v>5.9999999999999995E-4</v>
      </c>
    </row>
    <row r="691" spans="1:22" x14ac:dyDescent="0.2">
      <c r="A691" s="29">
        <v>689</v>
      </c>
      <c r="B691" s="30">
        <v>0.05</v>
      </c>
      <c r="C691" s="31">
        <f t="shared" si="20"/>
        <v>16.400351142255928</v>
      </c>
      <c r="D691" s="31"/>
      <c r="E691" s="32" cm="1">
        <f t="array" ref="E691">Global_Expense*INDEX(Global_InflationFactor,A691)</f>
        <v>82.001755711279642</v>
      </c>
      <c r="F691" s="32"/>
      <c r="G691" s="30">
        <v>0.06</v>
      </c>
      <c r="H691" s="31">
        <f t="shared" si="21"/>
        <v>0.9951560277146928</v>
      </c>
      <c r="I691" s="31"/>
      <c r="J691" s="33">
        <v>0.1</v>
      </c>
      <c r="K691" s="31" cm="1">
        <f t="array" ref="K691">1-POWER(1-INDEX(Life_LapseRate,A691),1/12)</f>
        <v>8.7416109546967213E-3</v>
      </c>
      <c r="L691" s="37"/>
      <c r="M691" s="35">
        <v>0.01</v>
      </c>
      <c r="N691" s="35">
        <v>0.01</v>
      </c>
      <c r="P691" s="36" cm="1">
        <f t="array" ref="P691">INDEX(Global_Inflation,A691)+0.02</f>
        <v>7.0000000000000007E-2</v>
      </c>
      <c r="R691" s="36" cm="1">
        <f t="array" ref="R691">INDEX(Life_LapseRate,A691)*0.5</f>
        <v>0.05</v>
      </c>
      <c r="S691" s="36" cm="1">
        <f t="array" ref="S691">INDEX(Life_LapseRate,A691)*1.5</f>
        <v>0.15000000000000002</v>
      </c>
      <c r="U691" s="36" cm="1">
        <f t="array" ref="U691">INDEX(Global_Yield,A691)*INDEX(Global_YieldUp,A691)</f>
        <v>5.9999999999999995E-4</v>
      </c>
      <c r="V691" s="36" cm="1">
        <f t="array" ref="V691">INDEX(Global_Yield,A691)*INDEX(Global_YieldDown,A691)</f>
        <v>5.9999999999999995E-4</v>
      </c>
    </row>
    <row r="692" spans="1:22" x14ac:dyDescent="0.2">
      <c r="A692" s="29">
        <v>690</v>
      </c>
      <c r="B692" s="30">
        <v>0.05</v>
      </c>
      <c r="C692" s="31">
        <f t="shared" si="20"/>
        <v>16.467168202904769</v>
      </c>
      <c r="D692" s="31"/>
      <c r="E692" s="32" cm="1">
        <f t="array" ref="E692">Global_Expense*INDEX(Global_InflationFactor,A692)</f>
        <v>82.335841014523851</v>
      </c>
      <c r="F692" s="32"/>
      <c r="G692" s="30">
        <v>0.06</v>
      </c>
      <c r="H692" s="31">
        <f t="shared" si="21"/>
        <v>0.9951560277146928</v>
      </c>
      <c r="I692" s="31"/>
      <c r="J692" s="33">
        <v>0.1</v>
      </c>
      <c r="K692" s="31" cm="1">
        <f t="array" ref="K692">1-POWER(1-INDEX(Life_LapseRate,A692),1/12)</f>
        <v>8.7416109546967213E-3</v>
      </c>
      <c r="L692" s="37"/>
      <c r="M692" s="35">
        <v>0.01</v>
      </c>
      <c r="N692" s="35">
        <v>0.01</v>
      </c>
      <c r="P692" s="36" cm="1">
        <f t="array" ref="P692">INDEX(Global_Inflation,A692)+0.02</f>
        <v>7.0000000000000007E-2</v>
      </c>
      <c r="R692" s="36" cm="1">
        <f t="array" ref="R692">INDEX(Life_LapseRate,A692)*0.5</f>
        <v>0.05</v>
      </c>
      <c r="S692" s="36" cm="1">
        <f t="array" ref="S692">INDEX(Life_LapseRate,A692)*1.5</f>
        <v>0.15000000000000002</v>
      </c>
      <c r="U692" s="36" cm="1">
        <f t="array" ref="U692">INDEX(Global_Yield,A692)*INDEX(Global_YieldUp,A692)</f>
        <v>5.9999999999999995E-4</v>
      </c>
      <c r="V692" s="36" cm="1">
        <f t="array" ref="V692">INDEX(Global_Yield,A692)*INDEX(Global_YieldDown,A692)</f>
        <v>5.9999999999999995E-4</v>
      </c>
    </row>
    <row r="693" spans="1:22" x14ac:dyDescent="0.2">
      <c r="A693" s="29">
        <v>691</v>
      </c>
      <c r="B693" s="30">
        <v>0.05</v>
      </c>
      <c r="C693" s="31">
        <f t="shared" si="20"/>
        <v>16.534257484529565</v>
      </c>
      <c r="D693" s="31"/>
      <c r="E693" s="32" cm="1">
        <f t="array" ref="E693">Global_Expense*INDEX(Global_InflationFactor,A693)</f>
        <v>82.671287422647822</v>
      </c>
      <c r="F693" s="32"/>
      <c r="G693" s="30">
        <v>0.06</v>
      </c>
      <c r="H693" s="31">
        <f t="shared" si="21"/>
        <v>0.9951560277146928</v>
      </c>
      <c r="I693" s="31"/>
      <c r="J693" s="33">
        <v>0.1</v>
      </c>
      <c r="K693" s="31" cm="1">
        <f t="array" ref="K693">1-POWER(1-INDEX(Life_LapseRate,A693),1/12)</f>
        <v>8.7416109546967213E-3</v>
      </c>
      <c r="L693" s="37"/>
      <c r="M693" s="35">
        <v>0.01</v>
      </c>
      <c r="N693" s="35">
        <v>0.01</v>
      </c>
      <c r="P693" s="36" cm="1">
        <f t="array" ref="P693">INDEX(Global_Inflation,A693)+0.02</f>
        <v>7.0000000000000007E-2</v>
      </c>
      <c r="R693" s="36" cm="1">
        <f t="array" ref="R693">INDEX(Life_LapseRate,A693)*0.5</f>
        <v>0.05</v>
      </c>
      <c r="S693" s="36" cm="1">
        <f t="array" ref="S693">INDEX(Life_LapseRate,A693)*1.5</f>
        <v>0.15000000000000002</v>
      </c>
      <c r="U693" s="36" cm="1">
        <f t="array" ref="U693">INDEX(Global_Yield,A693)*INDEX(Global_YieldUp,A693)</f>
        <v>5.9999999999999995E-4</v>
      </c>
      <c r="V693" s="36" cm="1">
        <f t="array" ref="V693">INDEX(Global_Yield,A693)*INDEX(Global_YieldDown,A693)</f>
        <v>5.9999999999999995E-4</v>
      </c>
    </row>
    <row r="694" spans="1:22" x14ac:dyDescent="0.2">
      <c r="A694" s="29">
        <v>692</v>
      </c>
      <c r="B694" s="30">
        <v>0.05</v>
      </c>
      <c r="C694" s="31">
        <f t="shared" si="20"/>
        <v>16.601620096192253</v>
      </c>
      <c r="D694" s="31"/>
      <c r="E694" s="32" cm="1">
        <f t="array" ref="E694">Global_Expense*INDEX(Global_InflationFactor,A694)</f>
        <v>83.008100480961261</v>
      </c>
      <c r="F694" s="32"/>
      <c r="G694" s="30">
        <v>0.06</v>
      </c>
      <c r="H694" s="31">
        <f t="shared" si="21"/>
        <v>0.9951560277146928</v>
      </c>
      <c r="I694" s="31"/>
      <c r="J694" s="33">
        <v>0.1</v>
      </c>
      <c r="K694" s="31" cm="1">
        <f t="array" ref="K694">1-POWER(1-INDEX(Life_LapseRate,A694),1/12)</f>
        <v>8.7416109546967213E-3</v>
      </c>
      <c r="L694" s="37"/>
      <c r="M694" s="35">
        <v>0.01</v>
      </c>
      <c r="N694" s="35">
        <v>0.01</v>
      </c>
      <c r="P694" s="36" cm="1">
        <f t="array" ref="P694">INDEX(Global_Inflation,A694)+0.02</f>
        <v>7.0000000000000007E-2</v>
      </c>
      <c r="R694" s="36" cm="1">
        <f t="array" ref="R694">INDEX(Life_LapseRate,A694)*0.5</f>
        <v>0.05</v>
      </c>
      <c r="S694" s="36" cm="1">
        <f t="array" ref="S694">INDEX(Life_LapseRate,A694)*1.5</f>
        <v>0.15000000000000002</v>
      </c>
      <c r="U694" s="36" cm="1">
        <f t="array" ref="U694">INDEX(Global_Yield,A694)*INDEX(Global_YieldUp,A694)</f>
        <v>5.9999999999999995E-4</v>
      </c>
      <c r="V694" s="36" cm="1">
        <f t="array" ref="V694">INDEX(Global_Yield,A694)*INDEX(Global_YieldDown,A694)</f>
        <v>5.9999999999999995E-4</v>
      </c>
    </row>
    <row r="695" spans="1:22" x14ac:dyDescent="0.2">
      <c r="A695" s="29">
        <v>693</v>
      </c>
      <c r="B695" s="30">
        <v>0.05</v>
      </c>
      <c r="C695" s="31">
        <f t="shared" si="20"/>
        <v>16.669257151473239</v>
      </c>
      <c r="D695" s="31"/>
      <c r="E695" s="32" cm="1">
        <f t="array" ref="E695">Global_Expense*INDEX(Global_InflationFactor,A695)</f>
        <v>83.346285757366189</v>
      </c>
      <c r="F695" s="32"/>
      <c r="G695" s="30">
        <v>0.06</v>
      </c>
      <c r="H695" s="31">
        <f t="shared" si="21"/>
        <v>0.9951560277146928</v>
      </c>
      <c r="I695" s="31"/>
      <c r="J695" s="33">
        <v>0.1</v>
      </c>
      <c r="K695" s="31" cm="1">
        <f t="array" ref="K695">1-POWER(1-INDEX(Life_LapseRate,A695),1/12)</f>
        <v>8.7416109546967213E-3</v>
      </c>
      <c r="L695" s="37"/>
      <c r="M695" s="35">
        <v>0.01</v>
      </c>
      <c r="N695" s="35">
        <v>0.01</v>
      </c>
      <c r="P695" s="36" cm="1">
        <f t="array" ref="P695">INDEX(Global_Inflation,A695)+0.02</f>
        <v>7.0000000000000007E-2</v>
      </c>
      <c r="R695" s="36" cm="1">
        <f t="array" ref="R695">INDEX(Life_LapseRate,A695)*0.5</f>
        <v>0.05</v>
      </c>
      <c r="S695" s="36" cm="1">
        <f t="array" ref="S695">INDEX(Life_LapseRate,A695)*1.5</f>
        <v>0.15000000000000002</v>
      </c>
      <c r="U695" s="36" cm="1">
        <f t="array" ref="U695">INDEX(Global_Yield,A695)*INDEX(Global_YieldUp,A695)</f>
        <v>5.9999999999999995E-4</v>
      </c>
      <c r="V695" s="36" cm="1">
        <f t="array" ref="V695">INDEX(Global_Yield,A695)*INDEX(Global_YieldDown,A695)</f>
        <v>5.9999999999999995E-4</v>
      </c>
    </row>
    <row r="696" spans="1:22" x14ac:dyDescent="0.2">
      <c r="A696" s="29">
        <v>694</v>
      </c>
      <c r="B696" s="30">
        <v>0.05</v>
      </c>
      <c r="C696" s="31">
        <f t="shared" si="20"/>
        <v>16.73716976848981</v>
      </c>
      <c r="D696" s="31"/>
      <c r="E696" s="32" cm="1">
        <f t="array" ref="E696">Global_Expense*INDEX(Global_InflationFactor,A696)</f>
        <v>83.685848842449047</v>
      </c>
      <c r="F696" s="32"/>
      <c r="G696" s="30">
        <v>0.06</v>
      </c>
      <c r="H696" s="31">
        <f t="shared" si="21"/>
        <v>0.9951560277146928</v>
      </c>
      <c r="I696" s="31"/>
      <c r="J696" s="33">
        <v>0.1</v>
      </c>
      <c r="K696" s="31" cm="1">
        <f t="array" ref="K696">1-POWER(1-INDEX(Life_LapseRate,A696),1/12)</f>
        <v>8.7416109546967213E-3</v>
      </c>
      <c r="L696" s="37"/>
      <c r="M696" s="35">
        <v>0.01</v>
      </c>
      <c r="N696" s="35">
        <v>0.01</v>
      </c>
      <c r="P696" s="36" cm="1">
        <f t="array" ref="P696">INDEX(Global_Inflation,A696)+0.02</f>
        <v>7.0000000000000007E-2</v>
      </c>
      <c r="R696" s="36" cm="1">
        <f t="array" ref="R696">INDEX(Life_LapseRate,A696)*0.5</f>
        <v>0.05</v>
      </c>
      <c r="S696" s="36" cm="1">
        <f t="array" ref="S696">INDEX(Life_LapseRate,A696)*1.5</f>
        <v>0.15000000000000002</v>
      </c>
      <c r="U696" s="36" cm="1">
        <f t="array" ref="U696">INDEX(Global_Yield,A696)*INDEX(Global_YieldUp,A696)</f>
        <v>5.9999999999999995E-4</v>
      </c>
      <c r="V696" s="36" cm="1">
        <f t="array" ref="V696">INDEX(Global_Yield,A696)*INDEX(Global_YieldDown,A696)</f>
        <v>5.9999999999999995E-4</v>
      </c>
    </row>
    <row r="697" spans="1:22" x14ac:dyDescent="0.2">
      <c r="A697" s="29">
        <v>695</v>
      </c>
      <c r="B697" s="30">
        <v>0.05</v>
      </c>
      <c r="C697" s="31">
        <f t="shared" si="20"/>
        <v>16.805359069914569</v>
      </c>
      <c r="D697" s="31"/>
      <c r="E697" s="32" cm="1">
        <f t="array" ref="E697">Global_Expense*INDEX(Global_InflationFactor,A697)</f>
        <v>84.026795349572851</v>
      </c>
      <c r="F697" s="32"/>
      <c r="G697" s="30">
        <v>0.06</v>
      </c>
      <c r="H697" s="31">
        <f t="shared" si="21"/>
        <v>0.9951560277146928</v>
      </c>
      <c r="I697" s="31"/>
      <c r="J697" s="33">
        <v>0.1</v>
      </c>
      <c r="K697" s="31" cm="1">
        <f t="array" ref="K697">1-POWER(1-INDEX(Life_LapseRate,A697),1/12)</f>
        <v>8.7416109546967213E-3</v>
      </c>
      <c r="L697" s="37"/>
      <c r="M697" s="35">
        <v>0.01</v>
      </c>
      <c r="N697" s="35">
        <v>0.01</v>
      </c>
      <c r="P697" s="36" cm="1">
        <f t="array" ref="P697">INDEX(Global_Inflation,A697)+0.02</f>
        <v>7.0000000000000007E-2</v>
      </c>
      <c r="R697" s="36" cm="1">
        <f t="array" ref="R697">INDEX(Life_LapseRate,A697)*0.5</f>
        <v>0.05</v>
      </c>
      <c r="S697" s="36" cm="1">
        <f t="array" ref="S697">INDEX(Life_LapseRate,A697)*1.5</f>
        <v>0.15000000000000002</v>
      </c>
      <c r="U697" s="36" cm="1">
        <f t="array" ref="U697">INDEX(Global_Yield,A697)*INDEX(Global_YieldUp,A697)</f>
        <v>5.9999999999999995E-4</v>
      </c>
      <c r="V697" s="36" cm="1">
        <f t="array" ref="V697">INDEX(Global_Yield,A697)*INDEX(Global_YieldDown,A697)</f>
        <v>5.9999999999999995E-4</v>
      </c>
    </row>
    <row r="698" spans="1:22" x14ac:dyDescent="0.2">
      <c r="A698" s="29">
        <v>696</v>
      </c>
      <c r="B698" s="30">
        <v>0.05</v>
      </c>
      <c r="C698" s="31">
        <f t="shared" si="20"/>
        <v>16.873826182994058</v>
      </c>
      <c r="D698" s="31"/>
      <c r="E698" s="32" cm="1">
        <f t="array" ref="E698">Global_Expense*INDEX(Global_InflationFactor,A698)</f>
        <v>84.369130914970299</v>
      </c>
      <c r="F698" s="32"/>
      <c r="G698" s="30">
        <v>0.06</v>
      </c>
      <c r="H698" s="31">
        <f t="shared" si="21"/>
        <v>0.9951560277146928</v>
      </c>
      <c r="I698" s="31"/>
      <c r="J698" s="33">
        <v>0.1</v>
      </c>
      <c r="K698" s="31" cm="1">
        <f t="array" ref="K698">1-POWER(1-INDEX(Life_LapseRate,A698),1/12)</f>
        <v>8.7416109546967213E-3</v>
      </c>
      <c r="L698" s="37"/>
      <c r="M698" s="35">
        <v>0.01</v>
      </c>
      <c r="N698" s="35">
        <v>0.01</v>
      </c>
      <c r="P698" s="36" cm="1">
        <f t="array" ref="P698">INDEX(Global_Inflation,A698)+0.02</f>
        <v>7.0000000000000007E-2</v>
      </c>
      <c r="R698" s="36" cm="1">
        <f t="array" ref="R698">INDEX(Life_LapseRate,A698)*0.5</f>
        <v>0.05</v>
      </c>
      <c r="S698" s="36" cm="1">
        <f t="array" ref="S698">INDEX(Life_LapseRate,A698)*1.5</f>
        <v>0.15000000000000002</v>
      </c>
      <c r="U698" s="36" cm="1">
        <f t="array" ref="U698">INDEX(Global_Yield,A698)*INDEX(Global_YieldUp,A698)</f>
        <v>5.9999999999999995E-4</v>
      </c>
      <c r="V698" s="36" cm="1">
        <f t="array" ref="V698">INDEX(Global_Yield,A698)*INDEX(Global_YieldDown,A698)</f>
        <v>5.9999999999999995E-4</v>
      </c>
    </row>
    <row r="699" spans="1:22" x14ac:dyDescent="0.2">
      <c r="A699" s="29">
        <v>697</v>
      </c>
      <c r="B699" s="30">
        <v>0.05</v>
      </c>
      <c r="C699" s="31">
        <f t="shared" si="20"/>
        <v>16.942572239567312</v>
      </c>
      <c r="D699" s="31"/>
      <c r="E699" s="32" cm="1">
        <f t="array" ref="E699">Global_Expense*INDEX(Global_InflationFactor,A699)</f>
        <v>84.71286119783656</v>
      </c>
      <c r="F699" s="32"/>
      <c r="G699" s="30">
        <v>0.06</v>
      </c>
      <c r="H699" s="31">
        <f t="shared" si="21"/>
        <v>0.9951560277146928</v>
      </c>
      <c r="I699" s="31"/>
      <c r="J699" s="33">
        <v>0.1</v>
      </c>
      <c r="K699" s="31" cm="1">
        <f t="array" ref="K699">1-POWER(1-INDEX(Life_LapseRate,A699),1/12)</f>
        <v>8.7416109546967213E-3</v>
      </c>
      <c r="L699" s="37"/>
      <c r="M699" s="35">
        <v>0.01</v>
      </c>
      <c r="N699" s="35">
        <v>0.01</v>
      </c>
      <c r="P699" s="36" cm="1">
        <f t="array" ref="P699">INDEX(Global_Inflation,A699)+0.02</f>
        <v>7.0000000000000007E-2</v>
      </c>
      <c r="R699" s="36" cm="1">
        <f t="array" ref="R699">INDEX(Life_LapseRate,A699)*0.5</f>
        <v>0.05</v>
      </c>
      <c r="S699" s="36" cm="1">
        <f t="array" ref="S699">INDEX(Life_LapseRate,A699)*1.5</f>
        <v>0.15000000000000002</v>
      </c>
      <c r="U699" s="36" cm="1">
        <f t="array" ref="U699">INDEX(Global_Yield,A699)*INDEX(Global_YieldUp,A699)</f>
        <v>5.9999999999999995E-4</v>
      </c>
      <c r="V699" s="36" cm="1">
        <f t="array" ref="V699">INDEX(Global_Yield,A699)*INDEX(Global_YieldDown,A699)</f>
        <v>5.9999999999999995E-4</v>
      </c>
    </row>
    <row r="700" spans="1:22" x14ac:dyDescent="0.2">
      <c r="A700" s="29">
        <v>698</v>
      </c>
      <c r="B700" s="30">
        <v>0.05</v>
      </c>
      <c r="C700" s="31">
        <f t="shared" si="20"/>
        <v>17.011598376084741</v>
      </c>
      <c r="D700" s="31"/>
      <c r="E700" s="32" cm="1">
        <f t="array" ref="E700">Global_Expense*INDEX(Global_InflationFactor,A700)</f>
        <v>85.057991880423714</v>
      </c>
      <c r="F700" s="32"/>
      <c r="G700" s="30">
        <v>0.06</v>
      </c>
      <c r="H700" s="31">
        <f t="shared" si="21"/>
        <v>0.9951560277146928</v>
      </c>
      <c r="I700" s="31"/>
      <c r="J700" s="33">
        <v>0.1</v>
      </c>
      <c r="K700" s="31" cm="1">
        <f t="array" ref="K700">1-POWER(1-INDEX(Life_LapseRate,A700),1/12)</f>
        <v>8.7416109546967213E-3</v>
      </c>
      <c r="L700" s="37"/>
      <c r="M700" s="35">
        <v>0.01</v>
      </c>
      <c r="N700" s="35">
        <v>0.01</v>
      </c>
      <c r="P700" s="36" cm="1">
        <f t="array" ref="P700">INDEX(Global_Inflation,A700)+0.02</f>
        <v>7.0000000000000007E-2</v>
      </c>
      <c r="R700" s="36" cm="1">
        <f t="array" ref="R700">INDEX(Life_LapseRate,A700)*0.5</f>
        <v>0.05</v>
      </c>
      <c r="S700" s="36" cm="1">
        <f t="array" ref="S700">INDEX(Life_LapseRate,A700)*1.5</f>
        <v>0.15000000000000002</v>
      </c>
      <c r="U700" s="36" cm="1">
        <f t="array" ref="U700">INDEX(Global_Yield,A700)*INDEX(Global_YieldUp,A700)</f>
        <v>5.9999999999999995E-4</v>
      </c>
      <c r="V700" s="36" cm="1">
        <f t="array" ref="V700">INDEX(Global_Yield,A700)*INDEX(Global_YieldDown,A700)</f>
        <v>5.9999999999999995E-4</v>
      </c>
    </row>
    <row r="701" spans="1:22" x14ac:dyDescent="0.2">
      <c r="A701" s="29">
        <v>699</v>
      </c>
      <c r="B701" s="30">
        <v>0.05</v>
      </c>
      <c r="C701" s="31">
        <f t="shared" si="20"/>
        <v>17.080905733626626</v>
      </c>
      <c r="D701" s="31"/>
      <c r="E701" s="32" cm="1">
        <f t="array" ref="E701">Global_Expense*INDEX(Global_InflationFactor,A701)</f>
        <v>85.404528668133125</v>
      </c>
      <c r="F701" s="32"/>
      <c r="G701" s="30">
        <v>0.06</v>
      </c>
      <c r="H701" s="31">
        <f t="shared" si="21"/>
        <v>0.9951560277146928</v>
      </c>
      <c r="I701" s="31"/>
      <c r="J701" s="33">
        <v>0.1</v>
      </c>
      <c r="K701" s="31" cm="1">
        <f t="array" ref="K701">1-POWER(1-INDEX(Life_LapseRate,A701),1/12)</f>
        <v>8.7416109546967213E-3</v>
      </c>
      <c r="L701" s="37"/>
      <c r="M701" s="35">
        <v>0.01</v>
      </c>
      <c r="N701" s="35">
        <v>0.01</v>
      </c>
      <c r="P701" s="36" cm="1">
        <f t="array" ref="P701">INDEX(Global_Inflation,A701)+0.02</f>
        <v>7.0000000000000007E-2</v>
      </c>
      <c r="R701" s="36" cm="1">
        <f t="array" ref="R701">INDEX(Life_LapseRate,A701)*0.5</f>
        <v>0.05</v>
      </c>
      <c r="S701" s="36" cm="1">
        <f t="array" ref="S701">INDEX(Life_LapseRate,A701)*1.5</f>
        <v>0.15000000000000002</v>
      </c>
      <c r="U701" s="36" cm="1">
        <f t="array" ref="U701">INDEX(Global_Yield,A701)*INDEX(Global_YieldUp,A701)</f>
        <v>5.9999999999999995E-4</v>
      </c>
      <c r="V701" s="36" cm="1">
        <f t="array" ref="V701">INDEX(Global_Yield,A701)*INDEX(Global_YieldDown,A701)</f>
        <v>5.9999999999999995E-4</v>
      </c>
    </row>
    <row r="702" spans="1:22" x14ac:dyDescent="0.2">
      <c r="A702" s="29">
        <v>700</v>
      </c>
      <c r="B702" s="30">
        <v>0.05</v>
      </c>
      <c r="C702" s="31">
        <f t="shared" si="20"/>
        <v>17.150495457922244</v>
      </c>
      <c r="D702" s="31"/>
      <c r="E702" s="32" cm="1">
        <f t="array" ref="E702">Global_Expense*INDEX(Global_InflationFactor,A702)</f>
        <v>85.752477289611221</v>
      </c>
      <c r="F702" s="32"/>
      <c r="G702" s="30">
        <v>0.06</v>
      </c>
      <c r="H702" s="31">
        <f t="shared" si="21"/>
        <v>0.9951560277146928</v>
      </c>
      <c r="I702" s="31"/>
      <c r="J702" s="33">
        <v>0.1</v>
      </c>
      <c r="K702" s="31" cm="1">
        <f t="array" ref="K702">1-POWER(1-INDEX(Life_LapseRate,A702),1/12)</f>
        <v>8.7416109546967213E-3</v>
      </c>
      <c r="L702" s="37"/>
      <c r="M702" s="35">
        <v>0.01</v>
      </c>
      <c r="N702" s="35">
        <v>0.01</v>
      </c>
      <c r="P702" s="36" cm="1">
        <f t="array" ref="P702">INDEX(Global_Inflation,A702)+0.02</f>
        <v>7.0000000000000007E-2</v>
      </c>
      <c r="R702" s="36" cm="1">
        <f t="array" ref="R702">INDEX(Life_LapseRate,A702)*0.5</f>
        <v>0.05</v>
      </c>
      <c r="S702" s="36" cm="1">
        <f t="array" ref="S702">INDEX(Life_LapseRate,A702)*1.5</f>
        <v>0.15000000000000002</v>
      </c>
      <c r="U702" s="36" cm="1">
        <f t="array" ref="U702">INDEX(Global_Yield,A702)*INDEX(Global_YieldUp,A702)</f>
        <v>5.9999999999999995E-4</v>
      </c>
      <c r="V702" s="36" cm="1">
        <f t="array" ref="V702">INDEX(Global_Yield,A702)*INDEX(Global_YieldDown,A702)</f>
        <v>5.9999999999999995E-4</v>
      </c>
    </row>
    <row r="703" spans="1:22" x14ac:dyDescent="0.2">
      <c r="A703" s="29">
        <v>701</v>
      </c>
      <c r="B703" s="30">
        <v>0.05</v>
      </c>
      <c r="C703" s="31">
        <f t="shared" si="20"/>
        <v>17.22036869936872</v>
      </c>
      <c r="D703" s="31"/>
      <c r="E703" s="32" cm="1">
        <f t="array" ref="E703">Global_Expense*INDEX(Global_InflationFactor,A703)</f>
        <v>86.1018434968436</v>
      </c>
      <c r="F703" s="32"/>
      <c r="G703" s="30">
        <v>0.06</v>
      </c>
      <c r="H703" s="31">
        <f t="shared" si="21"/>
        <v>0.9951560277146928</v>
      </c>
      <c r="I703" s="31"/>
      <c r="J703" s="33">
        <v>0.1</v>
      </c>
      <c r="K703" s="31" cm="1">
        <f t="array" ref="K703">1-POWER(1-INDEX(Life_LapseRate,A703),1/12)</f>
        <v>8.7416109546967213E-3</v>
      </c>
      <c r="L703" s="37"/>
      <c r="M703" s="35">
        <v>0.01</v>
      </c>
      <c r="N703" s="35">
        <v>0.01</v>
      </c>
      <c r="P703" s="36" cm="1">
        <f t="array" ref="P703">INDEX(Global_Inflation,A703)+0.02</f>
        <v>7.0000000000000007E-2</v>
      </c>
      <c r="R703" s="36" cm="1">
        <f t="array" ref="R703">INDEX(Life_LapseRate,A703)*0.5</f>
        <v>0.05</v>
      </c>
      <c r="S703" s="36" cm="1">
        <f t="array" ref="S703">INDEX(Life_LapseRate,A703)*1.5</f>
        <v>0.15000000000000002</v>
      </c>
      <c r="U703" s="36" cm="1">
        <f t="array" ref="U703">INDEX(Global_Yield,A703)*INDEX(Global_YieldUp,A703)</f>
        <v>5.9999999999999995E-4</v>
      </c>
      <c r="V703" s="36" cm="1">
        <f t="array" ref="V703">INDEX(Global_Yield,A703)*INDEX(Global_YieldDown,A703)</f>
        <v>5.9999999999999995E-4</v>
      </c>
    </row>
    <row r="704" spans="1:22" x14ac:dyDescent="0.2">
      <c r="A704" s="29">
        <v>702</v>
      </c>
      <c r="B704" s="30">
        <v>0.05</v>
      </c>
      <c r="C704" s="31">
        <f t="shared" si="20"/>
        <v>17.290526613050005</v>
      </c>
      <c r="D704" s="31"/>
      <c r="E704" s="32" cm="1">
        <f t="array" ref="E704">Global_Expense*INDEX(Global_InflationFactor,A704)</f>
        <v>86.452633065250026</v>
      </c>
      <c r="F704" s="32"/>
      <c r="G704" s="30">
        <v>0.06</v>
      </c>
      <c r="H704" s="31">
        <f t="shared" si="21"/>
        <v>0.9951560277146928</v>
      </c>
      <c r="I704" s="31"/>
      <c r="J704" s="33">
        <v>0.1</v>
      </c>
      <c r="K704" s="31" cm="1">
        <f t="array" ref="K704">1-POWER(1-INDEX(Life_LapseRate,A704),1/12)</f>
        <v>8.7416109546967213E-3</v>
      </c>
      <c r="L704" s="37"/>
      <c r="M704" s="35">
        <v>0.01</v>
      </c>
      <c r="N704" s="35">
        <v>0.01</v>
      </c>
      <c r="P704" s="36" cm="1">
        <f t="array" ref="P704">INDEX(Global_Inflation,A704)+0.02</f>
        <v>7.0000000000000007E-2</v>
      </c>
      <c r="R704" s="36" cm="1">
        <f t="array" ref="R704">INDEX(Life_LapseRate,A704)*0.5</f>
        <v>0.05</v>
      </c>
      <c r="S704" s="36" cm="1">
        <f t="array" ref="S704">INDEX(Life_LapseRate,A704)*1.5</f>
        <v>0.15000000000000002</v>
      </c>
      <c r="U704" s="36" cm="1">
        <f t="array" ref="U704">INDEX(Global_Yield,A704)*INDEX(Global_YieldUp,A704)</f>
        <v>5.9999999999999995E-4</v>
      </c>
      <c r="V704" s="36" cm="1">
        <f t="array" ref="V704">INDEX(Global_Yield,A704)*INDEX(Global_YieldDown,A704)</f>
        <v>5.9999999999999995E-4</v>
      </c>
    </row>
    <row r="705" spans="1:22" x14ac:dyDescent="0.2">
      <c r="A705" s="29">
        <v>703</v>
      </c>
      <c r="B705" s="30">
        <v>0.05</v>
      </c>
      <c r="C705" s="31">
        <f t="shared" si="20"/>
        <v>17.360970358756038</v>
      </c>
      <c r="D705" s="31"/>
      <c r="E705" s="32" cm="1">
        <f t="array" ref="E705">Global_Expense*INDEX(Global_InflationFactor,A705)</f>
        <v>86.804851793780188</v>
      </c>
      <c r="F705" s="32"/>
      <c r="G705" s="30">
        <v>0.06</v>
      </c>
      <c r="H705" s="31">
        <f t="shared" si="21"/>
        <v>0.9951560277146928</v>
      </c>
      <c r="I705" s="31"/>
      <c r="J705" s="33">
        <v>0.1</v>
      </c>
      <c r="K705" s="31" cm="1">
        <f t="array" ref="K705">1-POWER(1-INDEX(Life_LapseRate,A705),1/12)</f>
        <v>8.7416109546967213E-3</v>
      </c>
      <c r="L705" s="37"/>
      <c r="M705" s="35">
        <v>0.01</v>
      </c>
      <c r="N705" s="35">
        <v>0.01</v>
      </c>
      <c r="P705" s="36" cm="1">
        <f t="array" ref="P705">INDEX(Global_Inflation,A705)+0.02</f>
        <v>7.0000000000000007E-2</v>
      </c>
      <c r="R705" s="36" cm="1">
        <f t="array" ref="R705">INDEX(Life_LapseRate,A705)*0.5</f>
        <v>0.05</v>
      </c>
      <c r="S705" s="36" cm="1">
        <f t="array" ref="S705">INDEX(Life_LapseRate,A705)*1.5</f>
        <v>0.15000000000000002</v>
      </c>
      <c r="U705" s="36" cm="1">
        <f t="array" ref="U705">INDEX(Global_Yield,A705)*INDEX(Global_YieldUp,A705)</f>
        <v>5.9999999999999995E-4</v>
      </c>
      <c r="V705" s="36" cm="1">
        <f t="array" ref="V705">INDEX(Global_Yield,A705)*INDEX(Global_YieldDown,A705)</f>
        <v>5.9999999999999995E-4</v>
      </c>
    </row>
    <row r="706" spans="1:22" x14ac:dyDescent="0.2">
      <c r="A706" s="29">
        <v>704</v>
      </c>
      <c r="B706" s="30">
        <v>0.05</v>
      </c>
      <c r="C706" s="31">
        <f t="shared" si="20"/>
        <v>17.431701101001863</v>
      </c>
      <c r="D706" s="31"/>
      <c r="E706" s="32" cm="1">
        <f t="array" ref="E706">Global_Expense*INDEX(Global_InflationFactor,A706)</f>
        <v>87.158505505009316</v>
      </c>
      <c r="F706" s="32"/>
      <c r="G706" s="30">
        <v>0.06</v>
      </c>
      <c r="H706" s="31">
        <f t="shared" si="21"/>
        <v>0.9951560277146928</v>
      </c>
      <c r="I706" s="31"/>
      <c r="J706" s="33">
        <v>0.1</v>
      </c>
      <c r="K706" s="31" cm="1">
        <f t="array" ref="K706">1-POWER(1-INDEX(Life_LapseRate,A706),1/12)</f>
        <v>8.7416109546967213E-3</v>
      </c>
      <c r="L706" s="37"/>
      <c r="M706" s="35">
        <v>0.01</v>
      </c>
      <c r="N706" s="35">
        <v>0.01</v>
      </c>
      <c r="P706" s="36" cm="1">
        <f t="array" ref="P706">INDEX(Global_Inflation,A706)+0.02</f>
        <v>7.0000000000000007E-2</v>
      </c>
      <c r="R706" s="36" cm="1">
        <f t="array" ref="R706">INDEX(Life_LapseRate,A706)*0.5</f>
        <v>0.05</v>
      </c>
      <c r="S706" s="36" cm="1">
        <f t="array" ref="S706">INDEX(Life_LapseRate,A706)*1.5</f>
        <v>0.15000000000000002</v>
      </c>
      <c r="U706" s="36" cm="1">
        <f t="array" ref="U706">INDEX(Global_Yield,A706)*INDEX(Global_YieldUp,A706)</f>
        <v>5.9999999999999995E-4</v>
      </c>
      <c r="V706" s="36" cm="1">
        <f t="array" ref="V706">INDEX(Global_Yield,A706)*INDEX(Global_YieldDown,A706)</f>
        <v>5.9999999999999995E-4</v>
      </c>
    </row>
    <row r="707" spans="1:22" x14ac:dyDescent="0.2">
      <c r="A707" s="29">
        <v>705</v>
      </c>
      <c r="B707" s="30">
        <v>0.05</v>
      </c>
      <c r="C707" s="31">
        <f t="shared" ref="C707:C770" si="22">IF(A707=1,1,POWER(1+INDEX(Global_Inflation,A707-1),(A707-1)/12))</f>
        <v>17.502720009046897</v>
      </c>
      <c r="D707" s="31"/>
      <c r="E707" s="32" cm="1">
        <f t="array" ref="E707">Global_Expense*INDEX(Global_InflationFactor,A707)</f>
        <v>87.513600045234483</v>
      </c>
      <c r="F707" s="32"/>
      <c r="G707" s="30">
        <v>0.06</v>
      </c>
      <c r="H707" s="31">
        <f t="shared" ref="H707:H770" si="23">1/POWER(1+INDEX(Global_Yield,A707),1/12)</f>
        <v>0.9951560277146928</v>
      </c>
      <c r="I707" s="31"/>
      <c r="J707" s="33">
        <v>0.1</v>
      </c>
      <c r="K707" s="31" cm="1">
        <f t="array" ref="K707">1-POWER(1-INDEX(Life_LapseRate,A707),1/12)</f>
        <v>8.7416109546967213E-3</v>
      </c>
      <c r="L707" s="37"/>
      <c r="M707" s="35">
        <v>0.01</v>
      </c>
      <c r="N707" s="35">
        <v>0.01</v>
      </c>
      <c r="P707" s="36" cm="1">
        <f t="array" ref="P707">INDEX(Global_Inflation,A707)+0.02</f>
        <v>7.0000000000000007E-2</v>
      </c>
      <c r="R707" s="36" cm="1">
        <f t="array" ref="R707">INDEX(Life_LapseRate,A707)*0.5</f>
        <v>0.05</v>
      </c>
      <c r="S707" s="36" cm="1">
        <f t="array" ref="S707">INDEX(Life_LapseRate,A707)*1.5</f>
        <v>0.15000000000000002</v>
      </c>
      <c r="U707" s="36" cm="1">
        <f t="array" ref="U707">INDEX(Global_Yield,A707)*INDEX(Global_YieldUp,A707)</f>
        <v>5.9999999999999995E-4</v>
      </c>
      <c r="V707" s="36" cm="1">
        <f t="array" ref="V707">INDEX(Global_Yield,A707)*INDEX(Global_YieldDown,A707)</f>
        <v>5.9999999999999995E-4</v>
      </c>
    </row>
    <row r="708" spans="1:22" x14ac:dyDescent="0.2">
      <c r="A708" s="29">
        <v>706</v>
      </c>
      <c r="B708" s="30">
        <v>0.05</v>
      </c>
      <c r="C708" s="31">
        <f t="shared" si="22"/>
        <v>17.574028256914296</v>
      </c>
      <c r="D708" s="31"/>
      <c r="E708" s="32" cm="1">
        <f t="array" ref="E708">Global_Expense*INDEX(Global_InflationFactor,A708)</f>
        <v>87.870141284571474</v>
      </c>
      <c r="F708" s="32"/>
      <c r="G708" s="30">
        <v>0.06</v>
      </c>
      <c r="H708" s="31">
        <f t="shared" si="23"/>
        <v>0.9951560277146928</v>
      </c>
      <c r="I708" s="31"/>
      <c r="J708" s="33">
        <v>0.1</v>
      </c>
      <c r="K708" s="31" cm="1">
        <f t="array" ref="K708">1-POWER(1-INDEX(Life_LapseRate,A708),1/12)</f>
        <v>8.7416109546967213E-3</v>
      </c>
      <c r="L708" s="37"/>
      <c r="M708" s="35">
        <v>0.01</v>
      </c>
      <c r="N708" s="35">
        <v>0.01</v>
      </c>
      <c r="P708" s="36" cm="1">
        <f t="array" ref="P708">INDEX(Global_Inflation,A708)+0.02</f>
        <v>7.0000000000000007E-2</v>
      </c>
      <c r="R708" s="36" cm="1">
        <f t="array" ref="R708">INDEX(Life_LapseRate,A708)*0.5</f>
        <v>0.05</v>
      </c>
      <c r="S708" s="36" cm="1">
        <f t="array" ref="S708">INDEX(Life_LapseRate,A708)*1.5</f>
        <v>0.15000000000000002</v>
      </c>
      <c r="U708" s="36" cm="1">
        <f t="array" ref="U708">INDEX(Global_Yield,A708)*INDEX(Global_YieldUp,A708)</f>
        <v>5.9999999999999995E-4</v>
      </c>
      <c r="V708" s="36" cm="1">
        <f t="array" ref="V708">INDEX(Global_Yield,A708)*INDEX(Global_YieldDown,A708)</f>
        <v>5.9999999999999995E-4</v>
      </c>
    </row>
    <row r="709" spans="1:22" x14ac:dyDescent="0.2">
      <c r="A709" s="29">
        <v>707</v>
      </c>
      <c r="B709" s="30">
        <v>0.05</v>
      </c>
      <c r="C709" s="31">
        <f t="shared" si="22"/>
        <v>17.645627023410299</v>
      </c>
      <c r="D709" s="31"/>
      <c r="E709" s="32" cm="1">
        <f t="array" ref="E709">Global_Expense*INDEX(Global_InflationFactor,A709)</f>
        <v>88.228135117051494</v>
      </c>
      <c r="F709" s="32"/>
      <c r="G709" s="30">
        <v>0.06</v>
      </c>
      <c r="H709" s="31">
        <f t="shared" si="23"/>
        <v>0.9951560277146928</v>
      </c>
      <c r="I709" s="31"/>
      <c r="J709" s="33">
        <v>0.1</v>
      </c>
      <c r="K709" s="31" cm="1">
        <f t="array" ref="K709">1-POWER(1-INDEX(Life_LapseRate,A709),1/12)</f>
        <v>8.7416109546967213E-3</v>
      </c>
      <c r="L709" s="37"/>
      <c r="M709" s="35">
        <v>0.01</v>
      </c>
      <c r="N709" s="35">
        <v>0.01</v>
      </c>
      <c r="P709" s="36" cm="1">
        <f t="array" ref="P709">INDEX(Global_Inflation,A709)+0.02</f>
        <v>7.0000000000000007E-2</v>
      </c>
      <c r="R709" s="36" cm="1">
        <f t="array" ref="R709">INDEX(Life_LapseRate,A709)*0.5</f>
        <v>0.05</v>
      </c>
      <c r="S709" s="36" cm="1">
        <f t="array" ref="S709">INDEX(Life_LapseRate,A709)*1.5</f>
        <v>0.15000000000000002</v>
      </c>
      <c r="U709" s="36" cm="1">
        <f t="array" ref="U709">INDEX(Global_Yield,A709)*INDEX(Global_YieldUp,A709)</f>
        <v>5.9999999999999995E-4</v>
      </c>
      <c r="V709" s="36" cm="1">
        <f t="array" ref="V709">INDEX(Global_Yield,A709)*INDEX(Global_YieldDown,A709)</f>
        <v>5.9999999999999995E-4</v>
      </c>
    </row>
    <row r="710" spans="1:22" x14ac:dyDescent="0.2">
      <c r="A710" s="29">
        <v>708</v>
      </c>
      <c r="B710" s="30">
        <v>0.05</v>
      </c>
      <c r="C710" s="31">
        <f t="shared" si="22"/>
        <v>17.717517492143759</v>
      </c>
      <c r="D710" s="31"/>
      <c r="E710" s="32" cm="1">
        <f t="array" ref="E710">Global_Expense*INDEX(Global_InflationFactor,A710)</f>
        <v>88.587587460718794</v>
      </c>
      <c r="F710" s="32"/>
      <c r="G710" s="30">
        <v>0.06</v>
      </c>
      <c r="H710" s="31">
        <f t="shared" si="23"/>
        <v>0.9951560277146928</v>
      </c>
      <c r="I710" s="31"/>
      <c r="J710" s="33">
        <v>0.1</v>
      </c>
      <c r="K710" s="31" cm="1">
        <f t="array" ref="K710">1-POWER(1-INDEX(Life_LapseRate,A710),1/12)</f>
        <v>8.7416109546967213E-3</v>
      </c>
      <c r="L710" s="37"/>
      <c r="M710" s="35">
        <v>0.01</v>
      </c>
      <c r="N710" s="35">
        <v>0.01</v>
      </c>
      <c r="P710" s="36" cm="1">
        <f t="array" ref="P710">INDEX(Global_Inflation,A710)+0.02</f>
        <v>7.0000000000000007E-2</v>
      </c>
      <c r="R710" s="36" cm="1">
        <f t="array" ref="R710">INDEX(Life_LapseRate,A710)*0.5</f>
        <v>0.05</v>
      </c>
      <c r="S710" s="36" cm="1">
        <f t="array" ref="S710">INDEX(Life_LapseRate,A710)*1.5</f>
        <v>0.15000000000000002</v>
      </c>
      <c r="U710" s="36" cm="1">
        <f t="array" ref="U710">INDEX(Global_Yield,A710)*INDEX(Global_YieldUp,A710)</f>
        <v>5.9999999999999995E-4</v>
      </c>
      <c r="V710" s="36" cm="1">
        <f t="array" ref="V710">INDEX(Global_Yield,A710)*INDEX(Global_YieldDown,A710)</f>
        <v>5.9999999999999995E-4</v>
      </c>
    </row>
    <row r="711" spans="1:22" x14ac:dyDescent="0.2">
      <c r="A711" s="29">
        <v>709</v>
      </c>
      <c r="B711" s="30">
        <v>0.05</v>
      </c>
      <c r="C711" s="31">
        <f t="shared" si="22"/>
        <v>17.789700851545678</v>
      </c>
      <c r="D711" s="31"/>
      <c r="E711" s="32" cm="1">
        <f t="array" ref="E711">Global_Expense*INDEX(Global_InflationFactor,A711)</f>
        <v>88.948504257728388</v>
      </c>
      <c r="F711" s="32"/>
      <c r="G711" s="30">
        <v>0.06</v>
      </c>
      <c r="H711" s="31">
        <f t="shared" si="23"/>
        <v>0.9951560277146928</v>
      </c>
      <c r="I711" s="31"/>
      <c r="J711" s="33">
        <v>0.1</v>
      </c>
      <c r="K711" s="31" cm="1">
        <f t="array" ref="K711">1-POWER(1-INDEX(Life_LapseRate,A711),1/12)</f>
        <v>8.7416109546967213E-3</v>
      </c>
      <c r="L711" s="37"/>
      <c r="M711" s="35">
        <v>0.01</v>
      </c>
      <c r="N711" s="35">
        <v>0.01</v>
      </c>
      <c r="P711" s="36" cm="1">
        <f t="array" ref="P711">INDEX(Global_Inflation,A711)+0.02</f>
        <v>7.0000000000000007E-2</v>
      </c>
      <c r="R711" s="36" cm="1">
        <f t="array" ref="R711">INDEX(Life_LapseRate,A711)*0.5</f>
        <v>0.05</v>
      </c>
      <c r="S711" s="36" cm="1">
        <f t="array" ref="S711">INDEX(Life_LapseRate,A711)*1.5</f>
        <v>0.15000000000000002</v>
      </c>
      <c r="U711" s="36" cm="1">
        <f t="array" ref="U711">INDEX(Global_Yield,A711)*INDEX(Global_YieldUp,A711)</f>
        <v>5.9999999999999995E-4</v>
      </c>
      <c r="V711" s="36" cm="1">
        <f t="array" ref="V711">INDEX(Global_Yield,A711)*INDEX(Global_YieldDown,A711)</f>
        <v>5.9999999999999995E-4</v>
      </c>
    </row>
    <row r="712" spans="1:22" x14ac:dyDescent="0.2">
      <c r="A712" s="29">
        <v>710</v>
      </c>
      <c r="B712" s="30">
        <v>0.05</v>
      </c>
      <c r="C712" s="31">
        <f t="shared" si="22"/>
        <v>17.862178294888981</v>
      </c>
      <c r="D712" s="31"/>
      <c r="E712" s="32" cm="1">
        <f t="array" ref="E712">Global_Expense*INDEX(Global_InflationFactor,A712)</f>
        <v>89.310891474444901</v>
      </c>
      <c r="F712" s="32"/>
      <c r="G712" s="30">
        <v>0.06</v>
      </c>
      <c r="H712" s="31">
        <f t="shared" si="23"/>
        <v>0.9951560277146928</v>
      </c>
      <c r="I712" s="31"/>
      <c r="J712" s="33">
        <v>0.1</v>
      </c>
      <c r="K712" s="31" cm="1">
        <f t="array" ref="K712">1-POWER(1-INDEX(Life_LapseRate,A712),1/12)</f>
        <v>8.7416109546967213E-3</v>
      </c>
      <c r="L712" s="37"/>
      <c r="M712" s="35">
        <v>0.01</v>
      </c>
      <c r="N712" s="35">
        <v>0.01</v>
      </c>
      <c r="P712" s="36" cm="1">
        <f t="array" ref="P712">INDEX(Global_Inflation,A712)+0.02</f>
        <v>7.0000000000000007E-2</v>
      </c>
      <c r="R712" s="36" cm="1">
        <f t="array" ref="R712">INDEX(Life_LapseRate,A712)*0.5</f>
        <v>0.05</v>
      </c>
      <c r="S712" s="36" cm="1">
        <f t="array" ref="S712">INDEX(Life_LapseRate,A712)*1.5</f>
        <v>0.15000000000000002</v>
      </c>
      <c r="U712" s="36" cm="1">
        <f t="array" ref="U712">INDEX(Global_Yield,A712)*INDEX(Global_YieldUp,A712)</f>
        <v>5.9999999999999995E-4</v>
      </c>
      <c r="V712" s="36" cm="1">
        <f t="array" ref="V712">INDEX(Global_Yield,A712)*INDEX(Global_YieldDown,A712)</f>
        <v>5.9999999999999995E-4</v>
      </c>
    </row>
    <row r="713" spans="1:22" x14ac:dyDescent="0.2">
      <c r="A713" s="29">
        <v>711</v>
      </c>
      <c r="B713" s="30">
        <v>0.05</v>
      </c>
      <c r="C713" s="31">
        <f t="shared" si="22"/>
        <v>17.934951020307953</v>
      </c>
      <c r="D713" s="31"/>
      <c r="E713" s="32" cm="1">
        <f t="array" ref="E713">Global_Expense*INDEX(Global_InflationFactor,A713)</f>
        <v>89.674755101539759</v>
      </c>
      <c r="F713" s="32"/>
      <c r="G713" s="30">
        <v>0.06</v>
      </c>
      <c r="H713" s="31">
        <f t="shared" si="23"/>
        <v>0.9951560277146928</v>
      </c>
      <c r="I713" s="31"/>
      <c r="J713" s="33">
        <v>0.1</v>
      </c>
      <c r="K713" s="31" cm="1">
        <f t="array" ref="K713">1-POWER(1-INDEX(Life_LapseRate,A713),1/12)</f>
        <v>8.7416109546967213E-3</v>
      </c>
      <c r="L713" s="37"/>
      <c r="M713" s="35">
        <v>0.01</v>
      </c>
      <c r="N713" s="35">
        <v>0.01</v>
      </c>
      <c r="P713" s="36" cm="1">
        <f t="array" ref="P713">INDEX(Global_Inflation,A713)+0.02</f>
        <v>7.0000000000000007E-2</v>
      </c>
      <c r="R713" s="36" cm="1">
        <f t="array" ref="R713">INDEX(Life_LapseRate,A713)*0.5</f>
        <v>0.05</v>
      </c>
      <c r="S713" s="36" cm="1">
        <f t="array" ref="S713">INDEX(Life_LapseRate,A713)*1.5</f>
        <v>0.15000000000000002</v>
      </c>
      <c r="U713" s="36" cm="1">
        <f t="array" ref="U713">INDEX(Global_Yield,A713)*INDEX(Global_YieldUp,A713)</f>
        <v>5.9999999999999995E-4</v>
      </c>
      <c r="V713" s="36" cm="1">
        <f t="array" ref="V713">INDEX(Global_Yield,A713)*INDEX(Global_YieldDown,A713)</f>
        <v>5.9999999999999995E-4</v>
      </c>
    </row>
    <row r="714" spans="1:22" x14ac:dyDescent="0.2">
      <c r="A714" s="29">
        <v>712</v>
      </c>
      <c r="B714" s="30">
        <v>0.05</v>
      </c>
      <c r="C714" s="31">
        <f t="shared" si="22"/>
        <v>18.008020230818357</v>
      </c>
      <c r="D714" s="31"/>
      <c r="E714" s="32" cm="1">
        <f t="array" ref="E714">Global_Expense*INDEX(Global_InflationFactor,A714)</f>
        <v>90.040101154091786</v>
      </c>
      <c r="F714" s="32"/>
      <c r="G714" s="30">
        <v>0.06</v>
      </c>
      <c r="H714" s="31">
        <f t="shared" si="23"/>
        <v>0.9951560277146928</v>
      </c>
      <c r="I714" s="31"/>
      <c r="J714" s="33">
        <v>0.1</v>
      </c>
      <c r="K714" s="31" cm="1">
        <f t="array" ref="K714">1-POWER(1-INDEX(Life_LapseRate,A714),1/12)</f>
        <v>8.7416109546967213E-3</v>
      </c>
      <c r="L714" s="37"/>
      <c r="M714" s="35">
        <v>0.01</v>
      </c>
      <c r="N714" s="35">
        <v>0.01</v>
      </c>
      <c r="P714" s="36" cm="1">
        <f t="array" ref="P714">INDEX(Global_Inflation,A714)+0.02</f>
        <v>7.0000000000000007E-2</v>
      </c>
      <c r="R714" s="36" cm="1">
        <f t="array" ref="R714">INDEX(Life_LapseRate,A714)*0.5</f>
        <v>0.05</v>
      </c>
      <c r="S714" s="36" cm="1">
        <f t="array" ref="S714">INDEX(Life_LapseRate,A714)*1.5</f>
        <v>0.15000000000000002</v>
      </c>
      <c r="U714" s="36" cm="1">
        <f t="array" ref="U714">INDEX(Global_Yield,A714)*INDEX(Global_YieldUp,A714)</f>
        <v>5.9999999999999995E-4</v>
      </c>
      <c r="V714" s="36" cm="1">
        <f t="array" ref="V714">INDEX(Global_Yield,A714)*INDEX(Global_YieldDown,A714)</f>
        <v>5.9999999999999995E-4</v>
      </c>
    </row>
    <row r="715" spans="1:22" x14ac:dyDescent="0.2">
      <c r="A715" s="29">
        <v>713</v>
      </c>
      <c r="B715" s="30">
        <v>0.05</v>
      </c>
      <c r="C715" s="31">
        <f t="shared" si="22"/>
        <v>18.081387134337156</v>
      </c>
      <c r="D715" s="31"/>
      <c r="E715" s="32" cm="1">
        <f t="array" ref="E715">Global_Expense*INDEX(Global_InflationFactor,A715)</f>
        <v>90.406935671685773</v>
      </c>
      <c r="F715" s="32"/>
      <c r="G715" s="30">
        <v>0.06</v>
      </c>
      <c r="H715" s="31">
        <f t="shared" si="23"/>
        <v>0.9951560277146928</v>
      </c>
      <c r="I715" s="31"/>
      <c r="J715" s="33">
        <v>0.1</v>
      </c>
      <c r="K715" s="31" cm="1">
        <f t="array" ref="K715">1-POWER(1-INDEX(Life_LapseRate,A715),1/12)</f>
        <v>8.7416109546967213E-3</v>
      </c>
      <c r="L715" s="37"/>
      <c r="M715" s="35">
        <v>0.01</v>
      </c>
      <c r="N715" s="35">
        <v>0.01</v>
      </c>
      <c r="P715" s="36" cm="1">
        <f t="array" ref="P715">INDEX(Global_Inflation,A715)+0.02</f>
        <v>7.0000000000000007E-2</v>
      </c>
      <c r="R715" s="36" cm="1">
        <f t="array" ref="R715">INDEX(Life_LapseRate,A715)*0.5</f>
        <v>0.05</v>
      </c>
      <c r="S715" s="36" cm="1">
        <f t="array" ref="S715">INDEX(Life_LapseRate,A715)*1.5</f>
        <v>0.15000000000000002</v>
      </c>
      <c r="U715" s="36" cm="1">
        <f t="array" ref="U715">INDEX(Global_Yield,A715)*INDEX(Global_YieldUp,A715)</f>
        <v>5.9999999999999995E-4</v>
      </c>
      <c r="V715" s="36" cm="1">
        <f t="array" ref="V715">INDEX(Global_Yield,A715)*INDEX(Global_YieldDown,A715)</f>
        <v>5.9999999999999995E-4</v>
      </c>
    </row>
    <row r="716" spans="1:22" x14ac:dyDescent="0.2">
      <c r="A716" s="29">
        <v>714</v>
      </c>
      <c r="B716" s="30">
        <v>0.05</v>
      </c>
      <c r="C716" s="31">
        <f t="shared" si="22"/>
        <v>18.155052943702508</v>
      </c>
      <c r="D716" s="31"/>
      <c r="E716" s="32" cm="1">
        <f t="array" ref="E716">Global_Expense*INDEX(Global_InflationFactor,A716)</f>
        <v>90.775264718512545</v>
      </c>
      <c r="F716" s="32"/>
      <c r="G716" s="30">
        <v>0.06</v>
      </c>
      <c r="H716" s="31">
        <f t="shared" si="23"/>
        <v>0.9951560277146928</v>
      </c>
      <c r="I716" s="31"/>
      <c r="J716" s="33">
        <v>0.1</v>
      </c>
      <c r="K716" s="31" cm="1">
        <f t="array" ref="K716">1-POWER(1-INDEX(Life_LapseRate,A716),1/12)</f>
        <v>8.7416109546967213E-3</v>
      </c>
      <c r="L716" s="37"/>
      <c r="M716" s="35">
        <v>0.01</v>
      </c>
      <c r="N716" s="35">
        <v>0.01</v>
      </c>
      <c r="P716" s="36" cm="1">
        <f t="array" ref="P716">INDEX(Global_Inflation,A716)+0.02</f>
        <v>7.0000000000000007E-2</v>
      </c>
      <c r="R716" s="36" cm="1">
        <f t="array" ref="R716">INDEX(Life_LapseRate,A716)*0.5</f>
        <v>0.05</v>
      </c>
      <c r="S716" s="36" cm="1">
        <f t="array" ref="S716">INDEX(Life_LapseRate,A716)*1.5</f>
        <v>0.15000000000000002</v>
      </c>
      <c r="U716" s="36" cm="1">
        <f t="array" ref="U716">INDEX(Global_Yield,A716)*INDEX(Global_YieldUp,A716)</f>
        <v>5.9999999999999995E-4</v>
      </c>
      <c r="V716" s="36" cm="1">
        <f t="array" ref="V716">INDEX(Global_Yield,A716)*INDEX(Global_YieldDown,A716)</f>
        <v>5.9999999999999995E-4</v>
      </c>
    </row>
    <row r="717" spans="1:22" x14ac:dyDescent="0.2">
      <c r="A717" s="29">
        <v>715</v>
      </c>
      <c r="B717" s="30">
        <v>0.05</v>
      </c>
      <c r="C717" s="31">
        <f t="shared" si="22"/>
        <v>18.229018876693843</v>
      </c>
      <c r="D717" s="31"/>
      <c r="E717" s="32" cm="1">
        <f t="array" ref="E717">Global_Expense*INDEX(Global_InflationFactor,A717)</f>
        <v>91.145094383469214</v>
      </c>
      <c r="F717" s="32"/>
      <c r="G717" s="30">
        <v>0.06</v>
      </c>
      <c r="H717" s="31">
        <f t="shared" si="23"/>
        <v>0.9951560277146928</v>
      </c>
      <c r="I717" s="31"/>
      <c r="J717" s="33">
        <v>0.1</v>
      </c>
      <c r="K717" s="31" cm="1">
        <f t="array" ref="K717">1-POWER(1-INDEX(Life_LapseRate,A717),1/12)</f>
        <v>8.7416109546967213E-3</v>
      </c>
      <c r="L717" s="37"/>
      <c r="M717" s="35">
        <v>0.01</v>
      </c>
      <c r="N717" s="35">
        <v>0.01</v>
      </c>
      <c r="P717" s="36" cm="1">
        <f t="array" ref="P717">INDEX(Global_Inflation,A717)+0.02</f>
        <v>7.0000000000000007E-2</v>
      </c>
      <c r="R717" s="36" cm="1">
        <f t="array" ref="R717">INDEX(Life_LapseRate,A717)*0.5</f>
        <v>0.05</v>
      </c>
      <c r="S717" s="36" cm="1">
        <f t="array" ref="S717">INDEX(Life_LapseRate,A717)*1.5</f>
        <v>0.15000000000000002</v>
      </c>
      <c r="U717" s="36" cm="1">
        <f t="array" ref="U717">INDEX(Global_Yield,A717)*INDEX(Global_YieldUp,A717)</f>
        <v>5.9999999999999995E-4</v>
      </c>
      <c r="V717" s="36" cm="1">
        <f t="array" ref="V717">INDEX(Global_Yield,A717)*INDEX(Global_YieldDown,A717)</f>
        <v>5.9999999999999995E-4</v>
      </c>
    </row>
    <row r="718" spans="1:22" x14ac:dyDescent="0.2">
      <c r="A718" s="29">
        <v>716</v>
      </c>
      <c r="B718" s="30">
        <v>0.05</v>
      </c>
      <c r="C718" s="31">
        <f t="shared" si="22"/>
        <v>18.303286156051957</v>
      </c>
      <c r="D718" s="31"/>
      <c r="E718" s="32" cm="1">
        <f t="array" ref="E718">Global_Expense*INDEX(Global_InflationFactor,A718)</f>
        <v>91.516430780259782</v>
      </c>
      <c r="F718" s="32"/>
      <c r="G718" s="30">
        <v>0.06</v>
      </c>
      <c r="H718" s="31">
        <f t="shared" si="23"/>
        <v>0.9951560277146928</v>
      </c>
      <c r="I718" s="31"/>
      <c r="J718" s="33">
        <v>0.1</v>
      </c>
      <c r="K718" s="31" cm="1">
        <f t="array" ref="K718">1-POWER(1-INDEX(Life_LapseRate,A718),1/12)</f>
        <v>8.7416109546967213E-3</v>
      </c>
      <c r="L718" s="37"/>
      <c r="M718" s="35">
        <v>0.01</v>
      </c>
      <c r="N718" s="35">
        <v>0.01</v>
      </c>
      <c r="P718" s="36" cm="1">
        <f t="array" ref="P718">INDEX(Global_Inflation,A718)+0.02</f>
        <v>7.0000000000000007E-2</v>
      </c>
      <c r="R718" s="36" cm="1">
        <f t="array" ref="R718">INDEX(Life_LapseRate,A718)*0.5</f>
        <v>0.05</v>
      </c>
      <c r="S718" s="36" cm="1">
        <f t="array" ref="S718">INDEX(Life_LapseRate,A718)*1.5</f>
        <v>0.15000000000000002</v>
      </c>
      <c r="U718" s="36" cm="1">
        <f t="array" ref="U718">INDEX(Global_Yield,A718)*INDEX(Global_YieldUp,A718)</f>
        <v>5.9999999999999995E-4</v>
      </c>
      <c r="V718" s="36" cm="1">
        <f t="array" ref="V718">INDEX(Global_Yield,A718)*INDEX(Global_YieldDown,A718)</f>
        <v>5.9999999999999995E-4</v>
      </c>
    </row>
    <row r="719" spans="1:22" x14ac:dyDescent="0.2">
      <c r="A719" s="29">
        <v>717</v>
      </c>
      <c r="B719" s="30">
        <v>0.05</v>
      </c>
      <c r="C719" s="31">
        <f t="shared" si="22"/>
        <v>18.377856009499244</v>
      </c>
      <c r="D719" s="31"/>
      <c r="E719" s="32" cm="1">
        <f t="array" ref="E719">Global_Expense*INDEX(Global_InflationFactor,A719)</f>
        <v>91.889280047496214</v>
      </c>
      <c r="F719" s="32"/>
      <c r="G719" s="30">
        <v>0.06</v>
      </c>
      <c r="H719" s="31">
        <f t="shared" si="23"/>
        <v>0.9951560277146928</v>
      </c>
      <c r="I719" s="31"/>
      <c r="J719" s="33">
        <v>0.1</v>
      </c>
      <c r="K719" s="31" cm="1">
        <f t="array" ref="K719">1-POWER(1-INDEX(Life_LapseRate,A719),1/12)</f>
        <v>8.7416109546967213E-3</v>
      </c>
      <c r="L719" s="37"/>
      <c r="M719" s="35">
        <v>0.01</v>
      </c>
      <c r="N719" s="35">
        <v>0.01</v>
      </c>
      <c r="P719" s="36" cm="1">
        <f t="array" ref="P719">INDEX(Global_Inflation,A719)+0.02</f>
        <v>7.0000000000000007E-2</v>
      </c>
      <c r="R719" s="36" cm="1">
        <f t="array" ref="R719">INDEX(Life_LapseRate,A719)*0.5</f>
        <v>0.05</v>
      </c>
      <c r="S719" s="36" cm="1">
        <f t="array" ref="S719">INDEX(Life_LapseRate,A719)*1.5</f>
        <v>0.15000000000000002</v>
      </c>
      <c r="U719" s="36" cm="1">
        <f t="array" ref="U719">INDEX(Global_Yield,A719)*INDEX(Global_YieldUp,A719)</f>
        <v>5.9999999999999995E-4</v>
      </c>
      <c r="V719" s="36" cm="1">
        <f t="array" ref="V719">INDEX(Global_Yield,A719)*INDEX(Global_YieldDown,A719)</f>
        <v>5.9999999999999995E-4</v>
      </c>
    </row>
    <row r="720" spans="1:22" x14ac:dyDescent="0.2">
      <c r="A720" s="29">
        <v>718</v>
      </c>
      <c r="B720" s="30">
        <v>0.05</v>
      </c>
      <c r="C720" s="31">
        <f t="shared" si="22"/>
        <v>18.452729669760014</v>
      </c>
      <c r="D720" s="31"/>
      <c r="E720" s="32" cm="1">
        <f t="array" ref="E720">Global_Expense*INDEX(Global_InflationFactor,A720)</f>
        <v>92.263648348800075</v>
      </c>
      <c r="F720" s="32"/>
      <c r="G720" s="30">
        <v>0.06</v>
      </c>
      <c r="H720" s="31">
        <f t="shared" si="23"/>
        <v>0.9951560277146928</v>
      </c>
      <c r="I720" s="31"/>
      <c r="J720" s="33">
        <v>0.1</v>
      </c>
      <c r="K720" s="31" cm="1">
        <f t="array" ref="K720">1-POWER(1-INDEX(Life_LapseRate,A720),1/12)</f>
        <v>8.7416109546967213E-3</v>
      </c>
      <c r="L720" s="37"/>
      <c r="M720" s="35">
        <v>0.01</v>
      </c>
      <c r="N720" s="35">
        <v>0.01</v>
      </c>
      <c r="P720" s="36" cm="1">
        <f t="array" ref="P720">INDEX(Global_Inflation,A720)+0.02</f>
        <v>7.0000000000000007E-2</v>
      </c>
      <c r="R720" s="36" cm="1">
        <f t="array" ref="R720">INDEX(Life_LapseRate,A720)*0.5</f>
        <v>0.05</v>
      </c>
      <c r="S720" s="36" cm="1">
        <f t="array" ref="S720">INDEX(Life_LapseRate,A720)*1.5</f>
        <v>0.15000000000000002</v>
      </c>
      <c r="U720" s="36" cm="1">
        <f t="array" ref="U720">INDEX(Global_Yield,A720)*INDEX(Global_YieldUp,A720)</f>
        <v>5.9999999999999995E-4</v>
      </c>
      <c r="V720" s="36" cm="1">
        <f t="array" ref="V720">INDEX(Global_Yield,A720)*INDEX(Global_YieldDown,A720)</f>
        <v>5.9999999999999995E-4</v>
      </c>
    </row>
    <row r="721" spans="1:22" x14ac:dyDescent="0.2">
      <c r="A721" s="29">
        <v>719</v>
      </c>
      <c r="B721" s="30">
        <v>0.05</v>
      </c>
      <c r="C721" s="31">
        <f t="shared" si="22"/>
        <v>18.527908374580818</v>
      </c>
      <c r="D721" s="31"/>
      <c r="E721" s="32" cm="1">
        <f t="array" ref="E721">Global_Expense*INDEX(Global_InflationFactor,A721)</f>
        <v>92.63954187290409</v>
      </c>
      <c r="F721" s="32"/>
      <c r="G721" s="30">
        <v>0.06</v>
      </c>
      <c r="H721" s="31">
        <f t="shared" si="23"/>
        <v>0.9951560277146928</v>
      </c>
      <c r="I721" s="31"/>
      <c r="J721" s="33">
        <v>0.1</v>
      </c>
      <c r="K721" s="31" cm="1">
        <f t="array" ref="K721">1-POWER(1-INDEX(Life_LapseRate,A721),1/12)</f>
        <v>8.7416109546967213E-3</v>
      </c>
      <c r="L721" s="37"/>
      <c r="M721" s="35">
        <v>0.01</v>
      </c>
      <c r="N721" s="35">
        <v>0.01</v>
      </c>
      <c r="P721" s="36" cm="1">
        <f t="array" ref="P721">INDEX(Global_Inflation,A721)+0.02</f>
        <v>7.0000000000000007E-2</v>
      </c>
      <c r="R721" s="36" cm="1">
        <f t="array" ref="R721">INDEX(Life_LapseRate,A721)*0.5</f>
        <v>0.05</v>
      </c>
      <c r="S721" s="36" cm="1">
        <f t="array" ref="S721">INDEX(Life_LapseRate,A721)*1.5</f>
        <v>0.15000000000000002</v>
      </c>
      <c r="U721" s="36" cm="1">
        <f t="array" ref="U721">INDEX(Global_Yield,A721)*INDEX(Global_YieldUp,A721)</f>
        <v>5.9999999999999995E-4</v>
      </c>
      <c r="V721" s="36" cm="1">
        <f t="array" ref="V721">INDEX(Global_Yield,A721)*INDEX(Global_YieldDown,A721)</f>
        <v>5.9999999999999995E-4</v>
      </c>
    </row>
    <row r="722" spans="1:22" x14ac:dyDescent="0.2">
      <c r="A722" s="29">
        <v>720</v>
      </c>
      <c r="B722" s="30">
        <v>0.05</v>
      </c>
      <c r="C722" s="31">
        <f t="shared" si="22"/>
        <v>18.60339336675095</v>
      </c>
      <c r="D722" s="31"/>
      <c r="E722" s="32" cm="1">
        <f t="array" ref="E722">Global_Expense*INDEX(Global_InflationFactor,A722)</f>
        <v>93.016966833754751</v>
      </c>
      <c r="F722" s="32"/>
      <c r="G722" s="30">
        <v>0.06</v>
      </c>
      <c r="H722" s="31">
        <f t="shared" si="23"/>
        <v>0.9951560277146928</v>
      </c>
      <c r="I722" s="31"/>
      <c r="J722" s="33">
        <v>0.1</v>
      </c>
      <c r="K722" s="31" cm="1">
        <f t="array" ref="K722">1-POWER(1-INDEX(Life_LapseRate,A722),1/12)</f>
        <v>8.7416109546967213E-3</v>
      </c>
      <c r="L722" s="37"/>
      <c r="M722" s="35">
        <v>0.01</v>
      </c>
      <c r="N722" s="35">
        <v>0.01</v>
      </c>
      <c r="P722" s="36" cm="1">
        <f t="array" ref="P722">INDEX(Global_Inflation,A722)+0.02</f>
        <v>7.0000000000000007E-2</v>
      </c>
      <c r="R722" s="36" cm="1">
        <f t="array" ref="R722">INDEX(Life_LapseRate,A722)*0.5</f>
        <v>0.05</v>
      </c>
      <c r="S722" s="36" cm="1">
        <f t="array" ref="S722">INDEX(Life_LapseRate,A722)*1.5</f>
        <v>0.15000000000000002</v>
      </c>
      <c r="U722" s="36" cm="1">
        <f t="array" ref="U722">INDEX(Global_Yield,A722)*INDEX(Global_YieldUp,A722)</f>
        <v>5.9999999999999995E-4</v>
      </c>
      <c r="V722" s="36" cm="1">
        <f t="array" ref="V722">INDEX(Global_Yield,A722)*INDEX(Global_YieldDown,A722)</f>
        <v>5.9999999999999995E-4</v>
      </c>
    </row>
    <row r="723" spans="1:22" x14ac:dyDescent="0.2">
      <c r="A723" s="29">
        <v>721</v>
      </c>
      <c r="B723" s="30">
        <v>0.05</v>
      </c>
      <c r="C723" s="31">
        <f t="shared" si="22"/>
        <v>18.679185894122959</v>
      </c>
      <c r="D723" s="31"/>
      <c r="E723" s="32" cm="1">
        <f t="array" ref="E723">Global_Expense*INDEX(Global_InflationFactor,A723)</f>
        <v>93.395929470614789</v>
      </c>
      <c r="F723" s="32"/>
      <c r="G723" s="30">
        <v>0.06</v>
      </c>
      <c r="H723" s="31">
        <f t="shared" si="23"/>
        <v>0.9951560277146928</v>
      </c>
      <c r="I723" s="31"/>
      <c r="J723" s="33">
        <v>0.1</v>
      </c>
      <c r="K723" s="31" cm="1">
        <f t="array" ref="K723">1-POWER(1-INDEX(Life_LapseRate,A723),1/12)</f>
        <v>8.7416109546967213E-3</v>
      </c>
      <c r="L723" s="37"/>
      <c r="M723" s="35">
        <v>0.01</v>
      </c>
      <c r="N723" s="35">
        <v>0.01</v>
      </c>
      <c r="P723" s="36" cm="1">
        <f t="array" ref="P723">INDEX(Global_Inflation,A723)+0.02</f>
        <v>7.0000000000000007E-2</v>
      </c>
      <c r="R723" s="36" cm="1">
        <f t="array" ref="R723">INDEX(Life_LapseRate,A723)*0.5</f>
        <v>0.05</v>
      </c>
      <c r="S723" s="36" cm="1">
        <f t="array" ref="S723">INDEX(Life_LapseRate,A723)*1.5</f>
        <v>0.15000000000000002</v>
      </c>
      <c r="U723" s="36" cm="1">
        <f t="array" ref="U723">INDEX(Global_Yield,A723)*INDEX(Global_YieldUp,A723)</f>
        <v>5.9999999999999995E-4</v>
      </c>
      <c r="V723" s="36" cm="1">
        <f t="array" ref="V723">INDEX(Global_Yield,A723)*INDEX(Global_YieldDown,A723)</f>
        <v>5.9999999999999995E-4</v>
      </c>
    </row>
    <row r="724" spans="1:22" x14ac:dyDescent="0.2">
      <c r="A724" s="29">
        <v>722</v>
      </c>
      <c r="B724" s="30">
        <v>0.05</v>
      </c>
      <c r="C724" s="31">
        <f t="shared" si="22"/>
        <v>18.755287209633433</v>
      </c>
      <c r="D724" s="31"/>
      <c r="E724" s="32" cm="1">
        <f t="array" ref="E724">Global_Expense*INDEX(Global_InflationFactor,A724)</f>
        <v>93.77643604816717</v>
      </c>
      <c r="F724" s="32"/>
      <c r="G724" s="30">
        <v>0.06</v>
      </c>
      <c r="H724" s="31">
        <f t="shared" si="23"/>
        <v>0.9951560277146928</v>
      </c>
      <c r="I724" s="31"/>
      <c r="J724" s="33">
        <v>0.1</v>
      </c>
      <c r="K724" s="31" cm="1">
        <f t="array" ref="K724">1-POWER(1-INDEX(Life_LapseRate,A724),1/12)</f>
        <v>8.7416109546967213E-3</v>
      </c>
      <c r="L724" s="37"/>
      <c r="M724" s="35">
        <v>0.01</v>
      </c>
      <c r="N724" s="35">
        <v>0.01</v>
      </c>
      <c r="P724" s="36" cm="1">
        <f t="array" ref="P724">INDEX(Global_Inflation,A724)+0.02</f>
        <v>7.0000000000000007E-2</v>
      </c>
      <c r="R724" s="36" cm="1">
        <f t="array" ref="R724">INDEX(Life_LapseRate,A724)*0.5</f>
        <v>0.05</v>
      </c>
      <c r="S724" s="36" cm="1">
        <f t="array" ref="S724">INDEX(Life_LapseRate,A724)*1.5</f>
        <v>0.15000000000000002</v>
      </c>
      <c r="U724" s="36" cm="1">
        <f t="array" ref="U724">INDEX(Global_Yield,A724)*INDEX(Global_YieldUp,A724)</f>
        <v>5.9999999999999995E-4</v>
      </c>
      <c r="V724" s="36" cm="1">
        <f t="array" ref="V724">INDEX(Global_Yield,A724)*INDEX(Global_YieldDown,A724)</f>
        <v>5.9999999999999995E-4</v>
      </c>
    </row>
    <row r="725" spans="1:22" x14ac:dyDescent="0.2">
      <c r="A725" s="29">
        <v>723</v>
      </c>
      <c r="B725" s="30">
        <v>0.05</v>
      </c>
      <c r="C725" s="31">
        <f t="shared" si="22"/>
        <v>18.831698571323351</v>
      </c>
      <c r="D725" s="31"/>
      <c r="E725" s="32" cm="1">
        <f t="array" ref="E725">Global_Expense*INDEX(Global_InflationFactor,A725)</f>
        <v>94.15849285661676</v>
      </c>
      <c r="F725" s="32"/>
      <c r="G725" s="30">
        <v>0.06</v>
      </c>
      <c r="H725" s="31">
        <f t="shared" si="23"/>
        <v>0.9951560277146928</v>
      </c>
      <c r="I725" s="31"/>
      <c r="J725" s="33">
        <v>0.1</v>
      </c>
      <c r="K725" s="31" cm="1">
        <f t="array" ref="K725">1-POWER(1-INDEX(Life_LapseRate,A725),1/12)</f>
        <v>8.7416109546967213E-3</v>
      </c>
      <c r="L725" s="37"/>
      <c r="M725" s="35">
        <v>0.01</v>
      </c>
      <c r="N725" s="35">
        <v>0.01</v>
      </c>
      <c r="P725" s="36" cm="1">
        <f t="array" ref="P725">INDEX(Global_Inflation,A725)+0.02</f>
        <v>7.0000000000000007E-2</v>
      </c>
      <c r="R725" s="36" cm="1">
        <f t="array" ref="R725">INDEX(Life_LapseRate,A725)*0.5</f>
        <v>0.05</v>
      </c>
      <c r="S725" s="36" cm="1">
        <f t="array" ref="S725">INDEX(Life_LapseRate,A725)*1.5</f>
        <v>0.15000000000000002</v>
      </c>
      <c r="U725" s="36" cm="1">
        <f t="array" ref="U725">INDEX(Global_Yield,A725)*INDEX(Global_YieldUp,A725)</f>
        <v>5.9999999999999995E-4</v>
      </c>
      <c r="V725" s="36" cm="1">
        <f t="array" ref="V725">INDEX(Global_Yield,A725)*INDEX(Global_YieldDown,A725)</f>
        <v>5.9999999999999995E-4</v>
      </c>
    </row>
    <row r="726" spans="1:22" x14ac:dyDescent="0.2">
      <c r="A726" s="29">
        <v>724</v>
      </c>
      <c r="B726" s="30">
        <v>0.05</v>
      </c>
      <c r="C726" s="31">
        <f t="shared" si="22"/>
        <v>18.908421242359278</v>
      </c>
      <c r="D726" s="31"/>
      <c r="E726" s="32" cm="1">
        <f t="array" ref="E726">Global_Expense*INDEX(Global_InflationFactor,A726)</f>
        <v>94.542106211796394</v>
      </c>
      <c r="F726" s="32"/>
      <c r="G726" s="30">
        <v>0.06</v>
      </c>
      <c r="H726" s="31">
        <f t="shared" si="23"/>
        <v>0.9951560277146928</v>
      </c>
      <c r="I726" s="31"/>
      <c r="J726" s="33">
        <v>0.1</v>
      </c>
      <c r="K726" s="31" cm="1">
        <f t="array" ref="K726">1-POWER(1-INDEX(Life_LapseRate,A726),1/12)</f>
        <v>8.7416109546967213E-3</v>
      </c>
      <c r="L726" s="37"/>
      <c r="M726" s="35">
        <v>0.01</v>
      </c>
      <c r="N726" s="35">
        <v>0.01</v>
      </c>
      <c r="P726" s="36" cm="1">
        <f t="array" ref="P726">INDEX(Global_Inflation,A726)+0.02</f>
        <v>7.0000000000000007E-2</v>
      </c>
      <c r="R726" s="36" cm="1">
        <f t="array" ref="R726">INDEX(Life_LapseRate,A726)*0.5</f>
        <v>0.05</v>
      </c>
      <c r="S726" s="36" cm="1">
        <f t="array" ref="S726">INDEX(Life_LapseRate,A726)*1.5</f>
        <v>0.15000000000000002</v>
      </c>
      <c r="U726" s="36" cm="1">
        <f t="array" ref="U726">INDEX(Global_Yield,A726)*INDEX(Global_YieldUp,A726)</f>
        <v>5.9999999999999995E-4</v>
      </c>
      <c r="V726" s="36" cm="1">
        <f t="array" ref="V726">INDEX(Global_Yield,A726)*INDEX(Global_YieldDown,A726)</f>
        <v>5.9999999999999995E-4</v>
      </c>
    </row>
    <row r="727" spans="1:22" x14ac:dyDescent="0.2">
      <c r="A727" s="29">
        <v>725</v>
      </c>
      <c r="B727" s="30">
        <v>0.05</v>
      </c>
      <c r="C727" s="31">
        <f t="shared" si="22"/>
        <v>18.98545649105402</v>
      </c>
      <c r="D727" s="31"/>
      <c r="E727" s="32" cm="1">
        <f t="array" ref="E727">Global_Expense*INDEX(Global_InflationFactor,A727)</f>
        <v>94.927282455270102</v>
      </c>
      <c r="F727" s="32"/>
      <c r="G727" s="30">
        <v>0.06</v>
      </c>
      <c r="H727" s="31">
        <f t="shared" si="23"/>
        <v>0.9951560277146928</v>
      </c>
      <c r="I727" s="31"/>
      <c r="J727" s="33">
        <v>0.1</v>
      </c>
      <c r="K727" s="31" cm="1">
        <f t="array" ref="K727">1-POWER(1-INDEX(Life_LapseRate,A727),1/12)</f>
        <v>8.7416109546967213E-3</v>
      </c>
      <c r="L727" s="37"/>
      <c r="M727" s="35">
        <v>0.01</v>
      </c>
      <c r="N727" s="35">
        <v>0.01</v>
      </c>
      <c r="P727" s="36" cm="1">
        <f t="array" ref="P727">INDEX(Global_Inflation,A727)+0.02</f>
        <v>7.0000000000000007E-2</v>
      </c>
      <c r="R727" s="36" cm="1">
        <f t="array" ref="R727">INDEX(Life_LapseRate,A727)*0.5</f>
        <v>0.05</v>
      </c>
      <c r="S727" s="36" cm="1">
        <f t="array" ref="S727">INDEX(Life_LapseRate,A727)*1.5</f>
        <v>0.15000000000000002</v>
      </c>
      <c r="U727" s="36" cm="1">
        <f t="array" ref="U727">INDEX(Global_Yield,A727)*INDEX(Global_YieldUp,A727)</f>
        <v>5.9999999999999995E-4</v>
      </c>
      <c r="V727" s="36" cm="1">
        <f t="array" ref="V727">INDEX(Global_Yield,A727)*INDEX(Global_YieldDown,A727)</f>
        <v>5.9999999999999995E-4</v>
      </c>
    </row>
    <row r="728" spans="1:22" x14ac:dyDescent="0.2">
      <c r="A728" s="29">
        <v>726</v>
      </c>
      <c r="B728" s="30">
        <v>0.05</v>
      </c>
      <c r="C728" s="31">
        <f t="shared" si="22"/>
        <v>19.062805590887635</v>
      </c>
      <c r="D728" s="31"/>
      <c r="E728" s="32" cm="1">
        <f t="array" ref="E728">Global_Expense*INDEX(Global_InflationFactor,A728)</f>
        <v>95.314027954438174</v>
      </c>
      <c r="F728" s="32"/>
      <c r="G728" s="30">
        <v>0.06</v>
      </c>
      <c r="H728" s="31">
        <f t="shared" si="23"/>
        <v>0.9951560277146928</v>
      </c>
      <c r="I728" s="31"/>
      <c r="J728" s="33">
        <v>0.1</v>
      </c>
      <c r="K728" s="31" cm="1">
        <f t="array" ref="K728">1-POWER(1-INDEX(Life_LapseRate,A728),1/12)</f>
        <v>8.7416109546967213E-3</v>
      </c>
      <c r="L728" s="37"/>
      <c r="M728" s="35">
        <v>0.01</v>
      </c>
      <c r="N728" s="35">
        <v>0.01</v>
      </c>
      <c r="P728" s="36" cm="1">
        <f t="array" ref="P728">INDEX(Global_Inflation,A728)+0.02</f>
        <v>7.0000000000000007E-2</v>
      </c>
      <c r="R728" s="36" cm="1">
        <f t="array" ref="R728">INDEX(Life_LapseRate,A728)*0.5</f>
        <v>0.05</v>
      </c>
      <c r="S728" s="36" cm="1">
        <f t="array" ref="S728">INDEX(Life_LapseRate,A728)*1.5</f>
        <v>0.15000000000000002</v>
      </c>
      <c r="U728" s="36" cm="1">
        <f t="array" ref="U728">INDEX(Global_Yield,A728)*INDEX(Global_YieldUp,A728)</f>
        <v>5.9999999999999995E-4</v>
      </c>
      <c r="V728" s="36" cm="1">
        <f t="array" ref="V728">INDEX(Global_Yield,A728)*INDEX(Global_YieldDown,A728)</f>
        <v>5.9999999999999995E-4</v>
      </c>
    </row>
    <row r="729" spans="1:22" x14ac:dyDescent="0.2">
      <c r="A729" s="29">
        <v>727</v>
      </c>
      <c r="B729" s="30">
        <v>0.05</v>
      </c>
      <c r="C729" s="31">
        <f t="shared" si="22"/>
        <v>19.140469820528537</v>
      </c>
      <c r="D729" s="31"/>
      <c r="E729" s="32" cm="1">
        <f t="array" ref="E729">Global_Expense*INDEX(Global_InflationFactor,A729)</f>
        <v>95.702349102642685</v>
      </c>
      <c r="F729" s="32"/>
      <c r="G729" s="30">
        <v>0.06</v>
      </c>
      <c r="H729" s="31">
        <f t="shared" si="23"/>
        <v>0.9951560277146928</v>
      </c>
      <c r="I729" s="31"/>
      <c r="J729" s="33">
        <v>0.1</v>
      </c>
      <c r="K729" s="31" cm="1">
        <f t="array" ref="K729">1-POWER(1-INDEX(Life_LapseRate,A729),1/12)</f>
        <v>8.7416109546967213E-3</v>
      </c>
      <c r="L729" s="37"/>
      <c r="M729" s="35">
        <v>0.01</v>
      </c>
      <c r="N729" s="35">
        <v>0.01</v>
      </c>
      <c r="P729" s="36" cm="1">
        <f t="array" ref="P729">INDEX(Global_Inflation,A729)+0.02</f>
        <v>7.0000000000000007E-2</v>
      </c>
      <c r="R729" s="36" cm="1">
        <f t="array" ref="R729">INDEX(Life_LapseRate,A729)*0.5</f>
        <v>0.05</v>
      </c>
      <c r="S729" s="36" cm="1">
        <f t="array" ref="S729">INDEX(Life_LapseRate,A729)*1.5</f>
        <v>0.15000000000000002</v>
      </c>
      <c r="U729" s="36" cm="1">
        <f t="array" ref="U729">INDEX(Global_Yield,A729)*INDEX(Global_YieldUp,A729)</f>
        <v>5.9999999999999995E-4</v>
      </c>
      <c r="V729" s="36" cm="1">
        <f t="array" ref="V729">INDEX(Global_Yield,A729)*INDEX(Global_YieldDown,A729)</f>
        <v>5.9999999999999995E-4</v>
      </c>
    </row>
    <row r="730" spans="1:22" x14ac:dyDescent="0.2">
      <c r="A730" s="29">
        <v>728</v>
      </c>
      <c r="B730" s="30">
        <v>0.05</v>
      </c>
      <c r="C730" s="31">
        <f t="shared" si="22"/>
        <v>19.218450463854559</v>
      </c>
      <c r="D730" s="31"/>
      <c r="E730" s="32" cm="1">
        <f t="array" ref="E730">Global_Expense*INDEX(Global_InflationFactor,A730)</f>
        <v>96.092252319272802</v>
      </c>
      <c r="F730" s="32"/>
      <c r="G730" s="30">
        <v>0.06</v>
      </c>
      <c r="H730" s="31">
        <f t="shared" si="23"/>
        <v>0.9951560277146928</v>
      </c>
      <c r="I730" s="31"/>
      <c r="J730" s="33">
        <v>0.1</v>
      </c>
      <c r="K730" s="31" cm="1">
        <f t="array" ref="K730">1-POWER(1-INDEX(Life_LapseRate,A730),1/12)</f>
        <v>8.7416109546967213E-3</v>
      </c>
      <c r="L730" s="37"/>
      <c r="M730" s="35">
        <v>0.01</v>
      </c>
      <c r="N730" s="35">
        <v>0.01</v>
      </c>
      <c r="P730" s="36" cm="1">
        <f t="array" ref="P730">INDEX(Global_Inflation,A730)+0.02</f>
        <v>7.0000000000000007E-2</v>
      </c>
      <c r="R730" s="36" cm="1">
        <f t="array" ref="R730">INDEX(Life_LapseRate,A730)*0.5</f>
        <v>0.05</v>
      </c>
      <c r="S730" s="36" cm="1">
        <f t="array" ref="S730">INDEX(Life_LapseRate,A730)*1.5</f>
        <v>0.15000000000000002</v>
      </c>
      <c r="U730" s="36" cm="1">
        <f t="array" ref="U730">INDEX(Global_Yield,A730)*INDEX(Global_YieldUp,A730)</f>
        <v>5.9999999999999995E-4</v>
      </c>
      <c r="V730" s="36" cm="1">
        <f t="array" ref="V730">INDEX(Global_Yield,A730)*INDEX(Global_YieldDown,A730)</f>
        <v>5.9999999999999995E-4</v>
      </c>
    </row>
    <row r="731" spans="1:22" x14ac:dyDescent="0.2">
      <c r="A731" s="29">
        <v>729</v>
      </c>
      <c r="B731" s="30">
        <v>0.05</v>
      </c>
      <c r="C731" s="31">
        <f t="shared" si="22"/>
        <v>19.296748809974211</v>
      </c>
      <c r="D731" s="31"/>
      <c r="E731" s="32" cm="1">
        <f t="array" ref="E731">Global_Expense*INDEX(Global_InflationFactor,A731)</f>
        <v>96.483744049871063</v>
      </c>
      <c r="F731" s="32"/>
      <c r="G731" s="30">
        <v>0.06</v>
      </c>
      <c r="H731" s="31">
        <f t="shared" si="23"/>
        <v>0.9951560277146928</v>
      </c>
      <c r="I731" s="31"/>
      <c r="J731" s="33">
        <v>0.1</v>
      </c>
      <c r="K731" s="31" cm="1">
        <f t="array" ref="K731">1-POWER(1-INDEX(Life_LapseRate,A731),1/12)</f>
        <v>8.7416109546967213E-3</v>
      </c>
      <c r="L731" s="37"/>
      <c r="M731" s="35">
        <v>0.01</v>
      </c>
      <c r="N731" s="35">
        <v>0.01</v>
      </c>
      <c r="P731" s="36" cm="1">
        <f t="array" ref="P731">INDEX(Global_Inflation,A731)+0.02</f>
        <v>7.0000000000000007E-2</v>
      </c>
      <c r="R731" s="36" cm="1">
        <f t="array" ref="R731">INDEX(Life_LapseRate,A731)*0.5</f>
        <v>0.05</v>
      </c>
      <c r="S731" s="36" cm="1">
        <f t="array" ref="S731">INDEX(Life_LapseRate,A731)*1.5</f>
        <v>0.15000000000000002</v>
      </c>
      <c r="U731" s="36" cm="1">
        <f t="array" ref="U731">INDEX(Global_Yield,A731)*INDEX(Global_YieldUp,A731)</f>
        <v>5.9999999999999995E-4</v>
      </c>
      <c r="V731" s="36" cm="1">
        <f t="array" ref="V731">INDEX(Global_Yield,A731)*INDEX(Global_YieldDown,A731)</f>
        <v>5.9999999999999995E-4</v>
      </c>
    </row>
    <row r="732" spans="1:22" x14ac:dyDescent="0.2">
      <c r="A732" s="29">
        <v>730</v>
      </c>
      <c r="B732" s="30">
        <v>0.05</v>
      </c>
      <c r="C732" s="31">
        <f t="shared" si="22"/>
        <v>19.375366153248017</v>
      </c>
      <c r="D732" s="31"/>
      <c r="E732" s="32" cm="1">
        <f t="array" ref="E732">Global_Expense*INDEX(Global_InflationFactor,A732)</f>
        <v>96.87683076624009</v>
      </c>
      <c r="F732" s="32"/>
      <c r="G732" s="30">
        <v>0.06</v>
      </c>
      <c r="H732" s="31">
        <f t="shared" si="23"/>
        <v>0.9951560277146928</v>
      </c>
      <c r="I732" s="31"/>
      <c r="J732" s="33">
        <v>0.1</v>
      </c>
      <c r="K732" s="31" cm="1">
        <f t="array" ref="K732">1-POWER(1-INDEX(Life_LapseRate,A732),1/12)</f>
        <v>8.7416109546967213E-3</v>
      </c>
      <c r="L732" s="37"/>
      <c r="M732" s="35">
        <v>0.01</v>
      </c>
      <c r="N732" s="35">
        <v>0.01</v>
      </c>
      <c r="P732" s="36" cm="1">
        <f t="array" ref="P732">INDEX(Global_Inflation,A732)+0.02</f>
        <v>7.0000000000000007E-2</v>
      </c>
      <c r="R732" s="36" cm="1">
        <f t="array" ref="R732">INDEX(Life_LapseRate,A732)*0.5</f>
        <v>0.05</v>
      </c>
      <c r="S732" s="36" cm="1">
        <f t="array" ref="S732">INDEX(Life_LapseRate,A732)*1.5</f>
        <v>0.15000000000000002</v>
      </c>
      <c r="U732" s="36" cm="1">
        <f t="array" ref="U732">INDEX(Global_Yield,A732)*INDEX(Global_YieldUp,A732)</f>
        <v>5.9999999999999995E-4</v>
      </c>
      <c r="V732" s="36" cm="1">
        <f t="array" ref="V732">INDEX(Global_Yield,A732)*INDEX(Global_YieldDown,A732)</f>
        <v>5.9999999999999995E-4</v>
      </c>
    </row>
    <row r="733" spans="1:22" x14ac:dyDescent="0.2">
      <c r="A733" s="29">
        <v>731</v>
      </c>
      <c r="B733" s="30">
        <v>0.05</v>
      </c>
      <c r="C733" s="31">
        <f t="shared" si="22"/>
        <v>19.454303793309862</v>
      </c>
      <c r="D733" s="31"/>
      <c r="E733" s="32" cm="1">
        <f t="array" ref="E733">Global_Expense*INDEX(Global_InflationFactor,A733)</f>
        <v>97.271518966549309</v>
      </c>
      <c r="F733" s="32"/>
      <c r="G733" s="30">
        <v>0.06</v>
      </c>
      <c r="H733" s="31">
        <f t="shared" si="23"/>
        <v>0.9951560277146928</v>
      </c>
      <c r="I733" s="31"/>
      <c r="J733" s="33">
        <v>0.1</v>
      </c>
      <c r="K733" s="31" cm="1">
        <f t="array" ref="K733">1-POWER(1-INDEX(Life_LapseRate,A733),1/12)</f>
        <v>8.7416109546967213E-3</v>
      </c>
      <c r="L733" s="37"/>
      <c r="M733" s="35">
        <v>0.01</v>
      </c>
      <c r="N733" s="35">
        <v>0.01</v>
      </c>
      <c r="P733" s="36" cm="1">
        <f t="array" ref="P733">INDEX(Global_Inflation,A733)+0.02</f>
        <v>7.0000000000000007E-2</v>
      </c>
      <c r="R733" s="36" cm="1">
        <f t="array" ref="R733">INDEX(Life_LapseRate,A733)*0.5</f>
        <v>0.05</v>
      </c>
      <c r="S733" s="36" cm="1">
        <f t="array" ref="S733">INDEX(Life_LapseRate,A733)*1.5</f>
        <v>0.15000000000000002</v>
      </c>
      <c r="U733" s="36" cm="1">
        <f t="array" ref="U733">INDEX(Global_Yield,A733)*INDEX(Global_YieldUp,A733)</f>
        <v>5.9999999999999995E-4</v>
      </c>
      <c r="V733" s="36" cm="1">
        <f t="array" ref="V733">INDEX(Global_Yield,A733)*INDEX(Global_YieldDown,A733)</f>
        <v>5.9999999999999995E-4</v>
      </c>
    </row>
    <row r="734" spans="1:22" x14ac:dyDescent="0.2">
      <c r="A734" s="29">
        <v>732</v>
      </c>
      <c r="B734" s="30">
        <v>0.05</v>
      </c>
      <c r="C734" s="31">
        <f t="shared" si="22"/>
        <v>19.533563035088498</v>
      </c>
      <c r="D734" s="31"/>
      <c r="E734" s="32" cm="1">
        <f t="array" ref="E734">Global_Expense*INDEX(Global_InflationFactor,A734)</f>
        <v>97.667815175442485</v>
      </c>
      <c r="F734" s="32"/>
      <c r="G734" s="30">
        <v>0.06</v>
      </c>
      <c r="H734" s="31">
        <f t="shared" si="23"/>
        <v>0.9951560277146928</v>
      </c>
      <c r="I734" s="31"/>
      <c r="J734" s="33">
        <v>0.1</v>
      </c>
      <c r="K734" s="31" cm="1">
        <f t="array" ref="K734">1-POWER(1-INDEX(Life_LapseRate,A734),1/12)</f>
        <v>8.7416109546967213E-3</v>
      </c>
      <c r="L734" s="37"/>
      <c r="M734" s="35">
        <v>0.01</v>
      </c>
      <c r="N734" s="35">
        <v>0.01</v>
      </c>
      <c r="P734" s="36" cm="1">
        <f t="array" ref="P734">INDEX(Global_Inflation,A734)+0.02</f>
        <v>7.0000000000000007E-2</v>
      </c>
      <c r="R734" s="36" cm="1">
        <f t="array" ref="R734">INDEX(Life_LapseRate,A734)*0.5</f>
        <v>0.05</v>
      </c>
      <c r="S734" s="36" cm="1">
        <f t="array" ref="S734">INDEX(Life_LapseRate,A734)*1.5</f>
        <v>0.15000000000000002</v>
      </c>
      <c r="U734" s="36" cm="1">
        <f t="array" ref="U734">INDEX(Global_Yield,A734)*INDEX(Global_YieldUp,A734)</f>
        <v>5.9999999999999995E-4</v>
      </c>
      <c r="V734" s="36" cm="1">
        <f t="array" ref="V734">INDEX(Global_Yield,A734)*INDEX(Global_YieldDown,A734)</f>
        <v>5.9999999999999995E-4</v>
      </c>
    </row>
    <row r="735" spans="1:22" x14ac:dyDescent="0.2">
      <c r="A735" s="29">
        <v>733</v>
      </c>
      <c r="B735" s="30">
        <v>0.05</v>
      </c>
      <c r="C735" s="31">
        <f t="shared" si="22"/>
        <v>19.613145188829112</v>
      </c>
      <c r="D735" s="31"/>
      <c r="E735" s="32" cm="1">
        <f t="array" ref="E735">Global_Expense*INDEX(Global_InflationFactor,A735)</f>
        <v>98.065725944145555</v>
      </c>
      <c r="F735" s="32"/>
      <c r="G735" s="30">
        <v>0.06</v>
      </c>
      <c r="H735" s="31">
        <f t="shared" si="23"/>
        <v>0.9951560277146928</v>
      </c>
      <c r="I735" s="31"/>
      <c r="J735" s="33">
        <v>0.1</v>
      </c>
      <c r="K735" s="31" cm="1">
        <f t="array" ref="K735">1-POWER(1-INDEX(Life_LapseRate,A735),1/12)</f>
        <v>8.7416109546967213E-3</v>
      </c>
      <c r="L735" s="37"/>
      <c r="M735" s="35">
        <v>0.01</v>
      </c>
      <c r="N735" s="35">
        <v>0.01</v>
      </c>
      <c r="P735" s="36" cm="1">
        <f t="array" ref="P735">INDEX(Global_Inflation,A735)+0.02</f>
        <v>7.0000000000000007E-2</v>
      </c>
      <c r="R735" s="36" cm="1">
        <f t="array" ref="R735">INDEX(Life_LapseRate,A735)*0.5</f>
        <v>0.05</v>
      </c>
      <c r="S735" s="36" cm="1">
        <f t="array" ref="S735">INDEX(Life_LapseRate,A735)*1.5</f>
        <v>0.15000000000000002</v>
      </c>
      <c r="U735" s="36" cm="1">
        <f t="array" ref="U735">INDEX(Global_Yield,A735)*INDEX(Global_YieldUp,A735)</f>
        <v>5.9999999999999995E-4</v>
      </c>
      <c r="V735" s="36" cm="1">
        <f t="array" ref="V735">INDEX(Global_Yield,A735)*INDEX(Global_YieldDown,A735)</f>
        <v>5.9999999999999995E-4</v>
      </c>
    </row>
    <row r="736" spans="1:22" x14ac:dyDescent="0.2">
      <c r="A736" s="29">
        <v>734</v>
      </c>
      <c r="B736" s="30">
        <v>0.05</v>
      </c>
      <c r="C736" s="31">
        <f t="shared" si="22"/>
        <v>19.693051570115109</v>
      </c>
      <c r="D736" s="31"/>
      <c r="E736" s="32" cm="1">
        <f t="array" ref="E736">Global_Expense*INDEX(Global_InflationFactor,A736)</f>
        <v>98.46525785057554</v>
      </c>
      <c r="F736" s="32"/>
      <c r="G736" s="30">
        <v>0.06</v>
      </c>
      <c r="H736" s="31">
        <f t="shared" si="23"/>
        <v>0.9951560277146928</v>
      </c>
      <c r="I736" s="31"/>
      <c r="J736" s="33">
        <v>0.1</v>
      </c>
      <c r="K736" s="31" cm="1">
        <f t="array" ref="K736">1-POWER(1-INDEX(Life_LapseRate,A736),1/12)</f>
        <v>8.7416109546967213E-3</v>
      </c>
      <c r="L736" s="37"/>
      <c r="M736" s="35">
        <v>0.01</v>
      </c>
      <c r="N736" s="35">
        <v>0.01</v>
      </c>
      <c r="P736" s="36" cm="1">
        <f t="array" ref="P736">INDEX(Global_Inflation,A736)+0.02</f>
        <v>7.0000000000000007E-2</v>
      </c>
      <c r="R736" s="36" cm="1">
        <f t="array" ref="R736">INDEX(Life_LapseRate,A736)*0.5</f>
        <v>0.05</v>
      </c>
      <c r="S736" s="36" cm="1">
        <f t="array" ref="S736">INDEX(Life_LapseRate,A736)*1.5</f>
        <v>0.15000000000000002</v>
      </c>
      <c r="U736" s="36" cm="1">
        <f t="array" ref="U736">INDEX(Global_Yield,A736)*INDEX(Global_YieldUp,A736)</f>
        <v>5.9999999999999995E-4</v>
      </c>
      <c r="V736" s="36" cm="1">
        <f t="array" ref="V736">INDEX(Global_Yield,A736)*INDEX(Global_YieldDown,A736)</f>
        <v>5.9999999999999995E-4</v>
      </c>
    </row>
    <row r="737" spans="1:22" x14ac:dyDescent="0.2">
      <c r="A737" s="29">
        <v>735</v>
      </c>
      <c r="B737" s="30">
        <v>0.05</v>
      </c>
      <c r="C737" s="31">
        <f t="shared" si="22"/>
        <v>19.773283499889523</v>
      </c>
      <c r="D737" s="31"/>
      <c r="E737" s="32" cm="1">
        <f t="array" ref="E737">Global_Expense*INDEX(Global_InflationFactor,A737)</f>
        <v>98.866417499447607</v>
      </c>
      <c r="F737" s="32"/>
      <c r="G737" s="30">
        <v>0.06</v>
      </c>
      <c r="H737" s="31">
        <f t="shared" si="23"/>
        <v>0.9951560277146928</v>
      </c>
      <c r="I737" s="31"/>
      <c r="J737" s="33">
        <v>0.1</v>
      </c>
      <c r="K737" s="31" cm="1">
        <f t="array" ref="K737">1-POWER(1-INDEX(Life_LapseRate,A737),1/12)</f>
        <v>8.7416109546967213E-3</v>
      </c>
      <c r="L737" s="37"/>
      <c r="M737" s="35">
        <v>0.01</v>
      </c>
      <c r="N737" s="35">
        <v>0.01</v>
      </c>
      <c r="P737" s="36" cm="1">
        <f t="array" ref="P737">INDEX(Global_Inflation,A737)+0.02</f>
        <v>7.0000000000000007E-2</v>
      </c>
      <c r="R737" s="36" cm="1">
        <f t="array" ref="R737">INDEX(Life_LapseRate,A737)*0.5</f>
        <v>0.05</v>
      </c>
      <c r="S737" s="36" cm="1">
        <f t="array" ref="S737">INDEX(Life_LapseRate,A737)*1.5</f>
        <v>0.15000000000000002</v>
      </c>
      <c r="U737" s="36" cm="1">
        <f t="array" ref="U737">INDEX(Global_Yield,A737)*INDEX(Global_YieldUp,A737)</f>
        <v>5.9999999999999995E-4</v>
      </c>
      <c r="V737" s="36" cm="1">
        <f t="array" ref="V737">INDEX(Global_Yield,A737)*INDEX(Global_YieldDown,A737)</f>
        <v>5.9999999999999995E-4</v>
      </c>
    </row>
    <row r="738" spans="1:22" x14ac:dyDescent="0.2">
      <c r="A738" s="29">
        <v>736</v>
      </c>
      <c r="B738" s="30">
        <v>0.05</v>
      </c>
      <c r="C738" s="31">
        <f t="shared" si="22"/>
        <v>19.853842304477247</v>
      </c>
      <c r="D738" s="31"/>
      <c r="E738" s="32" cm="1">
        <f t="array" ref="E738">Global_Expense*INDEX(Global_InflationFactor,A738)</f>
        <v>99.269211522386229</v>
      </c>
      <c r="F738" s="32"/>
      <c r="G738" s="30">
        <v>0.06</v>
      </c>
      <c r="H738" s="31">
        <f t="shared" si="23"/>
        <v>0.9951560277146928</v>
      </c>
      <c r="I738" s="31"/>
      <c r="J738" s="33">
        <v>0.1</v>
      </c>
      <c r="K738" s="31" cm="1">
        <f t="array" ref="K738">1-POWER(1-INDEX(Life_LapseRate,A738),1/12)</f>
        <v>8.7416109546967213E-3</v>
      </c>
      <c r="L738" s="37"/>
      <c r="M738" s="35">
        <v>0.01</v>
      </c>
      <c r="N738" s="35">
        <v>0.01</v>
      </c>
      <c r="P738" s="36" cm="1">
        <f t="array" ref="P738">INDEX(Global_Inflation,A738)+0.02</f>
        <v>7.0000000000000007E-2</v>
      </c>
      <c r="R738" s="36" cm="1">
        <f t="array" ref="R738">INDEX(Life_LapseRate,A738)*0.5</f>
        <v>0.05</v>
      </c>
      <c r="S738" s="36" cm="1">
        <f t="array" ref="S738">INDEX(Life_LapseRate,A738)*1.5</f>
        <v>0.15000000000000002</v>
      </c>
      <c r="U738" s="36" cm="1">
        <f t="array" ref="U738">INDEX(Global_Yield,A738)*INDEX(Global_YieldUp,A738)</f>
        <v>5.9999999999999995E-4</v>
      </c>
      <c r="V738" s="36" cm="1">
        <f t="array" ref="V738">INDEX(Global_Yield,A738)*INDEX(Global_YieldDown,A738)</f>
        <v>5.9999999999999995E-4</v>
      </c>
    </row>
    <row r="739" spans="1:22" x14ac:dyDescent="0.2">
      <c r="A739" s="29">
        <v>737</v>
      </c>
      <c r="B739" s="30">
        <v>0.05</v>
      </c>
      <c r="C739" s="31">
        <f t="shared" si="22"/>
        <v>19.934729315606724</v>
      </c>
      <c r="D739" s="31"/>
      <c r="E739" s="32" cm="1">
        <f t="array" ref="E739">Global_Expense*INDEX(Global_InflationFactor,A739)</f>
        <v>99.673646578033612</v>
      </c>
      <c r="F739" s="32"/>
      <c r="G739" s="30">
        <v>0.06</v>
      </c>
      <c r="H739" s="31">
        <f t="shared" si="23"/>
        <v>0.9951560277146928</v>
      </c>
      <c r="I739" s="31"/>
      <c r="J739" s="33">
        <v>0.1</v>
      </c>
      <c r="K739" s="31" cm="1">
        <f t="array" ref="K739">1-POWER(1-INDEX(Life_LapseRate,A739),1/12)</f>
        <v>8.7416109546967213E-3</v>
      </c>
      <c r="L739" s="37"/>
      <c r="M739" s="35">
        <v>0.01</v>
      </c>
      <c r="N739" s="35">
        <v>0.01</v>
      </c>
      <c r="P739" s="36" cm="1">
        <f t="array" ref="P739">INDEX(Global_Inflation,A739)+0.02</f>
        <v>7.0000000000000007E-2</v>
      </c>
      <c r="R739" s="36" cm="1">
        <f t="array" ref="R739">INDEX(Life_LapseRate,A739)*0.5</f>
        <v>0.05</v>
      </c>
      <c r="S739" s="36" cm="1">
        <f t="array" ref="S739">INDEX(Life_LapseRate,A739)*1.5</f>
        <v>0.15000000000000002</v>
      </c>
      <c r="U739" s="36" cm="1">
        <f t="array" ref="U739">INDEX(Global_Yield,A739)*INDEX(Global_YieldUp,A739)</f>
        <v>5.9999999999999995E-4</v>
      </c>
      <c r="V739" s="36" cm="1">
        <f t="array" ref="V739">INDEX(Global_Yield,A739)*INDEX(Global_YieldDown,A739)</f>
        <v>5.9999999999999995E-4</v>
      </c>
    </row>
    <row r="740" spans="1:22" x14ac:dyDescent="0.2">
      <c r="A740" s="29">
        <v>738</v>
      </c>
      <c r="B740" s="30">
        <v>0.05</v>
      </c>
      <c r="C740" s="31">
        <f t="shared" si="22"/>
        <v>20.01594587043202</v>
      </c>
      <c r="D740" s="31"/>
      <c r="E740" s="32" cm="1">
        <f t="array" ref="E740">Global_Expense*INDEX(Global_InflationFactor,A740)</f>
        <v>100.0797293521601</v>
      </c>
      <c r="F740" s="32"/>
      <c r="G740" s="30">
        <v>0.06</v>
      </c>
      <c r="H740" s="31">
        <f t="shared" si="23"/>
        <v>0.9951560277146928</v>
      </c>
      <c r="I740" s="31"/>
      <c r="J740" s="33">
        <v>0.1</v>
      </c>
      <c r="K740" s="31" cm="1">
        <f t="array" ref="K740">1-POWER(1-INDEX(Life_LapseRate,A740),1/12)</f>
        <v>8.7416109546967213E-3</v>
      </c>
      <c r="L740" s="37"/>
      <c r="M740" s="35">
        <v>0.01</v>
      </c>
      <c r="N740" s="35">
        <v>0.01</v>
      </c>
      <c r="P740" s="36" cm="1">
        <f t="array" ref="P740">INDEX(Global_Inflation,A740)+0.02</f>
        <v>7.0000000000000007E-2</v>
      </c>
      <c r="R740" s="36" cm="1">
        <f t="array" ref="R740">INDEX(Life_LapseRate,A740)*0.5</f>
        <v>0.05</v>
      </c>
      <c r="S740" s="36" cm="1">
        <f t="array" ref="S740">INDEX(Life_LapseRate,A740)*1.5</f>
        <v>0.15000000000000002</v>
      </c>
      <c r="U740" s="36" cm="1">
        <f t="array" ref="U740">INDEX(Global_Yield,A740)*INDEX(Global_YieldUp,A740)</f>
        <v>5.9999999999999995E-4</v>
      </c>
      <c r="V740" s="36" cm="1">
        <f t="array" ref="V740">INDEX(Global_Yield,A740)*INDEX(Global_YieldDown,A740)</f>
        <v>5.9999999999999995E-4</v>
      </c>
    </row>
    <row r="741" spans="1:22" x14ac:dyDescent="0.2">
      <c r="A741" s="29">
        <v>739</v>
      </c>
      <c r="B741" s="30">
        <v>0.05</v>
      </c>
      <c r="C741" s="31">
        <f t="shared" si="22"/>
        <v>20.097493311554967</v>
      </c>
      <c r="D741" s="31"/>
      <c r="E741" s="32" cm="1">
        <f t="array" ref="E741">Global_Expense*INDEX(Global_InflationFactor,A741)</f>
        <v>100.48746655777484</v>
      </c>
      <c r="F741" s="32"/>
      <c r="G741" s="30">
        <v>0.06</v>
      </c>
      <c r="H741" s="31">
        <f t="shared" si="23"/>
        <v>0.9951560277146928</v>
      </c>
      <c r="I741" s="31"/>
      <c r="J741" s="33">
        <v>0.1</v>
      </c>
      <c r="K741" s="31" cm="1">
        <f t="array" ref="K741">1-POWER(1-INDEX(Life_LapseRate,A741),1/12)</f>
        <v>8.7416109546967213E-3</v>
      </c>
      <c r="L741" s="37"/>
      <c r="M741" s="35">
        <v>0.01</v>
      </c>
      <c r="N741" s="35">
        <v>0.01</v>
      </c>
      <c r="P741" s="36" cm="1">
        <f t="array" ref="P741">INDEX(Global_Inflation,A741)+0.02</f>
        <v>7.0000000000000007E-2</v>
      </c>
      <c r="R741" s="36" cm="1">
        <f t="array" ref="R741">INDEX(Life_LapseRate,A741)*0.5</f>
        <v>0.05</v>
      </c>
      <c r="S741" s="36" cm="1">
        <f t="array" ref="S741">INDEX(Life_LapseRate,A741)*1.5</f>
        <v>0.15000000000000002</v>
      </c>
      <c r="U741" s="36" cm="1">
        <f t="array" ref="U741">INDEX(Global_Yield,A741)*INDEX(Global_YieldUp,A741)</f>
        <v>5.9999999999999995E-4</v>
      </c>
      <c r="V741" s="36" cm="1">
        <f t="array" ref="V741">INDEX(Global_Yield,A741)*INDEX(Global_YieldDown,A741)</f>
        <v>5.9999999999999995E-4</v>
      </c>
    </row>
    <row r="742" spans="1:22" x14ac:dyDescent="0.2">
      <c r="A742" s="29">
        <v>740</v>
      </c>
      <c r="B742" s="30">
        <v>0.05</v>
      </c>
      <c r="C742" s="31">
        <f t="shared" si="22"/>
        <v>20.179372987047291</v>
      </c>
      <c r="D742" s="31"/>
      <c r="E742" s="32" cm="1">
        <f t="array" ref="E742">Global_Expense*INDEX(Global_InflationFactor,A742)</f>
        <v>100.89686493523645</v>
      </c>
      <c r="F742" s="32"/>
      <c r="G742" s="30">
        <v>0.06</v>
      </c>
      <c r="H742" s="31">
        <f t="shared" si="23"/>
        <v>0.9951560277146928</v>
      </c>
      <c r="I742" s="31"/>
      <c r="J742" s="33">
        <v>0.1</v>
      </c>
      <c r="K742" s="31" cm="1">
        <f t="array" ref="K742">1-POWER(1-INDEX(Life_LapseRate,A742),1/12)</f>
        <v>8.7416109546967213E-3</v>
      </c>
      <c r="L742" s="37"/>
      <c r="M742" s="35">
        <v>0.01</v>
      </c>
      <c r="N742" s="35">
        <v>0.01</v>
      </c>
      <c r="P742" s="36" cm="1">
        <f t="array" ref="P742">INDEX(Global_Inflation,A742)+0.02</f>
        <v>7.0000000000000007E-2</v>
      </c>
      <c r="R742" s="36" cm="1">
        <f t="array" ref="R742">INDEX(Life_LapseRate,A742)*0.5</f>
        <v>0.05</v>
      </c>
      <c r="S742" s="36" cm="1">
        <f t="array" ref="S742">INDEX(Life_LapseRate,A742)*1.5</f>
        <v>0.15000000000000002</v>
      </c>
      <c r="U742" s="36" cm="1">
        <f t="array" ref="U742">INDEX(Global_Yield,A742)*INDEX(Global_YieldUp,A742)</f>
        <v>5.9999999999999995E-4</v>
      </c>
      <c r="V742" s="36" cm="1">
        <f t="array" ref="V742">INDEX(Global_Yield,A742)*INDEX(Global_YieldDown,A742)</f>
        <v>5.9999999999999995E-4</v>
      </c>
    </row>
    <row r="743" spans="1:22" x14ac:dyDescent="0.2">
      <c r="A743" s="29">
        <v>741</v>
      </c>
      <c r="B743" s="30">
        <v>0.05</v>
      </c>
      <c r="C743" s="31">
        <f t="shared" si="22"/>
        <v>20.261586250472924</v>
      </c>
      <c r="D743" s="31"/>
      <c r="E743" s="32" cm="1">
        <f t="array" ref="E743">Global_Expense*INDEX(Global_InflationFactor,A743)</f>
        <v>101.30793125236463</v>
      </c>
      <c r="F743" s="32"/>
      <c r="G743" s="30">
        <v>0.06</v>
      </c>
      <c r="H743" s="31">
        <f t="shared" si="23"/>
        <v>0.9951560277146928</v>
      </c>
      <c r="I743" s="31"/>
      <c r="J743" s="33">
        <v>0.1</v>
      </c>
      <c r="K743" s="31" cm="1">
        <f t="array" ref="K743">1-POWER(1-INDEX(Life_LapseRate,A743),1/12)</f>
        <v>8.7416109546967213E-3</v>
      </c>
      <c r="L743" s="37"/>
      <c r="M743" s="35">
        <v>0.01</v>
      </c>
      <c r="N743" s="35">
        <v>0.01</v>
      </c>
      <c r="P743" s="36" cm="1">
        <f t="array" ref="P743">INDEX(Global_Inflation,A743)+0.02</f>
        <v>7.0000000000000007E-2</v>
      </c>
      <c r="R743" s="36" cm="1">
        <f t="array" ref="R743">INDEX(Life_LapseRate,A743)*0.5</f>
        <v>0.05</v>
      </c>
      <c r="S743" s="36" cm="1">
        <f t="array" ref="S743">INDEX(Life_LapseRate,A743)*1.5</f>
        <v>0.15000000000000002</v>
      </c>
      <c r="U743" s="36" cm="1">
        <f t="array" ref="U743">INDEX(Global_Yield,A743)*INDEX(Global_YieldUp,A743)</f>
        <v>5.9999999999999995E-4</v>
      </c>
      <c r="V743" s="36" cm="1">
        <f t="array" ref="V743">INDEX(Global_Yield,A743)*INDEX(Global_YieldDown,A743)</f>
        <v>5.9999999999999995E-4</v>
      </c>
    </row>
    <row r="744" spans="1:22" x14ac:dyDescent="0.2">
      <c r="A744" s="29">
        <v>742</v>
      </c>
      <c r="B744" s="30">
        <v>0.05</v>
      </c>
      <c r="C744" s="31">
        <f t="shared" si="22"/>
        <v>20.344134460910421</v>
      </c>
      <c r="D744" s="31"/>
      <c r="E744" s="32" cm="1">
        <f t="array" ref="E744">Global_Expense*INDEX(Global_InflationFactor,A744)</f>
        <v>101.72067230455211</v>
      </c>
      <c r="F744" s="32"/>
      <c r="G744" s="30">
        <v>0.06</v>
      </c>
      <c r="H744" s="31">
        <f t="shared" si="23"/>
        <v>0.9951560277146928</v>
      </c>
      <c r="I744" s="31"/>
      <c r="J744" s="33">
        <v>0.1</v>
      </c>
      <c r="K744" s="31" cm="1">
        <f t="array" ref="K744">1-POWER(1-INDEX(Life_LapseRate,A744),1/12)</f>
        <v>8.7416109546967213E-3</v>
      </c>
      <c r="L744" s="37"/>
      <c r="M744" s="35">
        <v>0.01</v>
      </c>
      <c r="N744" s="35">
        <v>0.01</v>
      </c>
      <c r="P744" s="36" cm="1">
        <f t="array" ref="P744">INDEX(Global_Inflation,A744)+0.02</f>
        <v>7.0000000000000007E-2</v>
      </c>
      <c r="R744" s="36" cm="1">
        <f t="array" ref="R744">INDEX(Life_LapseRate,A744)*0.5</f>
        <v>0.05</v>
      </c>
      <c r="S744" s="36" cm="1">
        <f t="array" ref="S744">INDEX(Life_LapseRate,A744)*1.5</f>
        <v>0.15000000000000002</v>
      </c>
      <c r="U744" s="36" cm="1">
        <f t="array" ref="U744">INDEX(Global_Yield,A744)*INDEX(Global_YieldUp,A744)</f>
        <v>5.9999999999999995E-4</v>
      </c>
      <c r="V744" s="36" cm="1">
        <f t="array" ref="V744">INDEX(Global_Yield,A744)*INDEX(Global_YieldDown,A744)</f>
        <v>5.9999999999999995E-4</v>
      </c>
    </row>
    <row r="745" spans="1:22" x14ac:dyDescent="0.2">
      <c r="A745" s="29">
        <v>743</v>
      </c>
      <c r="B745" s="30">
        <v>0.05</v>
      </c>
      <c r="C745" s="31">
        <f t="shared" si="22"/>
        <v>20.427018982975348</v>
      </c>
      <c r="D745" s="31"/>
      <c r="E745" s="32" cm="1">
        <f t="array" ref="E745">Global_Expense*INDEX(Global_InflationFactor,A745)</f>
        <v>102.13509491487673</v>
      </c>
      <c r="F745" s="32"/>
      <c r="G745" s="30">
        <v>0.06</v>
      </c>
      <c r="H745" s="31">
        <f t="shared" si="23"/>
        <v>0.9951560277146928</v>
      </c>
      <c r="I745" s="31"/>
      <c r="J745" s="33">
        <v>0.1</v>
      </c>
      <c r="K745" s="31" cm="1">
        <f t="array" ref="K745">1-POWER(1-INDEX(Life_LapseRate,A745),1/12)</f>
        <v>8.7416109546967213E-3</v>
      </c>
      <c r="L745" s="37"/>
      <c r="M745" s="35">
        <v>0.01</v>
      </c>
      <c r="N745" s="35">
        <v>0.01</v>
      </c>
      <c r="P745" s="36" cm="1">
        <f t="array" ref="P745">INDEX(Global_Inflation,A745)+0.02</f>
        <v>7.0000000000000007E-2</v>
      </c>
      <c r="R745" s="36" cm="1">
        <f t="array" ref="R745">INDEX(Life_LapseRate,A745)*0.5</f>
        <v>0.05</v>
      </c>
      <c r="S745" s="36" cm="1">
        <f t="array" ref="S745">INDEX(Life_LapseRate,A745)*1.5</f>
        <v>0.15000000000000002</v>
      </c>
      <c r="U745" s="36" cm="1">
        <f t="array" ref="U745">INDEX(Global_Yield,A745)*INDEX(Global_YieldUp,A745)</f>
        <v>5.9999999999999995E-4</v>
      </c>
      <c r="V745" s="36" cm="1">
        <f t="array" ref="V745">INDEX(Global_Yield,A745)*INDEX(Global_YieldDown,A745)</f>
        <v>5.9999999999999995E-4</v>
      </c>
    </row>
    <row r="746" spans="1:22" x14ac:dyDescent="0.2">
      <c r="A746" s="29">
        <v>744</v>
      </c>
      <c r="B746" s="30">
        <v>0.05</v>
      </c>
      <c r="C746" s="31">
        <f t="shared" si="22"/>
        <v>20.510241186842926</v>
      </c>
      <c r="D746" s="31"/>
      <c r="E746" s="32" cm="1">
        <f t="array" ref="E746">Global_Expense*INDEX(Global_InflationFactor,A746)</f>
        <v>102.55120593421464</v>
      </c>
      <c r="F746" s="32"/>
      <c r="G746" s="30">
        <v>0.06</v>
      </c>
      <c r="H746" s="31">
        <f t="shared" si="23"/>
        <v>0.9951560277146928</v>
      </c>
      <c r="I746" s="31"/>
      <c r="J746" s="33">
        <v>0.1</v>
      </c>
      <c r="K746" s="31" cm="1">
        <f t="array" ref="K746">1-POWER(1-INDEX(Life_LapseRate,A746),1/12)</f>
        <v>8.7416109546967213E-3</v>
      </c>
      <c r="L746" s="37"/>
      <c r="M746" s="35">
        <v>0.01</v>
      </c>
      <c r="N746" s="35">
        <v>0.01</v>
      </c>
      <c r="P746" s="36" cm="1">
        <f t="array" ref="P746">INDEX(Global_Inflation,A746)+0.02</f>
        <v>7.0000000000000007E-2</v>
      </c>
      <c r="R746" s="36" cm="1">
        <f t="array" ref="R746">INDEX(Life_LapseRate,A746)*0.5</f>
        <v>0.05</v>
      </c>
      <c r="S746" s="36" cm="1">
        <f t="array" ref="S746">INDEX(Life_LapseRate,A746)*1.5</f>
        <v>0.15000000000000002</v>
      </c>
      <c r="U746" s="36" cm="1">
        <f t="array" ref="U746">INDEX(Global_Yield,A746)*INDEX(Global_YieldUp,A746)</f>
        <v>5.9999999999999995E-4</v>
      </c>
      <c r="V746" s="36" cm="1">
        <f t="array" ref="V746">INDEX(Global_Yield,A746)*INDEX(Global_YieldDown,A746)</f>
        <v>5.9999999999999995E-4</v>
      </c>
    </row>
    <row r="747" spans="1:22" x14ac:dyDescent="0.2">
      <c r="A747" s="29">
        <v>745</v>
      </c>
      <c r="B747" s="30">
        <v>0.05</v>
      </c>
      <c r="C747" s="31">
        <f t="shared" si="22"/>
        <v>20.593802448270559</v>
      </c>
      <c r="D747" s="31"/>
      <c r="E747" s="32" cm="1">
        <f t="array" ref="E747">Global_Expense*INDEX(Global_InflationFactor,A747)</f>
        <v>102.9690122413528</v>
      </c>
      <c r="F747" s="32"/>
      <c r="G747" s="30">
        <v>0.06</v>
      </c>
      <c r="H747" s="31">
        <f t="shared" si="23"/>
        <v>0.9951560277146928</v>
      </c>
      <c r="I747" s="31"/>
      <c r="J747" s="33">
        <v>0.1</v>
      </c>
      <c r="K747" s="31" cm="1">
        <f t="array" ref="K747">1-POWER(1-INDEX(Life_LapseRate,A747),1/12)</f>
        <v>8.7416109546967213E-3</v>
      </c>
      <c r="L747" s="37"/>
      <c r="M747" s="35">
        <v>0.01</v>
      </c>
      <c r="N747" s="35">
        <v>0.01</v>
      </c>
      <c r="P747" s="36" cm="1">
        <f t="array" ref="P747">INDEX(Global_Inflation,A747)+0.02</f>
        <v>7.0000000000000007E-2</v>
      </c>
      <c r="R747" s="36" cm="1">
        <f t="array" ref="R747">INDEX(Life_LapseRate,A747)*0.5</f>
        <v>0.05</v>
      </c>
      <c r="S747" s="36" cm="1">
        <f t="array" ref="S747">INDEX(Life_LapseRate,A747)*1.5</f>
        <v>0.15000000000000002</v>
      </c>
      <c r="U747" s="36" cm="1">
        <f t="array" ref="U747">INDEX(Global_Yield,A747)*INDEX(Global_YieldUp,A747)</f>
        <v>5.9999999999999995E-4</v>
      </c>
      <c r="V747" s="36" cm="1">
        <f t="array" ref="V747">INDEX(Global_Yield,A747)*INDEX(Global_YieldDown,A747)</f>
        <v>5.9999999999999995E-4</v>
      </c>
    </row>
    <row r="748" spans="1:22" x14ac:dyDescent="0.2">
      <c r="A748" s="29">
        <v>746</v>
      </c>
      <c r="B748" s="30">
        <v>0.05</v>
      </c>
      <c r="C748" s="31">
        <f t="shared" si="22"/>
        <v>20.677704148620858</v>
      </c>
      <c r="D748" s="31"/>
      <c r="E748" s="32" cm="1">
        <f t="array" ref="E748">Global_Expense*INDEX(Global_InflationFactor,A748)</f>
        <v>103.38852074310429</v>
      </c>
      <c r="F748" s="32"/>
      <c r="G748" s="30">
        <v>0.06</v>
      </c>
      <c r="H748" s="31">
        <f t="shared" si="23"/>
        <v>0.9951560277146928</v>
      </c>
      <c r="I748" s="31"/>
      <c r="J748" s="33">
        <v>0.1</v>
      </c>
      <c r="K748" s="31" cm="1">
        <f t="array" ref="K748">1-POWER(1-INDEX(Life_LapseRate,A748),1/12)</f>
        <v>8.7416109546967213E-3</v>
      </c>
      <c r="L748" s="37"/>
      <c r="M748" s="35">
        <v>0.01</v>
      </c>
      <c r="N748" s="35">
        <v>0.01</v>
      </c>
      <c r="P748" s="36" cm="1">
        <f t="array" ref="P748">INDEX(Global_Inflation,A748)+0.02</f>
        <v>7.0000000000000007E-2</v>
      </c>
      <c r="R748" s="36" cm="1">
        <f t="array" ref="R748">INDEX(Life_LapseRate,A748)*0.5</f>
        <v>0.05</v>
      </c>
      <c r="S748" s="36" cm="1">
        <f t="array" ref="S748">INDEX(Life_LapseRate,A748)*1.5</f>
        <v>0.15000000000000002</v>
      </c>
      <c r="U748" s="36" cm="1">
        <f t="array" ref="U748">INDEX(Global_Yield,A748)*INDEX(Global_YieldUp,A748)</f>
        <v>5.9999999999999995E-4</v>
      </c>
      <c r="V748" s="36" cm="1">
        <f t="array" ref="V748">INDEX(Global_Yield,A748)*INDEX(Global_YieldDown,A748)</f>
        <v>5.9999999999999995E-4</v>
      </c>
    </row>
    <row r="749" spans="1:22" x14ac:dyDescent="0.2">
      <c r="A749" s="29">
        <v>747</v>
      </c>
      <c r="B749" s="30">
        <v>0.05</v>
      </c>
      <c r="C749" s="31">
        <f t="shared" si="22"/>
        <v>20.761947674884002</v>
      </c>
      <c r="D749" s="31"/>
      <c r="E749" s="32" cm="1">
        <f t="array" ref="E749">Global_Expense*INDEX(Global_InflationFactor,A749)</f>
        <v>103.80973837442001</v>
      </c>
      <c r="F749" s="32"/>
      <c r="G749" s="30">
        <v>0.06</v>
      </c>
      <c r="H749" s="31">
        <f t="shared" si="23"/>
        <v>0.9951560277146928</v>
      </c>
      <c r="I749" s="31"/>
      <c r="J749" s="33">
        <v>0.1</v>
      </c>
      <c r="K749" s="31" cm="1">
        <f t="array" ref="K749">1-POWER(1-INDEX(Life_LapseRate,A749),1/12)</f>
        <v>8.7416109546967213E-3</v>
      </c>
      <c r="L749" s="37"/>
      <c r="M749" s="35">
        <v>0.01</v>
      </c>
      <c r="N749" s="35">
        <v>0.01</v>
      </c>
      <c r="P749" s="36" cm="1">
        <f t="array" ref="P749">INDEX(Global_Inflation,A749)+0.02</f>
        <v>7.0000000000000007E-2</v>
      </c>
      <c r="R749" s="36" cm="1">
        <f t="array" ref="R749">INDEX(Life_LapseRate,A749)*0.5</f>
        <v>0.05</v>
      </c>
      <c r="S749" s="36" cm="1">
        <f t="array" ref="S749">INDEX(Life_LapseRate,A749)*1.5</f>
        <v>0.15000000000000002</v>
      </c>
      <c r="U749" s="36" cm="1">
        <f t="array" ref="U749">INDEX(Global_Yield,A749)*INDEX(Global_YieldUp,A749)</f>
        <v>5.9999999999999995E-4</v>
      </c>
      <c r="V749" s="36" cm="1">
        <f t="array" ref="V749">INDEX(Global_Yield,A749)*INDEX(Global_YieldDown,A749)</f>
        <v>5.9999999999999995E-4</v>
      </c>
    </row>
    <row r="750" spans="1:22" x14ac:dyDescent="0.2">
      <c r="A750" s="29">
        <v>748</v>
      </c>
      <c r="B750" s="30">
        <v>0.05</v>
      </c>
      <c r="C750" s="31">
        <f t="shared" si="22"/>
        <v>20.846534419701101</v>
      </c>
      <c r="D750" s="31"/>
      <c r="E750" s="32" cm="1">
        <f t="array" ref="E750">Global_Expense*INDEX(Global_InflationFactor,A750)</f>
        <v>104.2326720985055</v>
      </c>
      <c r="F750" s="32"/>
      <c r="G750" s="30">
        <v>0.06</v>
      </c>
      <c r="H750" s="31">
        <f t="shared" si="23"/>
        <v>0.9951560277146928</v>
      </c>
      <c r="I750" s="31"/>
      <c r="J750" s="33">
        <v>0.1</v>
      </c>
      <c r="K750" s="31" cm="1">
        <f t="array" ref="K750">1-POWER(1-INDEX(Life_LapseRate,A750),1/12)</f>
        <v>8.7416109546967213E-3</v>
      </c>
      <c r="L750" s="37"/>
      <c r="M750" s="35">
        <v>0.01</v>
      </c>
      <c r="N750" s="35">
        <v>0.01</v>
      </c>
      <c r="P750" s="36" cm="1">
        <f t="array" ref="P750">INDEX(Global_Inflation,A750)+0.02</f>
        <v>7.0000000000000007E-2</v>
      </c>
      <c r="R750" s="36" cm="1">
        <f t="array" ref="R750">INDEX(Life_LapseRate,A750)*0.5</f>
        <v>0.05</v>
      </c>
      <c r="S750" s="36" cm="1">
        <f t="array" ref="S750">INDEX(Life_LapseRate,A750)*1.5</f>
        <v>0.15000000000000002</v>
      </c>
      <c r="U750" s="36" cm="1">
        <f t="array" ref="U750">INDEX(Global_Yield,A750)*INDEX(Global_YieldUp,A750)</f>
        <v>5.9999999999999995E-4</v>
      </c>
      <c r="V750" s="36" cm="1">
        <f t="array" ref="V750">INDEX(Global_Yield,A750)*INDEX(Global_YieldDown,A750)</f>
        <v>5.9999999999999995E-4</v>
      </c>
    </row>
    <row r="751" spans="1:22" x14ac:dyDescent="0.2">
      <c r="A751" s="29">
        <v>749</v>
      </c>
      <c r="B751" s="30">
        <v>0.05</v>
      </c>
      <c r="C751" s="31">
        <f t="shared" si="22"/>
        <v>20.931465781387054</v>
      </c>
      <c r="D751" s="31"/>
      <c r="E751" s="32" cm="1">
        <f t="array" ref="E751">Global_Expense*INDEX(Global_InflationFactor,A751)</f>
        <v>104.65732890693528</v>
      </c>
      <c r="F751" s="32"/>
      <c r="G751" s="30">
        <v>0.06</v>
      </c>
      <c r="H751" s="31">
        <f t="shared" si="23"/>
        <v>0.9951560277146928</v>
      </c>
      <c r="I751" s="31"/>
      <c r="J751" s="33">
        <v>0.1</v>
      </c>
      <c r="K751" s="31" cm="1">
        <f t="array" ref="K751">1-POWER(1-INDEX(Life_LapseRate,A751),1/12)</f>
        <v>8.7416109546967213E-3</v>
      </c>
      <c r="L751" s="37"/>
      <c r="M751" s="35">
        <v>0.01</v>
      </c>
      <c r="N751" s="35">
        <v>0.01</v>
      </c>
      <c r="P751" s="36" cm="1">
        <f t="array" ref="P751">INDEX(Global_Inflation,A751)+0.02</f>
        <v>7.0000000000000007E-2</v>
      </c>
      <c r="R751" s="36" cm="1">
        <f t="array" ref="R751">INDEX(Life_LapseRate,A751)*0.5</f>
        <v>0.05</v>
      </c>
      <c r="S751" s="36" cm="1">
        <f t="array" ref="S751">INDEX(Life_LapseRate,A751)*1.5</f>
        <v>0.15000000000000002</v>
      </c>
      <c r="U751" s="36" cm="1">
        <f t="array" ref="U751">INDEX(Global_Yield,A751)*INDEX(Global_YieldUp,A751)</f>
        <v>5.9999999999999995E-4</v>
      </c>
      <c r="V751" s="36" cm="1">
        <f t="array" ref="V751">INDEX(Global_Yield,A751)*INDEX(Global_YieldDown,A751)</f>
        <v>5.9999999999999995E-4</v>
      </c>
    </row>
    <row r="752" spans="1:22" x14ac:dyDescent="0.2">
      <c r="A752" s="29">
        <v>750</v>
      </c>
      <c r="B752" s="30">
        <v>0.05</v>
      </c>
      <c r="C752" s="31">
        <f t="shared" si="22"/>
        <v>21.016743163953617</v>
      </c>
      <c r="D752" s="31"/>
      <c r="E752" s="32" cm="1">
        <f t="array" ref="E752">Global_Expense*INDEX(Global_InflationFactor,A752)</f>
        <v>105.08371581976809</v>
      </c>
      <c r="F752" s="32"/>
      <c r="G752" s="30">
        <v>0.06</v>
      </c>
      <c r="H752" s="31">
        <f t="shared" si="23"/>
        <v>0.9951560277146928</v>
      </c>
      <c r="I752" s="31"/>
      <c r="J752" s="33">
        <v>0.1</v>
      </c>
      <c r="K752" s="31" cm="1">
        <f t="array" ref="K752">1-POWER(1-INDEX(Life_LapseRate,A752),1/12)</f>
        <v>8.7416109546967213E-3</v>
      </c>
      <c r="L752" s="37"/>
      <c r="M752" s="35">
        <v>0.01</v>
      </c>
      <c r="N752" s="35">
        <v>0.01</v>
      </c>
      <c r="P752" s="36" cm="1">
        <f t="array" ref="P752">INDEX(Global_Inflation,A752)+0.02</f>
        <v>7.0000000000000007E-2</v>
      </c>
      <c r="R752" s="36" cm="1">
        <f t="array" ref="R752">INDEX(Life_LapseRate,A752)*0.5</f>
        <v>0.05</v>
      </c>
      <c r="S752" s="36" cm="1">
        <f t="array" ref="S752">INDEX(Life_LapseRate,A752)*1.5</f>
        <v>0.15000000000000002</v>
      </c>
      <c r="U752" s="36" cm="1">
        <f t="array" ref="U752">INDEX(Global_Yield,A752)*INDEX(Global_YieldUp,A752)</f>
        <v>5.9999999999999995E-4</v>
      </c>
      <c r="V752" s="36" cm="1">
        <f t="array" ref="V752">INDEX(Global_Yield,A752)*INDEX(Global_YieldDown,A752)</f>
        <v>5.9999999999999995E-4</v>
      </c>
    </row>
    <row r="753" spans="1:22" x14ac:dyDescent="0.2">
      <c r="A753" s="29">
        <v>751</v>
      </c>
      <c r="B753" s="30">
        <v>0.05</v>
      </c>
      <c r="C753" s="31">
        <f t="shared" si="22"/>
        <v>21.102367977132712</v>
      </c>
      <c r="D753" s="31"/>
      <c r="E753" s="32" cm="1">
        <f t="array" ref="E753">Global_Expense*INDEX(Global_InflationFactor,A753)</f>
        <v>105.51183988566356</v>
      </c>
      <c r="F753" s="32"/>
      <c r="G753" s="30">
        <v>0.06</v>
      </c>
      <c r="H753" s="31">
        <f t="shared" si="23"/>
        <v>0.9951560277146928</v>
      </c>
      <c r="I753" s="31"/>
      <c r="J753" s="33">
        <v>0.1</v>
      </c>
      <c r="K753" s="31" cm="1">
        <f t="array" ref="K753">1-POWER(1-INDEX(Life_LapseRate,A753),1/12)</f>
        <v>8.7416109546967213E-3</v>
      </c>
      <c r="L753" s="37"/>
      <c r="M753" s="35">
        <v>0.01</v>
      </c>
      <c r="N753" s="35">
        <v>0.01</v>
      </c>
      <c r="P753" s="36" cm="1">
        <f t="array" ref="P753">INDEX(Global_Inflation,A753)+0.02</f>
        <v>7.0000000000000007E-2</v>
      </c>
      <c r="R753" s="36" cm="1">
        <f t="array" ref="R753">INDEX(Life_LapseRate,A753)*0.5</f>
        <v>0.05</v>
      </c>
      <c r="S753" s="36" cm="1">
        <f t="array" ref="S753">INDEX(Life_LapseRate,A753)*1.5</f>
        <v>0.15000000000000002</v>
      </c>
      <c r="U753" s="36" cm="1">
        <f t="array" ref="U753">INDEX(Global_Yield,A753)*INDEX(Global_YieldUp,A753)</f>
        <v>5.9999999999999995E-4</v>
      </c>
      <c r="V753" s="36" cm="1">
        <f t="array" ref="V753">INDEX(Global_Yield,A753)*INDEX(Global_YieldDown,A753)</f>
        <v>5.9999999999999995E-4</v>
      </c>
    </row>
    <row r="754" spans="1:22" x14ac:dyDescent="0.2">
      <c r="A754" s="29">
        <v>752</v>
      </c>
      <c r="B754" s="30">
        <v>0.05</v>
      </c>
      <c r="C754" s="31">
        <f t="shared" si="22"/>
        <v>21.188341636399649</v>
      </c>
      <c r="D754" s="31"/>
      <c r="E754" s="32" cm="1">
        <f t="array" ref="E754">Global_Expense*INDEX(Global_InflationFactor,A754)</f>
        <v>105.94170818199825</v>
      </c>
      <c r="F754" s="32"/>
      <c r="G754" s="30">
        <v>0.06</v>
      </c>
      <c r="H754" s="31">
        <f t="shared" si="23"/>
        <v>0.9951560277146928</v>
      </c>
      <c r="I754" s="31"/>
      <c r="J754" s="33">
        <v>0.1</v>
      </c>
      <c r="K754" s="31" cm="1">
        <f t="array" ref="K754">1-POWER(1-INDEX(Life_LapseRate,A754),1/12)</f>
        <v>8.7416109546967213E-3</v>
      </c>
      <c r="L754" s="37"/>
      <c r="M754" s="35">
        <v>0.01</v>
      </c>
      <c r="N754" s="35">
        <v>0.01</v>
      </c>
      <c r="P754" s="36" cm="1">
        <f t="array" ref="P754">INDEX(Global_Inflation,A754)+0.02</f>
        <v>7.0000000000000007E-2</v>
      </c>
      <c r="R754" s="36" cm="1">
        <f t="array" ref="R754">INDEX(Life_LapseRate,A754)*0.5</f>
        <v>0.05</v>
      </c>
      <c r="S754" s="36" cm="1">
        <f t="array" ref="S754">INDEX(Life_LapseRate,A754)*1.5</f>
        <v>0.15000000000000002</v>
      </c>
      <c r="U754" s="36" cm="1">
        <f t="array" ref="U754">INDEX(Global_Yield,A754)*INDEX(Global_YieldUp,A754)</f>
        <v>5.9999999999999995E-4</v>
      </c>
      <c r="V754" s="36" cm="1">
        <f t="array" ref="V754">INDEX(Global_Yield,A754)*INDEX(Global_YieldDown,A754)</f>
        <v>5.9999999999999995E-4</v>
      </c>
    </row>
    <row r="755" spans="1:22" x14ac:dyDescent="0.2">
      <c r="A755" s="29">
        <v>753</v>
      </c>
      <c r="B755" s="30">
        <v>0.05</v>
      </c>
      <c r="C755" s="31">
        <f t="shared" si="22"/>
        <v>21.274665562996564</v>
      </c>
      <c r="D755" s="31"/>
      <c r="E755" s="32" cm="1">
        <f t="array" ref="E755">Global_Expense*INDEX(Global_InflationFactor,A755)</f>
        <v>106.37332781498282</v>
      </c>
      <c r="F755" s="32"/>
      <c r="G755" s="30">
        <v>0.06</v>
      </c>
      <c r="H755" s="31">
        <f t="shared" si="23"/>
        <v>0.9951560277146928</v>
      </c>
      <c r="I755" s="31"/>
      <c r="J755" s="33">
        <v>0.1</v>
      </c>
      <c r="K755" s="31" cm="1">
        <f t="array" ref="K755">1-POWER(1-INDEX(Life_LapseRate,A755),1/12)</f>
        <v>8.7416109546967213E-3</v>
      </c>
      <c r="L755" s="37"/>
      <c r="M755" s="35">
        <v>0.01</v>
      </c>
      <c r="N755" s="35">
        <v>0.01</v>
      </c>
      <c r="P755" s="36" cm="1">
        <f t="array" ref="P755">INDEX(Global_Inflation,A755)+0.02</f>
        <v>7.0000000000000007E-2</v>
      </c>
      <c r="R755" s="36" cm="1">
        <f t="array" ref="R755">INDEX(Life_LapseRate,A755)*0.5</f>
        <v>0.05</v>
      </c>
      <c r="S755" s="36" cm="1">
        <f t="array" ref="S755">INDEX(Life_LapseRate,A755)*1.5</f>
        <v>0.15000000000000002</v>
      </c>
      <c r="U755" s="36" cm="1">
        <f t="array" ref="U755">INDEX(Global_Yield,A755)*INDEX(Global_YieldUp,A755)</f>
        <v>5.9999999999999995E-4</v>
      </c>
      <c r="V755" s="36" cm="1">
        <f t="array" ref="V755">INDEX(Global_Yield,A755)*INDEX(Global_YieldDown,A755)</f>
        <v>5.9999999999999995E-4</v>
      </c>
    </row>
    <row r="756" spans="1:22" x14ac:dyDescent="0.2">
      <c r="A756" s="29">
        <v>754</v>
      </c>
      <c r="B756" s="30">
        <v>0.05</v>
      </c>
      <c r="C756" s="31">
        <f t="shared" si="22"/>
        <v>21.361341183955936</v>
      </c>
      <c r="D756" s="31"/>
      <c r="E756" s="32" cm="1">
        <f t="array" ref="E756">Global_Expense*INDEX(Global_InflationFactor,A756)</f>
        <v>106.80670591977969</v>
      </c>
      <c r="F756" s="32"/>
      <c r="G756" s="30">
        <v>0.06</v>
      </c>
      <c r="H756" s="31">
        <f t="shared" si="23"/>
        <v>0.9951560277146928</v>
      </c>
      <c r="I756" s="31"/>
      <c r="J756" s="33">
        <v>0.1</v>
      </c>
      <c r="K756" s="31" cm="1">
        <f t="array" ref="K756">1-POWER(1-INDEX(Life_LapseRate,A756),1/12)</f>
        <v>8.7416109546967213E-3</v>
      </c>
      <c r="L756" s="37"/>
      <c r="M756" s="35">
        <v>0.01</v>
      </c>
      <c r="N756" s="35">
        <v>0.01</v>
      </c>
      <c r="P756" s="36" cm="1">
        <f t="array" ref="P756">INDEX(Global_Inflation,A756)+0.02</f>
        <v>7.0000000000000007E-2</v>
      </c>
      <c r="R756" s="36" cm="1">
        <f t="array" ref="R756">INDEX(Life_LapseRate,A756)*0.5</f>
        <v>0.05</v>
      </c>
      <c r="S756" s="36" cm="1">
        <f t="array" ref="S756">INDEX(Life_LapseRate,A756)*1.5</f>
        <v>0.15000000000000002</v>
      </c>
      <c r="U756" s="36" cm="1">
        <f t="array" ref="U756">INDEX(Global_Yield,A756)*INDEX(Global_YieldUp,A756)</f>
        <v>5.9999999999999995E-4</v>
      </c>
      <c r="V756" s="36" cm="1">
        <f t="array" ref="V756">INDEX(Global_Yield,A756)*INDEX(Global_YieldDown,A756)</f>
        <v>5.9999999999999995E-4</v>
      </c>
    </row>
    <row r="757" spans="1:22" x14ac:dyDescent="0.2">
      <c r="A757" s="29">
        <v>755</v>
      </c>
      <c r="B757" s="30">
        <v>0.05</v>
      </c>
      <c r="C757" s="31">
        <f t="shared" si="22"/>
        <v>21.44836993212412</v>
      </c>
      <c r="D757" s="31"/>
      <c r="E757" s="32" cm="1">
        <f t="array" ref="E757">Global_Expense*INDEX(Global_InflationFactor,A757)</f>
        <v>107.2418496606206</v>
      </c>
      <c r="F757" s="32"/>
      <c r="G757" s="30">
        <v>0.06</v>
      </c>
      <c r="H757" s="31">
        <f t="shared" si="23"/>
        <v>0.9951560277146928</v>
      </c>
      <c r="I757" s="31"/>
      <c r="J757" s="33">
        <v>0.1</v>
      </c>
      <c r="K757" s="31" cm="1">
        <f t="array" ref="K757">1-POWER(1-INDEX(Life_LapseRate,A757),1/12)</f>
        <v>8.7416109546967213E-3</v>
      </c>
      <c r="L757" s="37"/>
      <c r="M757" s="35">
        <v>0.01</v>
      </c>
      <c r="N757" s="35">
        <v>0.01</v>
      </c>
      <c r="P757" s="36" cm="1">
        <f t="array" ref="P757">INDEX(Global_Inflation,A757)+0.02</f>
        <v>7.0000000000000007E-2</v>
      </c>
      <c r="R757" s="36" cm="1">
        <f t="array" ref="R757">INDEX(Life_LapseRate,A757)*0.5</f>
        <v>0.05</v>
      </c>
      <c r="S757" s="36" cm="1">
        <f t="array" ref="S757">INDEX(Life_LapseRate,A757)*1.5</f>
        <v>0.15000000000000002</v>
      </c>
      <c r="U757" s="36" cm="1">
        <f t="array" ref="U757">INDEX(Global_Yield,A757)*INDEX(Global_YieldUp,A757)</f>
        <v>5.9999999999999995E-4</v>
      </c>
      <c r="V757" s="36" cm="1">
        <f t="array" ref="V757">INDEX(Global_Yield,A757)*INDEX(Global_YieldDown,A757)</f>
        <v>5.9999999999999995E-4</v>
      </c>
    </row>
    <row r="758" spans="1:22" x14ac:dyDescent="0.2">
      <c r="A758" s="29">
        <v>756</v>
      </c>
      <c r="B758" s="30">
        <v>0.05</v>
      </c>
      <c r="C758" s="31">
        <f t="shared" si="22"/>
        <v>21.535753246185067</v>
      </c>
      <c r="D758" s="31"/>
      <c r="E758" s="32" cm="1">
        <f t="array" ref="E758">Global_Expense*INDEX(Global_InflationFactor,A758)</f>
        <v>107.67876623092533</v>
      </c>
      <c r="F758" s="32"/>
      <c r="G758" s="30">
        <v>0.06</v>
      </c>
      <c r="H758" s="31">
        <f t="shared" si="23"/>
        <v>0.9951560277146928</v>
      </c>
      <c r="I758" s="31"/>
      <c r="J758" s="33">
        <v>0.1</v>
      </c>
      <c r="K758" s="31" cm="1">
        <f t="array" ref="K758">1-POWER(1-INDEX(Life_LapseRate,A758),1/12)</f>
        <v>8.7416109546967213E-3</v>
      </c>
      <c r="L758" s="37"/>
      <c r="M758" s="35">
        <v>0.01</v>
      </c>
      <c r="N758" s="35">
        <v>0.01</v>
      </c>
      <c r="P758" s="36" cm="1">
        <f t="array" ref="P758">INDEX(Global_Inflation,A758)+0.02</f>
        <v>7.0000000000000007E-2</v>
      </c>
      <c r="R758" s="36" cm="1">
        <f t="array" ref="R758">INDEX(Life_LapseRate,A758)*0.5</f>
        <v>0.05</v>
      </c>
      <c r="S758" s="36" cm="1">
        <f t="array" ref="S758">INDEX(Life_LapseRate,A758)*1.5</f>
        <v>0.15000000000000002</v>
      </c>
      <c r="U758" s="36" cm="1">
        <f t="array" ref="U758">INDEX(Global_Yield,A758)*INDEX(Global_YieldUp,A758)</f>
        <v>5.9999999999999995E-4</v>
      </c>
      <c r="V758" s="36" cm="1">
        <f t="array" ref="V758">INDEX(Global_Yield,A758)*INDEX(Global_YieldDown,A758)</f>
        <v>5.9999999999999995E-4</v>
      </c>
    </row>
    <row r="759" spans="1:22" x14ac:dyDescent="0.2">
      <c r="A759" s="29">
        <v>757</v>
      </c>
      <c r="B759" s="30">
        <v>0.05</v>
      </c>
      <c r="C759" s="31">
        <f t="shared" si="22"/>
        <v>21.623492570684096</v>
      </c>
      <c r="D759" s="31"/>
      <c r="E759" s="32" cm="1">
        <f t="array" ref="E759">Global_Expense*INDEX(Global_InflationFactor,A759)</f>
        <v>108.11746285342048</v>
      </c>
      <c r="F759" s="32"/>
      <c r="G759" s="30">
        <v>0.06</v>
      </c>
      <c r="H759" s="31">
        <f t="shared" si="23"/>
        <v>0.9951560277146928</v>
      </c>
      <c r="I759" s="31"/>
      <c r="J759" s="33">
        <v>0.1</v>
      </c>
      <c r="K759" s="31" cm="1">
        <f t="array" ref="K759">1-POWER(1-INDEX(Life_LapseRate,A759),1/12)</f>
        <v>8.7416109546967213E-3</v>
      </c>
      <c r="L759" s="37"/>
      <c r="M759" s="35">
        <v>0.01</v>
      </c>
      <c r="N759" s="35">
        <v>0.01</v>
      </c>
      <c r="P759" s="36" cm="1">
        <f t="array" ref="P759">INDEX(Global_Inflation,A759)+0.02</f>
        <v>7.0000000000000007E-2</v>
      </c>
      <c r="R759" s="36" cm="1">
        <f t="array" ref="R759">INDEX(Life_LapseRate,A759)*0.5</f>
        <v>0.05</v>
      </c>
      <c r="S759" s="36" cm="1">
        <f t="array" ref="S759">INDEX(Life_LapseRate,A759)*1.5</f>
        <v>0.15000000000000002</v>
      </c>
      <c r="U759" s="36" cm="1">
        <f t="array" ref="U759">INDEX(Global_Yield,A759)*INDEX(Global_YieldUp,A759)</f>
        <v>5.9999999999999995E-4</v>
      </c>
      <c r="V759" s="36" cm="1">
        <f t="array" ref="V759">INDEX(Global_Yield,A759)*INDEX(Global_YieldDown,A759)</f>
        <v>5.9999999999999995E-4</v>
      </c>
    </row>
    <row r="760" spans="1:22" x14ac:dyDescent="0.2">
      <c r="A760" s="29">
        <v>758</v>
      </c>
      <c r="B760" s="30">
        <v>0.05</v>
      </c>
      <c r="C760" s="31">
        <f t="shared" si="22"/>
        <v>21.711589356051906</v>
      </c>
      <c r="D760" s="31"/>
      <c r="E760" s="32" cm="1">
        <f t="array" ref="E760">Global_Expense*INDEX(Global_InflationFactor,A760)</f>
        <v>108.55794678025953</v>
      </c>
      <c r="F760" s="32"/>
      <c r="G760" s="30">
        <v>0.06</v>
      </c>
      <c r="H760" s="31">
        <f t="shared" si="23"/>
        <v>0.9951560277146928</v>
      </c>
      <c r="I760" s="31"/>
      <c r="J760" s="33">
        <v>0.1</v>
      </c>
      <c r="K760" s="31" cm="1">
        <f t="array" ref="K760">1-POWER(1-INDEX(Life_LapseRate,A760),1/12)</f>
        <v>8.7416109546967213E-3</v>
      </c>
      <c r="L760" s="37"/>
      <c r="M760" s="35">
        <v>0.01</v>
      </c>
      <c r="N760" s="35">
        <v>0.01</v>
      </c>
      <c r="P760" s="36" cm="1">
        <f t="array" ref="P760">INDEX(Global_Inflation,A760)+0.02</f>
        <v>7.0000000000000007E-2</v>
      </c>
      <c r="R760" s="36" cm="1">
        <f t="array" ref="R760">INDEX(Life_LapseRate,A760)*0.5</f>
        <v>0.05</v>
      </c>
      <c r="S760" s="36" cm="1">
        <f t="array" ref="S760">INDEX(Life_LapseRate,A760)*1.5</f>
        <v>0.15000000000000002</v>
      </c>
      <c r="U760" s="36" cm="1">
        <f t="array" ref="U760">INDEX(Global_Yield,A760)*INDEX(Global_YieldUp,A760)</f>
        <v>5.9999999999999995E-4</v>
      </c>
      <c r="V760" s="36" cm="1">
        <f t="array" ref="V760">INDEX(Global_Yield,A760)*INDEX(Global_YieldDown,A760)</f>
        <v>5.9999999999999995E-4</v>
      </c>
    </row>
    <row r="761" spans="1:22" x14ac:dyDescent="0.2">
      <c r="A761" s="29">
        <v>759</v>
      </c>
      <c r="B761" s="30">
        <v>0.05</v>
      </c>
      <c r="C761" s="31">
        <f t="shared" si="22"/>
        <v>21.800045058628196</v>
      </c>
      <c r="D761" s="31"/>
      <c r="E761" s="32" cm="1">
        <f t="array" ref="E761">Global_Expense*INDEX(Global_InflationFactor,A761)</f>
        <v>109.00022529314099</v>
      </c>
      <c r="F761" s="32"/>
      <c r="G761" s="30">
        <v>0.06</v>
      </c>
      <c r="H761" s="31">
        <f t="shared" si="23"/>
        <v>0.9951560277146928</v>
      </c>
      <c r="I761" s="31"/>
      <c r="J761" s="33">
        <v>0.1</v>
      </c>
      <c r="K761" s="31" cm="1">
        <f t="array" ref="K761">1-POWER(1-INDEX(Life_LapseRate,A761),1/12)</f>
        <v>8.7416109546967213E-3</v>
      </c>
      <c r="L761" s="37"/>
      <c r="M761" s="35">
        <v>0.01</v>
      </c>
      <c r="N761" s="35">
        <v>0.01</v>
      </c>
      <c r="P761" s="36" cm="1">
        <f t="array" ref="P761">INDEX(Global_Inflation,A761)+0.02</f>
        <v>7.0000000000000007E-2</v>
      </c>
      <c r="R761" s="36" cm="1">
        <f t="array" ref="R761">INDEX(Life_LapseRate,A761)*0.5</f>
        <v>0.05</v>
      </c>
      <c r="S761" s="36" cm="1">
        <f t="array" ref="S761">INDEX(Life_LapseRate,A761)*1.5</f>
        <v>0.15000000000000002</v>
      </c>
      <c r="U761" s="36" cm="1">
        <f t="array" ref="U761">INDEX(Global_Yield,A761)*INDEX(Global_YieldUp,A761)</f>
        <v>5.9999999999999995E-4</v>
      </c>
      <c r="V761" s="36" cm="1">
        <f t="array" ref="V761">INDEX(Global_Yield,A761)*INDEX(Global_YieldDown,A761)</f>
        <v>5.9999999999999995E-4</v>
      </c>
    </row>
    <row r="762" spans="1:22" x14ac:dyDescent="0.2">
      <c r="A762" s="29">
        <v>760</v>
      </c>
      <c r="B762" s="30">
        <v>0.05</v>
      </c>
      <c r="C762" s="31">
        <f t="shared" si="22"/>
        <v>21.88886114068616</v>
      </c>
      <c r="D762" s="31"/>
      <c r="E762" s="32" cm="1">
        <f t="array" ref="E762">Global_Expense*INDEX(Global_InflationFactor,A762)</f>
        <v>109.4443057034308</v>
      </c>
      <c r="F762" s="32"/>
      <c r="G762" s="30">
        <v>0.06</v>
      </c>
      <c r="H762" s="31">
        <f t="shared" si="23"/>
        <v>0.9951560277146928</v>
      </c>
      <c r="I762" s="31"/>
      <c r="J762" s="33">
        <v>0.1</v>
      </c>
      <c r="K762" s="31" cm="1">
        <f t="array" ref="K762">1-POWER(1-INDEX(Life_LapseRate,A762),1/12)</f>
        <v>8.7416109546967213E-3</v>
      </c>
      <c r="L762" s="37"/>
      <c r="M762" s="35">
        <v>0.01</v>
      </c>
      <c r="N762" s="35">
        <v>0.01</v>
      </c>
      <c r="P762" s="36" cm="1">
        <f t="array" ref="P762">INDEX(Global_Inflation,A762)+0.02</f>
        <v>7.0000000000000007E-2</v>
      </c>
      <c r="R762" s="36" cm="1">
        <f t="array" ref="R762">INDEX(Life_LapseRate,A762)*0.5</f>
        <v>0.05</v>
      </c>
      <c r="S762" s="36" cm="1">
        <f t="array" ref="S762">INDEX(Life_LapseRate,A762)*1.5</f>
        <v>0.15000000000000002</v>
      </c>
      <c r="U762" s="36" cm="1">
        <f t="array" ref="U762">INDEX(Global_Yield,A762)*INDEX(Global_YieldUp,A762)</f>
        <v>5.9999999999999995E-4</v>
      </c>
      <c r="V762" s="36" cm="1">
        <f t="array" ref="V762">INDEX(Global_Yield,A762)*INDEX(Global_YieldDown,A762)</f>
        <v>5.9999999999999995E-4</v>
      </c>
    </row>
    <row r="763" spans="1:22" x14ac:dyDescent="0.2">
      <c r="A763" s="29">
        <v>761</v>
      </c>
      <c r="B763" s="30">
        <v>0.05</v>
      </c>
      <c r="C763" s="31">
        <f t="shared" si="22"/>
        <v>21.978039070456408</v>
      </c>
      <c r="D763" s="31"/>
      <c r="E763" s="32" cm="1">
        <f t="array" ref="E763">Global_Expense*INDEX(Global_InflationFactor,A763)</f>
        <v>109.89019535228203</v>
      </c>
      <c r="F763" s="32"/>
      <c r="G763" s="30">
        <v>0.06</v>
      </c>
      <c r="H763" s="31">
        <f t="shared" si="23"/>
        <v>0.9951560277146928</v>
      </c>
      <c r="I763" s="31"/>
      <c r="J763" s="33">
        <v>0.1</v>
      </c>
      <c r="K763" s="31" cm="1">
        <f t="array" ref="K763">1-POWER(1-INDEX(Life_LapseRate,A763),1/12)</f>
        <v>8.7416109546967213E-3</v>
      </c>
      <c r="L763" s="37"/>
      <c r="M763" s="35">
        <v>0.01</v>
      </c>
      <c r="N763" s="35">
        <v>0.01</v>
      </c>
      <c r="P763" s="36" cm="1">
        <f t="array" ref="P763">INDEX(Global_Inflation,A763)+0.02</f>
        <v>7.0000000000000007E-2</v>
      </c>
      <c r="R763" s="36" cm="1">
        <f t="array" ref="R763">INDEX(Life_LapseRate,A763)*0.5</f>
        <v>0.05</v>
      </c>
      <c r="S763" s="36" cm="1">
        <f t="array" ref="S763">INDEX(Life_LapseRate,A763)*1.5</f>
        <v>0.15000000000000002</v>
      </c>
      <c r="U763" s="36" cm="1">
        <f t="array" ref="U763">INDEX(Global_Yield,A763)*INDEX(Global_YieldUp,A763)</f>
        <v>5.9999999999999995E-4</v>
      </c>
      <c r="V763" s="36" cm="1">
        <f t="array" ref="V763">INDEX(Global_Yield,A763)*INDEX(Global_YieldDown,A763)</f>
        <v>5.9999999999999995E-4</v>
      </c>
    </row>
    <row r="764" spans="1:22" x14ac:dyDescent="0.2">
      <c r="A764" s="29">
        <v>762</v>
      </c>
      <c r="B764" s="30">
        <v>0.05</v>
      </c>
      <c r="C764" s="31">
        <f t="shared" si="22"/>
        <v>22.067580322151301</v>
      </c>
      <c r="D764" s="31"/>
      <c r="E764" s="32" cm="1">
        <f t="array" ref="E764">Global_Expense*INDEX(Global_InflationFactor,A764)</f>
        <v>110.3379016107565</v>
      </c>
      <c r="F764" s="32"/>
      <c r="G764" s="30">
        <v>0.06</v>
      </c>
      <c r="H764" s="31">
        <f t="shared" si="23"/>
        <v>0.9951560277146928</v>
      </c>
      <c r="I764" s="31"/>
      <c r="J764" s="33">
        <v>0.1</v>
      </c>
      <c r="K764" s="31" cm="1">
        <f t="array" ref="K764">1-POWER(1-INDEX(Life_LapseRate,A764),1/12)</f>
        <v>8.7416109546967213E-3</v>
      </c>
      <c r="L764" s="37"/>
      <c r="M764" s="35">
        <v>0.01</v>
      </c>
      <c r="N764" s="35">
        <v>0.01</v>
      </c>
      <c r="P764" s="36" cm="1">
        <f t="array" ref="P764">INDEX(Global_Inflation,A764)+0.02</f>
        <v>7.0000000000000007E-2</v>
      </c>
      <c r="R764" s="36" cm="1">
        <f t="array" ref="R764">INDEX(Life_LapseRate,A764)*0.5</f>
        <v>0.05</v>
      </c>
      <c r="S764" s="36" cm="1">
        <f t="array" ref="S764">INDEX(Life_LapseRate,A764)*1.5</f>
        <v>0.15000000000000002</v>
      </c>
      <c r="U764" s="36" cm="1">
        <f t="array" ref="U764">INDEX(Global_Yield,A764)*INDEX(Global_YieldUp,A764)</f>
        <v>5.9999999999999995E-4</v>
      </c>
      <c r="V764" s="36" cm="1">
        <f t="array" ref="V764">INDEX(Global_Yield,A764)*INDEX(Global_YieldDown,A764)</f>
        <v>5.9999999999999995E-4</v>
      </c>
    </row>
    <row r="765" spans="1:22" x14ac:dyDescent="0.2">
      <c r="A765" s="29">
        <v>763</v>
      </c>
      <c r="B765" s="30">
        <v>0.05</v>
      </c>
      <c r="C765" s="31">
        <f t="shared" si="22"/>
        <v>22.15748637598935</v>
      </c>
      <c r="D765" s="31"/>
      <c r="E765" s="32" cm="1">
        <f t="array" ref="E765">Global_Expense*INDEX(Global_InflationFactor,A765)</f>
        <v>110.78743187994675</v>
      </c>
      <c r="F765" s="32"/>
      <c r="G765" s="30">
        <v>0.06</v>
      </c>
      <c r="H765" s="31">
        <f t="shared" si="23"/>
        <v>0.9951560277146928</v>
      </c>
      <c r="I765" s="31"/>
      <c r="J765" s="33">
        <v>0.1</v>
      </c>
      <c r="K765" s="31" cm="1">
        <f t="array" ref="K765">1-POWER(1-INDEX(Life_LapseRate,A765),1/12)</f>
        <v>8.7416109546967213E-3</v>
      </c>
      <c r="L765" s="37"/>
      <c r="M765" s="35">
        <v>0.01</v>
      </c>
      <c r="N765" s="35">
        <v>0.01</v>
      </c>
      <c r="P765" s="36" cm="1">
        <f t="array" ref="P765">INDEX(Global_Inflation,A765)+0.02</f>
        <v>7.0000000000000007E-2</v>
      </c>
      <c r="R765" s="36" cm="1">
        <f t="array" ref="R765">INDEX(Life_LapseRate,A765)*0.5</f>
        <v>0.05</v>
      </c>
      <c r="S765" s="36" cm="1">
        <f t="array" ref="S765">INDEX(Life_LapseRate,A765)*1.5</f>
        <v>0.15000000000000002</v>
      </c>
      <c r="U765" s="36" cm="1">
        <f t="array" ref="U765">INDEX(Global_Yield,A765)*INDEX(Global_YieldUp,A765)</f>
        <v>5.9999999999999995E-4</v>
      </c>
      <c r="V765" s="36" cm="1">
        <f t="array" ref="V765">INDEX(Global_Yield,A765)*INDEX(Global_YieldDown,A765)</f>
        <v>5.9999999999999995E-4</v>
      </c>
    </row>
    <row r="766" spans="1:22" x14ac:dyDescent="0.2">
      <c r="A766" s="29">
        <v>764</v>
      </c>
      <c r="B766" s="30">
        <v>0.05</v>
      </c>
      <c r="C766" s="31">
        <f t="shared" si="22"/>
        <v>22.247758718219636</v>
      </c>
      <c r="D766" s="31"/>
      <c r="E766" s="32" cm="1">
        <f t="array" ref="E766">Global_Expense*INDEX(Global_InflationFactor,A766)</f>
        <v>111.23879359109819</v>
      </c>
      <c r="F766" s="32"/>
      <c r="G766" s="30">
        <v>0.06</v>
      </c>
      <c r="H766" s="31">
        <f t="shared" si="23"/>
        <v>0.9951560277146928</v>
      </c>
      <c r="I766" s="31"/>
      <c r="J766" s="33">
        <v>0.1</v>
      </c>
      <c r="K766" s="31" cm="1">
        <f t="array" ref="K766">1-POWER(1-INDEX(Life_LapseRate,A766),1/12)</f>
        <v>8.7416109546967213E-3</v>
      </c>
      <c r="L766" s="37"/>
      <c r="M766" s="35">
        <v>0.01</v>
      </c>
      <c r="N766" s="35">
        <v>0.01</v>
      </c>
      <c r="P766" s="36" cm="1">
        <f t="array" ref="P766">INDEX(Global_Inflation,A766)+0.02</f>
        <v>7.0000000000000007E-2</v>
      </c>
      <c r="R766" s="36" cm="1">
        <f t="array" ref="R766">INDEX(Life_LapseRate,A766)*0.5</f>
        <v>0.05</v>
      </c>
      <c r="S766" s="36" cm="1">
        <f t="array" ref="S766">INDEX(Life_LapseRate,A766)*1.5</f>
        <v>0.15000000000000002</v>
      </c>
      <c r="U766" s="36" cm="1">
        <f t="array" ref="U766">INDEX(Global_Yield,A766)*INDEX(Global_YieldUp,A766)</f>
        <v>5.9999999999999995E-4</v>
      </c>
      <c r="V766" s="36" cm="1">
        <f t="array" ref="V766">INDEX(Global_Yield,A766)*INDEX(Global_YieldDown,A766)</f>
        <v>5.9999999999999995E-4</v>
      </c>
    </row>
    <row r="767" spans="1:22" x14ac:dyDescent="0.2">
      <c r="A767" s="29">
        <v>765</v>
      </c>
      <c r="B767" s="30">
        <v>0.05</v>
      </c>
      <c r="C767" s="31">
        <f t="shared" si="22"/>
        <v>22.338398841146397</v>
      </c>
      <c r="D767" s="31"/>
      <c r="E767" s="32" cm="1">
        <f t="array" ref="E767">Global_Expense*INDEX(Global_InflationFactor,A767)</f>
        <v>111.69199420573199</v>
      </c>
      <c r="F767" s="32"/>
      <c r="G767" s="30">
        <v>0.06</v>
      </c>
      <c r="H767" s="31">
        <f t="shared" si="23"/>
        <v>0.9951560277146928</v>
      </c>
      <c r="I767" s="31"/>
      <c r="J767" s="33">
        <v>0.1</v>
      </c>
      <c r="K767" s="31" cm="1">
        <f t="array" ref="K767">1-POWER(1-INDEX(Life_LapseRate,A767),1/12)</f>
        <v>8.7416109546967213E-3</v>
      </c>
      <c r="L767" s="37"/>
      <c r="M767" s="35">
        <v>0.01</v>
      </c>
      <c r="N767" s="35">
        <v>0.01</v>
      </c>
      <c r="P767" s="36" cm="1">
        <f t="array" ref="P767">INDEX(Global_Inflation,A767)+0.02</f>
        <v>7.0000000000000007E-2</v>
      </c>
      <c r="R767" s="36" cm="1">
        <f t="array" ref="R767">INDEX(Life_LapseRate,A767)*0.5</f>
        <v>0.05</v>
      </c>
      <c r="S767" s="36" cm="1">
        <f t="array" ref="S767">INDEX(Life_LapseRate,A767)*1.5</f>
        <v>0.15000000000000002</v>
      </c>
      <c r="U767" s="36" cm="1">
        <f t="array" ref="U767">INDEX(Global_Yield,A767)*INDEX(Global_YieldUp,A767)</f>
        <v>5.9999999999999995E-4</v>
      </c>
      <c r="V767" s="36" cm="1">
        <f t="array" ref="V767">INDEX(Global_Yield,A767)*INDEX(Global_YieldDown,A767)</f>
        <v>5.9999999999999995E-4</v>
      </c>
    </row>
    <row r="768" spans="1:22" x14ac:dyDescent="0.2">
      <c r="A768" s="29">
        <v>766</v>
      </c>
      <c r="B768" s="30">
        <v>0.05</v>
      </c>
      <c r="C768" s="31">
        <f t="shared" si="22"/>
        <v>22.429408243153734</v>
      </c>
      <c r="D768" s="31"/>
      <c r="E768" s="32" cm="1">
        <f t="array" ref="E768">Global_Expense*INDEX(Global_InflationFactor,A768)</f>
        <v>112.14704121576867</v>
      </c>
      <c r="F768" s="32"/>
      <c r="G768" s="30">
        <v>0.06</v>
      </c>
      <c r="H768" s="31">
        <f t="shared" si="23"/>
        <v>0.9951560277146928</v>
      </c>
      <c r="I768" s="31"/>
      <c r="J768" s="33">
        <v>0.1</v>
      </c>
      <c r="K768" s="31" cm="1">
        <f t="array" ref="K768">1-POWER(1-INDEX(Life_LapseRate,A768),1/12)</f>
        <v>8.7416109546967213E-3</v>
      </c>
      <c r="L768" s="37"/>
      <c r="M768" s="35">
        <v>0.01</v>
      </c>
      <c r="N768" s="35">
        <v>0.01</v>
      </c>
      <c r="P768" s="36" cm="1">
        <f t="array" ref="P768">INDEX(Global_Inflation,A768)+0.02</f>
        <v>7.0000000000000007E-2</v>
      </c>
      <c r="R768" s="36" cm="1">
        <f t="array" ref="R768">INDEX(Life_LapseRate,A768)*0.5</f>
        <v>0.05</v>
      </c>
      <c r="S768" s="36" cm="1">
        <f t="array" ref="S768">INDEX(Life_LapseRate,A768)*1.5</f>
        <v>0.15000000000000002</v>
      </c>
      <c r="U768" s="36" cm="1">
        <f t="array" ref="U768">INDEX(Global_Yield,A768)*INDEX(Global_YieldUp,A768)</f>
        <v>5.9999999999999995E-4</v>
      </c>
      <c r="V768" s="36" cm="1">
        <f t="array" ref="V768">INDEX(Global_Yield,A768)*INDEX(Global_YieldDown,A768)</f>
        <v>5.9999999999999995E-4</v>
      </c>
    </row>
    <row r="769" spans="1:22" x14ac:dyDescent="0.2">
      <c r="A769" s="29">
        <v>767</v>
      </c>
      <c r="B769" s="30">
        <v>0.05</v>
      </c>
      <c r="C769" s="31">
        <f t="shared" si="22"/>
        <v>22.520788428730331</v>
      </c>
      <c r="D769" s="31"/>
      <c r="E769" s="32" cm="1">
        <f t="array" ref="E769">Global_Expense*INDEX(Global_InflationFactor,A769)</f>
        <v>112.60394214365165</v>
      </c>
      <c r="F769" s="32"/>
      <c r="G769" s="30">
        <v>0.06</v>
      </c>
      <c r="H769" s="31">
        <f t="shared" si="23"/>
        <v>0.9951560277146928</v>
      </c>
      <c r="I769" s="31"/>
      <c r="J769" s="33">
        <v>0.1</v>
      </c>
      <c r="K769" s="31" cm="1">
        <f t="array" ref="K769">1-POWER(1-INDEX(Life_LapseRate,A769),1/12)</f>
        <v>8.7416109546967213E-3</v>
      </c>
      <c r="L769" s="37"/>
      <c r="M769" s="35">
        <v>0.01</v>
      </c>
      <c r="N769" s="35">
        <v>0.01</v>
      </c>
      <c r="P769" s="36" cm="1">
        <f t="array" ref="P769">INDEX(Global_Inflation,A769)+0.02</f>
        <v>7.0000000000000007E-2</v>
      </c>
      <c r="R769" s="36" cm="1">
        <f t="array" ref="R769">INDEX(Life_LapseRate,A769)*0.5</f>
        <v>0.05</v>
      </c>
      <c r="S769" s="36" cm="1">
        <f t="array" ref="S769">INDEX(Life_LapseRate,A769)*1.5</f>
        <v>0.15000000000000002</v>
      </c>
      <c r="U769" s="36" cm="1">
        <f t="array" ref="U769">INDEX(Global_Yield,A769)*INDEX(Global_YieldUp,A769)</f>
        <v>5.9999999999999995E-4</v>
      </c>
      <c r="V769" s="36" cm="1">
        <f t="array" ref="V769">INDEX(Global_Yield,A769)*INDEX(Global_YieldDown,A769)</f>
        <v>5.9999999999999995E-4</v>
      </c>
    </row>
    <row r="770" spans="1:22" x14ac:dyDescent="0.2">
      <c r="A770" s="29">
        <v>768</v>
      </c>
      <c r="B770" s="30">
        <v>0.05</v>
      </c>
      <c r="C770" s="31">
        <f t="shared" si="22"/>
        <v>22.612540908494324</v>
      </c>
      <c r="D770" s="31"/>
      <c r="E770" s="32" cm="1">
        <f t="array" ref="E770">Global_Expense*INDEX(Global_InflationFactor,A770)</f>
        <v>113.06270454247162</v>
      </c>
      <c r="F770" s="32"/>
      <c r="G770" s="30">
        <v>0.06</v>
      </c>
      <c r="H770" s="31">
        <f t="shared" si="23"/>
        <v>0.9951560277146928</v>
      </c>
      <c r="I770" s="31"/>
      <c r="J770" s="33">
        <v>0.1</v>
      </c>
      <c r="K770" s="31" cm="1">
        <f t="array" ref="K770">1-POWER(1-INDEX(Life_LapseRate,A770),1/12)</f>
        <v>8.7416109546967213E-3</v>
      </c>
      <c r="L770" s="37"/>
      <c r="M770" s="35">
        <v>0.01</v>
      </c>
      <c r="N770" s="35">
        <v>0.01</v>
      </c>
      <c r="P770" s="36" cm="1">
        <f t="array" ref="P770">INDEX(Global_Inflation,A770)+0.02</f>
        <v>7.0000000000000007E-2</v>
      </c>
      <c r="R770" s="36" cm="1">
        <f t="array" ref="R770">INDEX(Life_LapseRate,A770)*0.5</f>
        <v>0.05</v>
      </c>
      <c r="S770" s="36" cm="1">
        <f t="array" ref="S770">INDEX(Life_LapseRate,A770)*1.5</f>
        <v>0.15000000000000002</v>
      </c>
      <c r="U770" s="36" cm="1">
        <f t="array" ref="U770">INDEX(Global_Yield,A770)*INDEX(Global_YieldUp,A770)</f>
        <v>5.9999999999999995E-4</v>
      </c>
      <c r="V770" s="36" cm="1">
        <f t="array" ref="V770">INDEX(Global_Yield,A770)*INDEX(Global_YieldDown,A770)</f>
        <v>5.9999999999999995E-4</v>
      </c>
    </row>
    <row r="771" spans="1:22" x14ac:dyDescent="0.2">
      <c r="A771" s="29">
        <v>769</v>
      </c>
      <c r="B771" s="30">
        <v>0.05</v>
      </c>
      <c r="C771" s="31">
        <f t="shared" ref="C771:C834" si="24">IF(A771=1,1,POWER(1+INDEX(Global_Inflation,A771-1),(A771-1)/12))</f>
        <v>22.704667199218299</v>
      </c>
      <c r="D771" s="31"/>
      <c r="E771" s="32" cm="1">
        <f t="array" ref="E771">Global_Expense*INDEX(Global_InflationFactor,A771)</f>
        <v>113.5233359960915</v>
      </c>
      <c r="F771" s="32"/>
      <c r="G771" s="30">
        <v>0.06</v>
      </c>
      <c r="H771" s="31">
        <f t="shared" ref="H771:H834" si="25">1/POWER(1+INDEX(Global_Yield,A771),1/12)</f>
        <v>0.9951560277146928</v>
      </c>
      <c r="I771" s="31"/>
      <c r="J771" s="33">
        <v>0.1</v>
      </c>
      <c r="K771" s="31" cm="1">
        <f t="array" ref="K771">1-POWER(1-INDEX(Life_LapseRate,A771),1/12)</f>
        <v>8.7416109546967213E-3</v>
      </c>
      <c r="L771" s="37"/>
      <c r="M771" s="35">
        <v>0.01</v>
      </c>
      <c r="N771" s="35">
        <v>0.01</v>
      </c>
      <c r="P771" s="36" cm="1">
        <f t="array" ref="P771">INDEX(Global_Inflation,A771)+0.02</f>
        <v>7.0000000000000007E-2</v>
      </c>
      <c r="R771" s="36" cm="1">
        <f t="array" ref="R771">INDEX(Life_LapseRate,A771)*0.5</f>
        <v>0.05</v>
      </c>
      <c r="S771" s="36" cm="1">
        <f t="array" ref="S771">INDEX(Life_LapseRate,A771)*1.5</f>
        <v>0.15000000000000002</v>
      </c>
      <c r="U771" s="36" cm="1">
        <f t="array" ref="U771">INDEX(Global_Yield,A771)*INDEX(Global_YieldUp,A771)</f>
        <v>5.9999999999999995E-4</v>
      </c>
      <c r="V771" s="36" cm="1">
        <f t="array" ref="V771">INDEX(Global_Yield,A771)*INDEX(Global_YieldDown,A771)</f>
        <v>5.9999999999999995E-4</v>
      </c>
    </row>
    <row r="772" spans="1:22" x14ac:dyDescent="0.2">
      <c r="A772" s="29">
        <v>770</v>
      </c>
      <c r="B772" s="30">
        <v>0.05</v>
      </c>
      <c r="C772" s="31">
        <f t="shared" si="24"/>
        <v>22.797168823854495</v>
      </c>
      <c r="D772" s="31"/>
      <c r="E772" s="32" cm="1">
        <f t="array" ref="E772">Global_Expense*INDEX(Global_InflationFactor,A772)</f>
        <v>113.98584411927247</v>
      </c>
      <c r="F772" s="32"/>
      <c r="G772" s="30">
        <v>0.06</v>
      </c>
      <c r="H772" s="31">
        <f t="shared" si="25"/>
        <v>0.9951560277146928</v>
      </c>
      <c r="I772" s="31"/>
      <c r="J772" s="33">
        <v>0.1</v>
      </c>
      <c r="K772" s="31" cm="1">
        <f t="array" ref="K772">1-POWER(1-INDEX(Life_LapseRate,A772),1/12)</f>
        <v>8.7416109546967213E-3</v>
      </c>
      <c r="L772" s="37"/>
      <c r="M772" s="35">
        <v>0.01</v>
      </c>
      <c r="N772" s="35">
        <v>0.01</v>
      </c>
      <c r="P772" s="36" cm="1">
        <f t="array" ref="P772">INDEX(Global_Inflation,A772)+0.02</f>
        <v>7.0000000000000007E-2</v>
      </c>
      <c r="R772" s="36" cm="1">
        <f t="array" ref="R772">INDEX(Life_LapseRate,A772)*0.5</f>
        <v>0.05</v>
      </c>
      <c r="S772" s="36" cm="1">
        <f t="array" ref="S772">INDEX(Life_LapseRate,A772)*1.5</f>
        <v>0.15000000000000002</v>
      </c>
      <c r="U772" s="36" cm="1">
        <f t="array" ref="U772">INDEX(Global_Yield,A772)*INDEX(Global_YieldUp,A772)</f>
        <v>5.9999999999999995E-4</v>
      </c>
      <c r="V772" s="36" cm="1">
        <f t="array" ref="V772">INDEX(Global_Yield,A772)*INDEX(Global_YieldDown,A772)</f>
        <v>5.9999999999999995E-4</v>
      </c>
    </row>
    <row r="773" spans="1:22" x14ac:dyDescent="0.2">
      <c r="A773" s="29">
        <v>771</v>
      </c>
      <c r="B773" s="30">
        <v>0.05</v>
      </c>
      <c r="C773" s="31">
        <f t="shared" si="24"/>
        <v>22.89004731155962</v>
      </c>
      <c r="D773" s="31"/>
      <c r="E773" s="32" cm="1">
        <f t="array" ref="E773">Global_Expense*INDEX(Global_InflationFactor,A773)</f>
        <v>114.45023655779809</v>
      </c>
      <c r="F773" s="32"/>
      <c r="G773" s="30">
        <v>0.06</v>
      </c>
      <c r="H773" s="31">
        <f t="shared" si="25"/>
        <v>0.9951560277146928</v>
      </c>
      <c r="I773" s="31"/>
      <c r="J773" s="33">
        <v>0.1</v>
      </c>
      <c r="K773" s="31" cm="1">
        <f t="array" ref="K773">1-POWER(1-INDEX(Life_LapseRate,A773),1/12)</f>
        <v>8.7416109546967213E-3</v>
      </c>
      <c r="L773" s="37"/>
      <c r="M773" s="35">
        <v>0.01</v>
      </c>
      <c r="N773" s="35">
        <v>0.01</v>
      </c>
      <c r="P773" s="36" cm="1">
        <f t="array" ref="P773">INDEX(Global_Inflation,A773)+0.02</f>
        <v>7.0000000000000007E-2</v>
      </c>
      <c r="R773" s="36" cm="1">
        <f t="array" ref="R773">INDEX(Life_LapseRate,A773)*0.5</f>
        <v>0.05</v>
      </c>
      <c r="S773" s="36" cm="1">
        <f t="array" ref="S773">INDEX(Life_LapseRate,A773)*1.5</f>
        <v>0.15000000000000002</v>
      </c>
      <c r="U773" s="36" cm="1">
        <f t="array" ref="U773">INDEX(Global_Yield,A773)*INDEX(Global_YieldUp,A773)</f>
        <v>5.9999999999999995E-4</v>
      </c>
      <c r="V773" s="36" cm="1">
        <f t="array" ref="V773">INDEX(Global_Yield,A773)*INDEX(Global_YieldDown,A773)</f>
        <v>5.9999999999999995E-4</v>
      </c>
    </row>
    <row r="774" spans="1:22" x14ac:dyDescent="0.2">
      <c r="A774" s="29">
        <v>772</v>
      </c>
      <c r="B774" s="30">
        <v>0.05</v>
      </c>
      <c r="C774" s="31">
        <f t="shared" si="24"/>
        <v>22.983304197720472</v>
      </c>
      <c r="D774" s="31"/>
      <c r="E774" s="32" cm="1">
        <f t="array" ref="E774">Global_Expense*INDEX(Global_InflationFactor,A774)</f>
        <v>114.91652098860236</v>
      </c>
      <c r="F774" s="32"/>
      <c r="G774" s="30">
        <v>0.06</v>
      </c>
      <c r="H774" s="31">
        <f t="shared" si="25"/>
        <v>0.9951560277146928</v>
      </c>
      <c r="I774" s="31"/>
      <c r="J774" s="33">
        <v>0.1</v>
      </c>
      <c r="K774" s="31" cm="1">
        <f t="array" ref="K774">1-POWER(1-INDEX(Life_LapseRate,A774),1/12)</f>
        <v>8.7416109546967213E-3</v>
      </c>
      <c r="L774" s="37"/>
      <c r="M774" s="35">
        <v>0.01</v>
      </c>
      <c r="N774" s="35">
        <v>0.01</v>
      </c>
      <c r="P774" s="36" cm="1">
        <f t="array" ref="P774">INDEX(Global_Inflation,A774)+0.02</f>
        <v>7.0000000000000007E-2</v>
      </c>
      <c r="R774" s="36" cm="1">
        <f t="array" ref="R774">INDEX(Life_LapseRate,A774)*0.5</f>
        <v>0.05</v>
      </c>
      <c r="S774" s="36" cm="1">
        <f t="array" ref="S774">INDEX(Life_LapseRate,A774)*1.5</f>
        <v>0.15000000000000002</v>
      </c>
      <c r="U774" s="36" cm="1">
        <f t="array" ref="U774">INDEX(Global_Yield,A774)*INDEX(Global_YieldUp,A774)</f>
        <v>5.9999999999999995E-4</v>
      </c>
      <c r="V774" s="36" cm="1">
        <f t="array" ref="V774">INDEX(Global_Yield,A774)*INDEX(Global_YieldDown,A774)</f>
        <v>5.9999999999999995E-4</v>
      </c>
    </row>
    <row r="775" spans="1:22" x14ac:dyDescent="0.2">
      <c r="A775" s="29">
        <v>773</v>
      </c>
      <c r="B775" s="30">
        <v>0.05</v>
      </c>
      <c r="C775" s="31">
        <f t="shared" si="24"/>
        <v>23.076941023979224</v>
      </c>
      <c r="D775" s="31"/>
      <c r="E775" s="32" cm="1">
        <f t="array" ref="E775">Global_Expense*INDEX(Global_InflationFactor,A775)</f>
        <v>115.38470511989613</v>
      </c>
      <c r="F775" s="32"/>
      <c r="G775" s="30">
        <v>0.06</v>
      </c>
      <c r="H775" s="31">
        <f t="shared" si="25"/>
        <v>0.9951560277146928</v>
      </c>
      <c r="I775" s="31"/>
      <c r="J775" s="33">
        <v>0.1</v>
      </c>
      <c r="K775" s="31" cm="1">
        <f t="array" ref="K775">1-POWER(1-INDEX(Life_LapseRate,A775),1/12)</f>
        <v>8.7416109546967213E-3</v>
      </c>
      <c r="L775" s="37"/>
      <c r="M775" s="35">
        <v>0.01</v>
      </c>
      <c r="N775" s="35">
        <v>0.01</v>
      </c>
      <c r="P775" s="36" cm="1">
        <f t="array" ref="P775">INDEX(Global_Inflation,A775)+0.02</f>
        <v>7.0000000000000007E-2</v>
      </c>
      <c r="R775" s="36" cm="1">
        <f t="array" ref="R775">INDEX(Life_LapseRate,A775)*0.5</f>
        <v>0.05</v>
      </c>
      <c r="S775" s="36" cm="1">
        <f t="array" ref="S775">INDEX(Life_LapseRate,A775)*1.5</f>
        <v>0.15000000000000002</v>
      </c>
      <c r="U775" s="36" cm="1">
        <f t="array" ref="U775">INDEX(Global_Yield,A775)*INDEX(Global_YieldUp,A775)</f>
        <v>5.9999999999999995E-4</v>
      </c>
      <c r="V775" s="36" cm="1">
        <f t="array" ref="V775">INDEX(Global_Yield,A775)*INDEX(Global_YieldDown,A775)</f>
        <v>5.9999999999999995E-4</v>
      </c>
    </row>
    <row r="776" spans="1:22" x14ac:dyDescent="0.2">
      <c r="A776" s="29">
        <v>774</v>
      </c>
      <c r="B776" s="30">
        <v>0.05</v>
      </c>
      <c r="C776" s="31">
        <f t="shared" si="24"/>
        <v>23.170959338258879</v>
      </c>
      <c r="D776" s="31"/>
      <c r="E776" s="32" cm="1">
        <f t="array" ref="E776">Global_Expense*INDEX(Global_InflationFactor,A776)</f>
        <v>115.8547966912944</v>
      </c>
      <c r="F776" s="32"/>
      <c r="G776" s="30">
        <v>0.06</v>
      </c>
      <c r="H776" s="31">
        <f t="shared" si="25"/>
        <v>0.9951560277146928</v>
      </c>
      <c r="I776" s="31"/>
      <c r="J776" s="33">
        <v>0.1</v>
      </c>
      <c r="K776" s="31" cm="1">
        <f t="array" ref="K776">1-POWER(1-INDEX(Life_LapseRate,A776),1/12)</f>
        <v>8.7416109546967213E-3</v>
      </c>
      <c r="L776" s="37"/>
      <c r="M776" s="35">
        <v>0.01</v>
      </c>
      <c r="N776" s="35">
        <v>0.01</v>
      </c>
      <c r="P776" s="36" cm="1">
        <f t="array" ref="P776">INDEX(Global_Inflation,A776)+0.02</f>
        <v>7.0000000000000007E-2</v>
      </c>
      <c r="R776" s="36" cm="1">
        <f t="array" ref="R776">INDEX(Life_LapseRate,A776)*0.5</f>
        <v>0.05</v>
      </c>
      <c r="S776" s="36" cm="1">
        <f t="array" ref="S776">INDEX(Life_LapseRate,A776)*1.5</f>
        <v>0.15000000000000002</v>
      </c>
      <c r="U776" s="36" cm="1">
        <f t="array" ref="U776">INDEX(Global_Yield,A776)*INDEX(Global_YieldUp,A776)</f>
        <v>5.9999999999999995E-4</v>
      </c>
      <c r="V776" s="36" cm="1">
        <f t="array" ref="V776">INDEX(Global_Yield,A776)*INDEX(Global_YieldDown,A776)</f>
        <v>5.9999999999999995E-4</v>
      </c>
    </row>
    <row r="777" spans="1:22" x14ac:dyDescent="0.2">
      <c r="A777" s="29">
        <v>775</v>
      </c>
      <c r="B777" s="30">
        <v>0.05</v>
      </c>
      <c r="C777" s="31">
        <f t="shared" si="24"/>
        <v>23.265360694788821</v>
      </c>
      <c r="D777" s="31"/>
      <c r="E777" s="32" cm="1">
        <f t="array" ref="E777">Global_Expense*INDEX(Global_InflationFactor,A777)</f>
        <v>116.32680347394411</v>
      </c>
      <c r="F777" s="32"/>
      <c r="G777" s="30">
        <v>0.06</v>
      </c>
      <c r="H777" s="31">
        <f t="shared" si="25"/>
        <v>0.9951560277146928</v>
      </c>
      <c r="I777" s="31"/>
      <c r="J777" s="33">
        <v>0.1</v>
      </c>
      <c r="K777" s="31" cm="1">
        <f t="array" ref="K777">1-POWER(1-INDEX(Life_LapseRate,A777),1/12)</f>
        <v>8.7416109546967213E-3</v>
      </c>
      <c r="L777" s="37"/>
      <c r="M777" s="35">
        <v>0.01</v>
      </c>
      <c r="N777" s="35">
        <v>0.01</v>
      </c>
      <c r="P777" s="36" cm="1">
        <f t="array" ref="P777">INDEX(Global_Inflation,A777)+0.02</f>
        <v>7.0000000000000007E-2</v>
      </c>
      <c r="R777" s="36" cm="1">
        <f t="array" ref="R777">INDEX(Life_LapseRate,A777)*0.5</f>
        <v>0.05</v>
      </c>
      <c r="S777" s="36" cm="1">
        <f t="array" ref="S777">INDEX(Life_LapseRate,A777)*1.5</f>
        <v>0.15000000000000002</v>
      </c>
      <c r="U777" s="36" cm="1">
        <f t="array" ref="U777">INDEX(Global_Yield,A777)*INDEX(Global_YieldUp,A777)</f>
        <v>5.9999999999999995E-4</v>
      </c>
      <c r="V777" s="36" cm="1">
        <f t="array" ref="V777">INDEX(Global_Yield,A777)*INDEX(Global_YieldDown,A777)</f>
        <v>5.9999999999999995E-4</v>
      </c>
    </row>
    <row r="778" spans="1:22" x14ac:dyDescent="0.2">
      <c r="A778" s="29">
        <v>776</v>
      </c>
      <c r="B778" s="30">
        <v>0.05</v>
      </c>
      <c r="C778" s="31">
        <f t="shared" si="24"/>
        <v>23.36014665413061</v>
      </c>
      <c r="D778" s="31"/>
      <c r="E778" s="32" cm="1">
        <f t="array" ref="E778">Global_Expense*INDEX(Global_InflationFactor,A778)</f>
        <v>116.80073327065304</v>
      </c>
      <c r="F778" s="32"/>
      <c r="G778" s="30">
        <v>0.06</v>
      </c>
      <c r="H778" s="31">
        <f t="shared" si="25"/>
        <v>0.9951560277146928</v>
      </c>
      <c r="I778" s="31"/>
      <c r="J778" s="33">
        <v>0.1</v>
      </c>
      <c r="K778" s="31" cm="1">
        <f t="array" ref="K778">1-POWER(1-INDEX(Life_LapseRate,A778),1/12)</f>
        <v>8.7416109546967213E-3</v>
      </c>
      <c r="L778" s="37"/>
      <c r="M778" s="35">
        <v>0.01</v>
      </c>
      <c r="N778" s="35">
        <v>0.01</v>
      </c>
      <c r="P778" s="36" cm="1">
        <f t="array" ref="P778">INDEX(Global_Inflation,A778)+0.02</f>
        <v>7.0000000000000007E-2</v>
      </c>
      <c r="R778" s="36" cm="1">
        <f t="array" ref="R778">INDEX(Life_LapseRate,A778)*0.5</f>
        <v>0.05</v>
      </c>
      <c r="S778" s="36" cm="1">
        <f t="array" ref="S778">INDEX(Life_LapseRate,A778)*1.5</f>
        <v>0.15000000000000002</v>
      </c>
      <c r="U778" s="36" cm="1">
        <f t="array" ref="U778">INDEX(Global_Yield,A778)*INDEX(Global_YieldUp,A778)</f>
        <v>5.9999999999999995E-4</v>
      </c>
      <c r="V778" s="36" cm="1">
        <f t="array" ref="V778">INDEX(Global_Yield,A778)*INDEX(Global_YieldDown,A778)</f>
        <v>5.9999999999999995E-4</v>
      </c>
    </row>
    <row r="779" spans="1:22" x14ac:dyDescent="0.2">
      <c r="A779" s="29">
        <v>777</v>
      </c>
      <c r="B779" s="30">
        <v>0.05</v>
      </c>
      <c r="C779" s="31">
        <f t="shared" si="24"/>
        <v>23.45531878320373</v>
      </c>
      <c r="D779" s="31"/>
      <c r="E779" s="32" cm="1">
        <f t="array" ref="E779">Global_Expense*INDEX(Global_InflationFactor,A779)</f>
        <v>117.27659391601864</v>
      </c>
      <c r="F779" s="32"/>
      <c r="G779" s="30">
        <v>0.06</v>
      </c>
      <c r="H779" s="31">
        <f t="shared" si="25"/>
        <v>0.9951560277146928</v>
      </c>
      <c r="I779" s="31"/>
      <c r="J779" s="33">
        <v>0.1</v>
      </c>
      <c r="K779" s="31" cm="1">
        <f t="array" ref="K779">1-POWER(1-INDEX(Life_LapseRate,A779),1/12)</f>
        <v>8.7416109546967213E-3</v>
      </c>
      <c r="L779" s="37"/>
      <c r="M779" s="35">
        <v>0.01</v>
      </c>
      <c r="N779" s="35">
        <v>0.01</v>
      </c>
      <c r="P779" s="36" cm="1">
        <f t="array" ref="P779">INDEX(Global_Inflation,A779)+0.02</f>
        <v>7.0000000000000007E-2</v>
      </c>
      <c r="R779" s="36" cm="1">
        <f t="array" ref="R779">INDEX(Life_LapseRate,A779)*0.5</f>
        <v>0.05</v>
      </c>
      <c r="S779" s="36" cm="1">
        <f t="array" ref="S779">INDEX(Life_LapseRate,A779)*1.5</f>
        <v>0.15000000000000002</v>
      </c>
      <c r="U779" s="36" cm="1">
        <f t="array" ref="U779">INDEX(Global_Yield,A779)*INDEX(Global_YieldUp,A779)</f>
        <v>5.9999999999999995E-4</v>
      </c>
      <c r="V779" s="36" cm="1">
        <f t="array" ref="V779">INDEX(Global_Yield,A779)*INDEX(Global_YieldDown,A779)</f>
        <v>5.9999999999999995E-4</v>
      </c>
    </row>
    <row r="780" spans="1:22" x14ac:dyDescent="0.2">
      <c r="A780" s="29">
        <v>778</v>
      </c>
      <c r="B780" s="30">
        <v>0.05</v>
      </c>
      <c r="C780" s="31">
        <f t="shared" si="24"/>
        <v>23.550878655311426</v>
      </c>
      <c r="D780" s="31"/>
      <c r="E780" s="32" cm="1">
        <f t="array" ref="E780">Global_Expense*INDEX(Global_InflationFactor,A780)</f>
        <v>117.75439327655712</v>
      </c>
      <c r="F780" s="32"/>
      <c r="G780" s="30">
        <v>0.06</v>
      </c>
      <c r="H780" s="31">
        <f t="shared" si="25"/>
        <v>0.9951560277146928</v>
      </c>
      <c r="I780" s="31"/>
      <c r="J780" s="33">
        <v>0.1</v>
      </c>
      <c r="K780" s="31" cm="1">
        <f t="array" ref="K780">1-POWER(1-INDEX(Life_LapseRate,A780),1/12)</f>
        <v>8.7416109546967213E-3</v>
      </c>
      <c r="L780" s="37"/>
      <c r="M780" s="35">
        <v>0.01</v>
      </c>
      <c r="N780" s="35">
        <v>0.01</v>
      </c>
      <c r="P780" s="36" cm="1">
        <f t="array" ref="P780">INDEX(Global_Inflation,A780)+0.02</f>
        <v>7.0000000000000007E-2</v>
      </c>
      <c r="R780" s="36" cm="1">
        <f t="array" ref="R780">INDEX(Life_LapseRate,A780)*0.5</f>
        <v>0.05</v>
      </c>
      <c r="S780" s="36" cm="1">
        <f t="array" ref="S780">INDEX(Life_LapseRate,A780)*1.5</f>
        <v>0.15000000000000002</v>
      </c>
      <c r="U780" s="36" cm="1">
        <f t="array" ref="U780">INDEX(Global_Yield,A780)*INDEX(Global_YieldUp,A780)</f>
        <v>5.9999999999999995E-4</v>
      </c>
      <c r="V780" s="36" cm="1">
        <f t="array" ref="V780">INDEX(Global_Yield,A780)*INDEX(Global_YieldDown,A780)</f>
        <v>5.9999999999999995E-4</v>
      </c>
    </row>
    <row r="781" spans="1:22" x14ac:dyDescent="0.2">
      <c r="A781" s="29">
        <v>779</v>
      </c>
      <c r="B781" s="30">
        <v>0.05</v>
      </c>
      <c r="C781" s="31">
        <f t="shared" si="24"/>
        <v>23.64682785016684</v>
      </c>
      <c r="D781" s="31"/>
      <c r="E781" s="32" cm="1">
        <f t="array" ref="E781">Global_Expense*INDEX(Global_InflationFactor,A781)</f>
        <v>118.2341392508342</v>
      </c>
      <c r="F781" s="32"/>
      <c r="G781" s="30">
        <v>0.06</v>
      </c>
      <c r="H781" s="31">
        <f t="shared" si="25"/>
        <v>0.9951560277146928</v>
      </c>
      <c r="I781" s="31"/>
      <c r="J781" s="33">
        <v>0.1</v>
      </c>
      <c r="K781" s="31" cm="1">
        <f t="array" ref="K781">1-POWER(1-INDEX(Life_LapseRate,A781),1/12)</f>
        <v>8.7416109546967213E-3</v>
      </c>
      <c r="L781" s="37"/>
      <c r="M781" s="35">
        <v>0.01</v>
      </c>
      <c r="N781" s="35">
        <v>0.01</v>
      </c>
      <c r="P781" s="36" cm="1">
        <f t="array" ref="P781">INDEX(Global_Inflation,A781)+0.02</f>
        <v>7.0000000000000007E-2</v>
      </c>
      <c r="R781" s="36" cm="1">
        <f t="array" ref="R781">INDEX(Life_LapseRate,A781)*0.5</f>
        <v>0.05</v>
      </c>
      <c r="S781" s="36" cm="1">
        <f t="array" ref="S781">INDEX(Life_LapseRate,A781)*1.5</f>
        <v>0.15000000000000002</v>
      </c>
      <c r="U781" s="36" cm="1">
        <f t="array" ref="U781">INDEX(Global_Yield,A781)*INDEX(Global_YieldUp,A781)</f>
        <v>5.9999999999999995E-4</v>
      </c>
      <c r="V781" s="36" cm="1">
        <f t="array" ref="V781">INDEX(Global_Yield,A781)*INDEX(Global_YieldDown,A781)</f>
        <v>5.9999999999999995E-4</v>
      </c>
    </row>
    <row r="782" spans="1:22" x14ac:dyDescent="0.2">
      <c r="A782" s="29">
        <v>780</v>
      </c>
      <c r="B782" s="30">
        <v>0.05</v>
      </c>
      <c r="C782" s="31">
        <f t="shared" si="24"/>
        <v>23.743167953919055</v>
      </c>
      <c r="D782" s="31"/>
      <c r="E782" s="32" cm="1">
        <f t="array" ref="E782">Global_Expense*INDEX(Global_InflationFactor,A782)</f>
        <v>118.71583976959528</v>
      </c>
      <c r="F782" s="32"/>
      <c r="G782" s="30">
        <v>0.06</v>
      </c>
      <c r="H782" s="31">
        <f t="shared" si="25"/>
        <v>0.9951560277146928</v>
      </c>
      <c r="I782" s="31"/>
      <c r="J782" s="33">
        <v>0.1</v>
      </c>
      <c r="K782" s="31" cm="1">
        <f t="array" ref="K782">1-POWER(1-INDEX(Life_LapseRate,A782),1/12)</f>
        <v>8.7416109546967213E-3</v>
      </c>
      <c r="L782" s="37"/>
      <c r="M782" s="35">
        <v>0.01</v>
      </c>
      <c r="N782" s="35">
        <v>0.01</v>
      </c>
      <c r="P782" s="36" cm="1">
        <f t="array" ref="P782">INDEX(Global_Inflation,A782)+0.02</f>
        <v>7.0000000000000007E-2</v>
      </c>
      <c r="R782" s="36" cm="1">
        <f t="array" ref="R782">INDEX(Life_LapseRate,A782)*0.5</f>
        <v>0.05</v>
      </c>
      <c r="S782" s="36" cm="1">
        <f t="array" ref="S782">INDEX(Life_LapseRate,A782)*1.5</f>
        <v>0.15000000000000002</v>
      </c>
      <c r="U782" s="36" cm="1">
        <f t="array" ref="U782">INDEX(Global_Yield,A782)*INDEX(Global_YieldUp,A782)</f>
        <v>5.9999999999999995E-4</v>
      </c>
      <c r="V782" s="36" cm="1">
        <f t="array" ref="V782">INDEX(Global_Yield,A782)*INDEX(Global_YieldDown,A782)</f>
        <v>5.9999999999999995E-4</v>
      </c>
    </row>
    <row r="783" spans="1:22" x14ac:dyDescent="0.2">
      <c r="A783" s="29">
        <v>781</v>
      </c>
      <c r="B783" s="30">
        <v>0.05</v>
      </c>
      <c r="C783" s="31">
        <f t="shared" si="24"/>
        <v>23.839900559179217</v>
      </c>
      <c r="D783" s="31"/>
      <c r="E783" s="32" cm="1">
        <f t="array" ref="E783">Global_Expense*INDEX(Global_InflationFactor,A783)</f>
        <v>119.19950279589608</v>
      </c>
      <c r="F783" s="32"/>
      <c r="G783" s="30">
        <v>0.06</v>
      </c>
      <c r="H783" s="31">
        <f t="shared" si="25"/>
        <v>0.9951560277146928</v>
      </c>
      <c r="I783" s="31"/>
      <c r="J783" s="33">
        <v>0.1</v>
      </c>
      <c r="K783" s="31" cm="1">
        <f t="array" ref="K783">1-POWER(1-INDEX(Life_LapseRate,A783),1/12)</f>
        <v>8.7416109546967213E-3</v>
      </c>
      <c r="L783" s="37"/>
      <c r="M783" s="35">
        <v>0.01</v>
      </c>
      <c r="N783" s="35">
        <v>0.01</v>
      </c>
      <c r="P783" s="36" cm="1">
        <f t="array" ref="P783">INDEX(Global_Inflation,A783)+0.02</f>
        <v>7.0000000000000007E-2</v>
      </c>
      <c r="R783" s="36" cm="1">
        <f t="array" ref="R783">INDEX(Life_LapseRate,A783)*0.5</f>
        <v>0.05</v>
      </c>
      <c r="S783" s="36" cm="1">
        <f t="array" ref="S783">INDEX(Life_LapseRate,A783)*1.5</f>
        <v>0.15000000000000002</v>
      </c>
      <c r="U783" s="36" cm="1">
        <f t="array" ref="U783">INDEX(Global_Yield,A783)*INDEX(Global_YieldUp,A783)</f>
        <v>5.9999999999999995E-4</v>
      </c>
      <c r="V783" s="36" cm="1">
        <f t="array" ref="V783">INDEX(Global_Yield,A783)*INDEX(Global_YieldDown,A783)</f>
        <v>5.9999999999999995E-4</v>
      </c>
    </row>
    <row r="784" spans="1:22" x14ac:dyDescent="0.2">
      <c r="A784" s="29">
        <v>782</v>
      </c>
      <c r="B784" s="30">
        <v>0.05</v>
      </c>
      <c r="C784" s="31">
        <f t="shared" si="24"/>
        <v>23.93702726504722</v>
      </c>
      <c r="D784" s="31"/>
      <c r="E784" s="32" cm="1">
        <f t="array" ref="E784">Global_Expense*INDEX(Global_InflationFactor,A784)</f>
        <v>119.6851363252361</v>
      </c>
      <c r="F784" s="32"/>
      <c r="G784" s="30">
        <v>0.06</v>
      </c>
      <c r="H784" s="31">
        <f t="shared" si="25"/>
        <v>0.9951560277146928</v>
      </c>
      <c r="I784" s="31"/>
      <c r="J784" s="33">
        <v>0.1</v>
      </c>
      <c r="K784" s="31" cm="1">
        <f t="array" ref="K784">1-POWER(1-INDEX(Life_LapseRate,A784),1/12)</f>
        <v>8.7416109546967213E-3</v>
      </c>
      <c r="L784" s="37"/>
      <c r="M784" s="35">
        <v>0.01</v>
      </c>
      <c r="N784" s="35">
        <v>0.01</v>
      </c>
      <c r="P784" s="36" cm="1">
        <f t="array" ref="P784">INDEX(Global_Inflation,A784)+0.02</f>
        <v>7.0000000000000007E-2</v>
      </c>
      <c r="R784" s="36" cm="1">
        <f t="array" ref="R784">INDEX(Life_LapseRate,A784)*0.5</f>
        <v>0.05</v>
      </c>
      <c r="S784" s="36" cm="1">
        <f t="array" ref="S784">INDEX(Life_LapseRate,A784)*1.5</f>
        <v>0.15000000000000002</v>
      </c>
      <c r="U784" s="36" cm="1">
        <f t="array" ref="U784">INDEX(Global_Yield,A784)*INDEX(Global_YieldUp,A784)</f>
        <v>5.9999999999999995E-4</v>
      </c>
      <c r="V784" s="36" cm="1">
        <f t="array" ref="V784">INDEX(Global_Yield,A784)*INDEX(Global_YieldDown,A784)</f>
        <v>5.9999999999999995E-4</v>
      </c>
    </row>
    <row r="785" spans="1:22" x14ac:dyDescent="0.2">
      <c r="A785" s="29">
        <v>783</v>
      </c>
      <c r="B785" s="30">
        <v>0.05</v>
      </c>
      <c r="C785" s="31">
        <f t="shared" si="24"/>
        <v>24.034549677137605</v>
      </c>
      <c r="D785" s="31"/>
      <c r="E785" s="32" cm="1">
        <f t="array" ref="E785">Global_Expense*INDEX(Global_InflationFactor,A785)</f>
        <v>120.17274838568802</v>
      </c>
      <c r="F785" s="32"/>
      <c r="G785" s="30">
        <v>0.06</v>
      </c>
      <c r="H785" s="31">
        <f t="shared" si="25"/>
        <v>0.9951560277146928</v>
      </c>
      <c r="I785" s="31"/>
      <c r="J785" s="33">
        <v>0.1</v>
      </c>
      <c r="K785" s="31" cm="1">
        <f t="array" ref="K785">1-POWER(1-INDEX(Life_LapseRate,A785),1/12)</f>
        <v>8.7416109546967213E-3</v>
      </c>
      <c r="L785" s="37"/>
      <c r="M785" s="35">
        <v>0.01</v>
      </c>
      <c r="N785" s="35">
        <v>0.01</v>
      </c>
      <c r="P785" s="36" cm="1">
        <f t="array" ref="P785">INDEX(Global_Inflation,A785)+0.02</f>
        <v>7.0000000000000007E-2</v>
      </c>
      <c r="R785" s="36" cm="1">
        <f t="array" ref="R785">INDEX(Life_LapseRate,A785)*0.5</f>
        <v>0.05</v>
      </c>
      <c r="S785" s="36" cm="1">
        <f t="array" ref="S785">INDEX(Life_LapseRate,A785)*1.5</f>
        <v>0.15000000000000002</v>
      </c>
      <c r="U785" s="36" cm="1">
        <f t="array" ref="U785">INDEX(Global_Yield,A785)*INDEX(Global_YieldUp,A785)</f>
        <v>5.9999999999999995E-4</v>
      </c>
      <c r="V785" s="36" cm="1">
        <f t="array" ref="V785">INDEX(Global_Yield,A785)*INDEX(Global_YieldDown,A785)</f>
        <v>5.9999999999999995E-4</v>
      </c>
    </row>
    <row r="786" spans="1:22" x14ac:dyDescent="0.2">
      <c r="A786" s="29">
        <v>784</v>
      </c>
      <c r="B786" s="30">
        <v>0.05</v>
      </c>
      <c r="C786" s="31">
        <f t="shared" si="24"/>
        <v>24.1324694076065</v>
      </c>
      <c r="D786" s="31"/>
      <c r="E786" s="32" cm="1">
        <f t="array" ref="E786">Global_Expense*INDEX(Global_InflationFactor,A786)</f>
        <v>120.66234703803249</v>
      </c>
      <c r="F786" s="32"/>
      <c r="G786" s="30">
        <v>0.06</v>
      </c>
      <c r="H786" s="31">
        <f t="shared" si="25"/>
        <v>0.9951560277146928</v>
      </c>
      <c r="I786" s="31"/>
      <c r="J786" s="33">
        <v>0.1</v>
      </c>
      <c r="K786" s="31" cm="1">
        <f t="array" ref="K786">1-POWER(1-INDEX(Life_LapseRate,A786),1/12)</f>
        <v>8.7416109546967213E-3</v>
      </c>
      <c r="L786" s="37"/>
      <c r="M786" s="35">
        <v>0.01</v>
      </c>
      <c r="N786" s="35">
        <v>0.01</v>
      </c>
      <c r="P786" s="36" cm="1">
        <f t="array" ref="P786">INDEX(Global_Inflation,A786)+0.02</f>
        <v>7.0000000000000007E-2</v>
      </c>
      <c r="R786" s="36" cm="1">
        <f t="array" ref="R786">INDEX(Life_LapseRate,A786)*0.5</f>
        <v>0.05</v>
      </c>
      <c r="S786" s="36" cm="1">
        <f t="array" ref="S786">INDEX(Life_LapseRate,A786)*1.5</f>
        <v>0.15000000000000002</v>
      </c>
      <c r="U786" s="36" cm="1">
        <f t="array" ref="U786">INDEX(Global_Yield,A786)*INDEX(Global_YieldUp,A786)</f>
        <v>5.9999999999999995E-4</v>
      </c>
      <c r="V786" s="36" cm="1">
        <f t="array" ref="V786">INDEX(Global_Yield,A786)*INDEX(Global_YieldDown,A786)</f>
        <v>5.9999999999999995E-4</v>
      </c>
    </row>
    <row r="787" spans="1:22" x14ac:dyDescent="0.2">
      <c r="A787" s="29">
        <v>785</v>
      </c>
      <c r="B787" s="30">
        <v>0.05</v>
      </c>
      <c r="C787" s="31">
        <f t="shared" si="24"/>
        <v>24.230788075178186</v>
      </c>
      <c r="D787" s="31"/>
      <c r="E787" s="32" cm="1">
        <f t="array" ref="E787">Global_Expense*INDEX(Global_InflationFactor,A787)</f>
        <v>121.15394037589093</v>
      </c>
      <c r="F787" s="32"/>
      <c r="G787" s="30">
        <v>0.06</v>
      </c>
      <c r="H787" s="31">
        <f t="shared" si="25"/>
        <v>0.9951560277146928</v>
      </c>
      <c r="I787" s="31"/>
      <c r="J787" s="33">
        <v>0.1</v>
      </c>
      <c r="K787" s="31" cm="1">
        <f t="array" ref="K787">1-POWER(1-INDEX(Life_LapseRate,A787),1/12)</f>
        <v>8.7416109546967213E-3</v>
      </c>
      <c r="L787" s="37"/>
      <c r="M787" s="35">
        <v>0.01</v>
      </c>
      <c r="N787" s="35">
        <v>0.01</v>
      </c>
      <c r="P787" s="36" cm="1">
        <f t="array" ref="P787">INDEX(Global_Inflation,A787)+0.02</f>
        <v>7.0000000000000007E-2</v>
      </c>
      <c r="R787" s="36" cm="1">
        <f t="array" ref="R787">INDEX(Life_LapseRate,A787)*0.5</f>
        <v>0.05</v>
      </c>
      <c r="S787" s="36" cm="1">
        <f t="array" ref="S787">INDEX(Life_LapseRate,A787)*1.5</f>
        <v>0.15000000000000002</v>
      </c>
      <c r="U787" s="36" cm="1">
        <f t="array" ref="U787">INDEX(Global_Yield,A787)*INDEX(Global_YieldUp,A787)</f>
        <v>5.9999999999999995E-4</v>
      </c>
      <c r="V787" s="36" cm="1">
        <f t="array" ref="V787">INDEX(Global_Yield,A787)*INDEX(Global_YieldDown,A787)</f>
        <v>5.9999999999999995E-4</v>
      </c>
    </row>
    <row r="788" spans="1:22" x14ac:dyDescent="0.2">
      <c r="A788" s="29">
        <v>786</v>
      </c>
      <c r="B788" s="30">
        <v>0.05</v>
      </c>
      <c r="C788" s="31">
        <f t="shared" si="24"/>
        <v>24.329507305171816</v>
      </c>
      <c r="D788" s="31"/>
      <c r="E788" s="32" cm="1">
        <f t="array" ref="E788">Global_Expense*INDEX(Global_InflationFactor,A788)</f>
        <v>121.64753652585908</v>
      </c>
      <c r="F788" s="32"/>
      <c r="G788" s="30">
        <v>0.06</v>
      </c>
      <c r="H788" s="31">
        <f t="shared" si="25"/>
        <v>0.9951560277146928</v>
      </c>
      <c r="I788" s="31"/>
      <c r="J788" s="33">
        <v>0.1</v>
      </c>
      <c r="K788" s="31" cm="1">
        <f t="array" ref="K788">1-POWER(1-INDEX(Life_LapseRate,A788),1/12)</f>
        <v>8.7416109546967213E-3</v>
      </c>
      <c r="L788" s="37"/>
      <c r="M788" s="35">
        <v>0.01</v>
      </c>
      <c r="N788" s="35">
        <v>0.01</v>
      </c>
      <c r="P788" s="36" cm="1">
        <f t="array" ref="P788">INDEX(Global_Inflation,A788)+0.02</f>
        <v>7.0000000000000007E-2</v>
      </c>
      <c r="R788" s="36" cm="1">
        <f t="array" ref="R788">INDEX(Life_LapseRate,A788)*0.5</f>
        <v>0.05</v>
      </c>
      <c r="S788" s="36" cm="1">
        <f t="array" ref="S788">INDEX(Life_LapseRate,A788)*1.5</f>
        <v>0.15000000000000002</v>
      </c>
      <c r="U788" s="36" cm="1">
        <f t="array" ref="U788">INDEX(Global_Yield,A788)*INDEX(Global_YieldUp,A788)</f>
        <v>5.9999999999999995E-4</v>
      </c>
      <c r="V788" s="36" cm="1">
        <f t="array" ref="V788">INDEX(Global_Yield,A788)*INDEX(Global_YieldDown,A788)</f>
        <v>5.9999999999999995E-4</v>
      </c>
    </row>
    <row r="789" spans="1:22" x14ac:dyDescent="0.2">
      <c r="A789" s="29">
        <v>787</v>
      </c>
      <c r="B789" s="30">
        <v>0.05</v>
      </c>
      <c r="C789" s="31">
        <f t="shared" si="24"/>
        <v>24.428628729528267</v>
      </c>
      <c r="D789" s="31"/>
      <c r="E789" s="32" cm="1">
        <f t="array" ref="E789">Global_Expense*INDEX(Global_InflationFactor,A789)</f>
        <v>122.14314364764134</v>
      </c>
      <c r="F789" s="32"/>
      <c r="G789" s="30">
        <v>0.06</v>
      </c>
      <c r="H789" s="31">
        <f t="shared" si="25"/>
        <v>0.9951560277146928</v>
      </c>
      <c r="I789" s="31"/>
      <c r="J789" s="33">
        <v>0.1</v>
      </c>
      <c r="K789" s="31" cm="1">
        <f t="array" ref="K789">1-POWER(1-INDEX(Life_LapseRate,A789),1/12)</f>
        <v>8.7416109546967213E-3</v>
      </c>
      <c r="L789" s="37"/>
      <c r="M789" s="35">
        <v>0.01</v>
      </c>
      <c r="N789" s="35">
        <v>0.01</v>
      </c>
      <c r="P789" s="36" cm="1">
        <f t="array" ref="P789">INDEX(Global_Inflation,A789)+0.02</f>
        <v>7.0000000000000007E-2</v>
      </c>
      <c r="R789" s="36" cm="1">
        <f t="array" ref="R789">INDEX(Life_LapseRate,A789)*0.5</f>
        <v>0.05</v>
      </c>
      <c r="S789" s="36" cm="1">
        <f t="array" ref="S789">INDEX(Life_LapseRate,A789)*1.5</f>
        <v>0.15000000000000002</v>
      </c>
      <c r="U789" s="36" cm="1">
        <f t="array" ref="U789">INDEX(Global_Yield,A789)*INDEX(Global_YieldUp,A789)</f>
        <v>5.9999999999999995E-4</v>
      </c>
      <c r="V789" s="36" cm="1">
        <f t="array" ref="V789">INDEX(Global_Yield,A789)*INDEX(Global_YieldDown,A789)</f>
        <v>5.9999999999999995E-4</v>
      </c>
    </row>
    <row r="790" spans="1:22" x14ac:dyDescent="0.2">
      <c r="A790" s="29">
        <v>788</v>
      </c>
      <c r="B790" s="30">
        <v>0.05</v>
      </c>
      <c r="C790" s="31">
        <f t="shared" si="24"/>
        <v>24.528153986837143</v>
      </c>
      <c r="D790" s="31"/>
      <c r="E790" s="32" cm="1">
        <f t="array" ref="E790">Global_Expense*INDEX(Global_InflationFactor,A790)</f>
        <v>122.64076993418571</v>
      </c>
      <c r="F790" s="32"/>
      <c r="G790" s="30">
        <v>0.06</v>
      </c>
      <c r="H790" s="31">
        <f t="shared" si="25"/>
        <v>0.9951560277146928</v>
      </c>
      <c r="I790" s="31"/>
      <c r="J790" s="33">
        <v>0.1</v>
      </c>
      <c r="K790" s="31" cm="1">
        <f t="array" ref="K790">1-POWER(1-INDEX(Life_LapseRate,A790),1/12)</f>
        <v>8.7416109546967213E-3</v>
      </c>
      <c r="L790" s="37"/>
      <c r="M790" s="35">
        <v>0.01</v>
      </c>
      <c r="N790" s="35">
        <v>0.01</v>
      </c>
      <c r="P790" s="36" cm="1">
        <f t="array" ref="P790">INDEX(Global_Inflation,A790)+0.02</f>
        <v>7.0000000000000007E-2</v>
      </c>
      <c r="R790" s="36" cm="1">
        <f t="array" ref="R790">INDEX(Life_LapseRate,A790)*0.5</f>
        <v>0.05</v>
      </c>
      <c r="S790" s="36" cm="1">
        <f t="array" ref="S790">INDEX(Life_LapseRate,A790)*1.5</f>
        <v>0.15000000000000002</v>
      </c>
      <c r="U790" s="36" cm="1">
        <f t="array" ref="U790">INDEX(Global_Yield,A790)*INDEX(Global_YieldUp,A790)</f>
        <v>5.9999999999999995E-4</v>
      </c>
      <c r="V790" s="36" cm="1">
        <f t="array" ref="V790">INDEX(Global_Yield,A790)*INDEX(Global_YieldDown,A790)</f>
        <v>5.9999999999999995E-4</v>
      </c>
    </row>
    <row r="791" spans="1:22" x14ac:dyDescent="0.2">
      <c r="A791" s="29">
        <v>789</v>
      </c>
      <c r="B791" s="30">
        <v>0.05</v>
      </c>
      <c r="C791" s="31">
        <f t="shared" si="24"/>
        <v>24.628084722363909</v>
      </c>
      <c r="D791" s="31"/>
      <c r="E791" s="32" cm="1">
        <f t="array" ref="E791">Global_Expense*INDEX(Global_InflationFactor,A791)</f>
        <v>123.14042361181954</v>
      </c>
      <c r="F791" s="32"/>
      <c r="G791" s="30">
        <v>0.06</v>
      </c>
      <c r="H791" s="31">
        <f t="shared" si="25"/>
        <v>0.9951560277146928</v>
      </c>
      <c r="I791" s="31"/>
      <c r="J791" s="33">
        <v>0.1</v>
      </c>
      <c r="K791" s="31" cm="1">
        <f t="array" ref="K791">1-POWER(1-INDEX(Life_LapseRate,A791),1/12)</f>
        <v>8.7416109546967213E-3</v>
      </c>
      <c r="L791" s="37"/>
      <c r="M791" s="35">
        <v>0.01</v>
      </c>
      <c r="N791" s="35">
        <v>0.01</v>
      </c>
      <c r="P791" s="36" cm="1">
        <f t="array" ref="P791">INDEX(Global_Inflation,A791)+0.02</f>
        <v>7.0000000000000007E-2</v>
      </c>
      <c r="R791" s="36" cm="1">
        <f t="array" ref="R791">INDEX(Life_LapseRate,A791)*0.5</f>
        <v>0.05</v>
      </c>
      <c r="S791" s="36" cm="1">
        <f t="array" ref="S791">INDEX(Life_LapseRate,A791)*1.5</f>
        <v>0.15000000000000002</v>
      </c>
      <c r="U791" s="36" cm="1">
        <f t="array" ref="U791">INDEX(Global_Yield,A791)*INDEX(Global_YieldUp,A791)</f>
        <v>5.9999999999999995E-4</v>
      </c>
      <c r="V791" s="36" cm="1">
        <f t="array" ref="V791">INDEX(Global_Yield,A791)*INDEX(Global_YieldDown,A791)</f>
        <v>5.9999999999999995E-4</v>
      </c>
    </row>
    <row r="792" spans="1:22" x14ac:dyDescent="0.2">
      <c r="A792" s="29">
        <v>790</v>
      </c>
      <c r="B792" s="30">
        <v>0.05</v>
      </c>
      <c r="C792" s="31">
        <f t="shared" si="24"/>
        <v>24.728422588077002</v>
      </c>
      <c r="D792" s="31"/>
      <c r="E792" s="32" cm="1">
        <f t="array" ref="E792">Global_Expense*INDEX(Global_InflationFactor,A792)</f>
        <v>123.642112940385</v>
      </c>
      <c r="F792" s="32"/>
      <c r="G792" s="30">
        <v>0.06</v>
      </c>
      <c r="H792" s="31">
        <f t="shared" si="25"/>
        <v>0.9951560277146928</v>
      </c>
      <c r="I792" s="31"/>
      <c r="J792" s="33">
        <v>0.1</v>
      </c>
      <c r="K792" s="31" cm="1">
        <f t="array" ref="K792">1-POWER(1-INDEX(Life_LapseRate,A792),1/12)</f>
        <v>8.7416109546967213E-3</v>
      </c>
      <c r="L792" s="37"/>
      <c r="M792" s="35">
        <v>0.01</v>
      </c>
      <c r="N792" s="35">
        <v>0.01</v>
      </c>
      <c r="P792" s="36" cm="1">
        <f t="array" ref="P792">INDEX(Global_Inflation,A792)+0.02</f>
        <v>7.0000000000000007E-2</v>
      </c>
      <c r="R792" s="36" cm="1">
        <f t="array" ref="R792">INDEX(Life_LapseRate,A792)*0.5</f>
        <v>0.05</v>
      </c>
      <c r="S792" s="36" cm="1">
        <f t="array" ref="S792">INDEX(Life_LapseRate,A792)*1.5</f>
        <v>0.15000000000000002</v>
      </c>
      <c r="U792" s="36" cm="1">
        <f t="array" ref="U792">INDEX(Global_Yield,A792)*INDEX(Global_YieldUp,A792)</f>
        <v>5.9999999999999995E-4</v>
      </c>
      <c r="V792" s="36" cm="1">
        <f t="array" ref="V792">INDEX(Global_Yield,A792)*INDEX(Global_YieldDown,A792)</f>
        <v>5.9999999999999995E-4</v>
      </c>
    </row>
    <row r="793" spans="1:22" x14ac:dyDescent="0.2">
      <c r="A793" s="29">
        <v>791</v>
      </c>
      <c r="B793" s="30">
        <v>0.05</v>
      </c>
      <c r="C793" s="31">
        <f t="shared" si="24"/>
        <v>24.829169242675185</v>
      </c>
      <c r="D793" s="31"/>
      <c r="E793" s="32" cm="1">
        <f t="array" ref="E793">Global_Expense*INDEX(Global_InflationFactor,A793)</f>
        <v>124.14584621337593</v>
      </c>
      <c r="F793" s="32"/>
      <c r="G793" s="30">
        <v>0.06</v>
      </c>
      <c r="H793" s="31">
        <f t="shared" si="25"/>
        <v>0.9951560277146928</v>
      </c>
      <c r="I793" s="31"/>
      <c r="J793" s="33">
        <v>0.1</v>
      </c>
      <c r="K793" s="31" cm="1">
        <f t="array" ref="K793">1-POWER(1-INDEX(Life_LapseRate,A793),1/12)</f>
        <v>8.7416109546967213E-3</v>
      </c>
      <c r="L793" s="37"/>
      <c r="M793" s="35">
        <v>0.01</v>
      </c>
      <c r="N793" s="35">
        <v>0.01</v>
      </c>
      <c r="P793" s="36" cm="1">
        <f t="array" ref="P793">INDEX(Global_Inflation,A793)+0.02</f>
        <v>7.0000000000000007E-2</v>
      </c>
      <c r="R793" s="36" cm="1">
        <f t="array" ref="R793">INDEX(Life_LapseRate,A793)*0.5</f>
        <v>0.05</v>
      </c>
      <c r="S793" s="36" cm="1">
        <f t="array" ref="S793">INDEX(Life_LapseRate,A793)*1.5</f>
        <v>0.15000000000000002</v>
      </c>
      <c r="U793" s="36" cm="1">
        <f t="array" ref="U793">INDEX(Global_Yield,A793)*INDEX(Global_YieldUp,A793)</f>
        <v>5.9999999999999995E-4</v>
      </c>
      <c r="V793" s="36" cm="1">
        <f t="array" ref="V793">INDEX(Global_Yield,A793)*INDEX(Global_YieldDown,A793)</f>
        <v>5.9999999999999995E-4</v>
      </c>
    </row>
    <row r="794" spans="1:22" x14ac:dyDescent="0.2">
      <c r="A794" s="29">
        <v>792</v>
      </c>
      <c r="B794" s="30">
        <v>0.05</v>
      </c>
      <c r="C794" s="31">
        <f t="shared" si="24"/>
        <v>24.930326351615001</v>
      </c>
      <c r="D794" s="31"/>
      <c r="E794" s="32" cm="1">
        <f t="array" ref="E794">Global_Expense*INDEX(Global_InflationFactor,A794)</f>
        <v>124.65163175807501</v>
      </c>
      <c r="F794" s="32"/>
      <c r="G794" s="30">
        <v>0.06</v>
      </c>
      <c r="H794" s="31">
        <f t="shared" si="25"/>
        <v>0.9951560277146928</v>
      </c>
      <c r="I794" s="31"/>
      <c r="J794" s="33">
        <v>0.1</v>
      </c>
      <c r="K794" s="31" cm="1">
        <f t="array" ref="K794">1-POWER(1-INDEX(Life_LapseRate,A794),1/12)</f>
        <v>8.7416109546967213E-3</v>
      </c>
      <c r="L794" s="37"/>
      <c r="M794" s="35">
        <v>0.01</v>
      </c>
      <c r="N794" s="35">
        <v>0.01</v>
      </c>
      <c r="P794" s="36" cm="1">
        <f t="array" ref="P794">INDEX(Global_Inflation,A794)+0.02</f>
        <v>7.0000000000000007E-2</v>
      </c>
      <c r="R794" s="36" cm="1">
        <f t="array" ref="R794">INDEX(Life_LapseRate,A794)*0.5</f>
        <v>0.05</v>
      </c>
      <c r="S794" s="36" cm="1">
        <f t="array" ref="S794">INDEX(Life_LapseRate,A794)*1.5</f>
        <v>0.15000000000000002</v>
      </c>
      <c r="U794" s="36" cm="1">
        <f t="array" ref="U794">INDEX(Global_Yield,A794)*INDEX(Global_YieldUp,A794)</f>
        <v>5.9999999999999995E-4</v>
      </c>
      <c r="V794" s="36" cm="1">
        <f t="array" ref="V794">INDEX(Global_Yield,A794)*INDEX(Global_YieldDown,A794)</f>
        <v>5.9999999999999995E-4</v>
      </c>
    </row>
    <row r="795" spans="1:22" x14ac:dyDescent="0.2">
      <c r="A795" s="29">
        <v>793</v>
      </c>
      <c r="B795" s="30">
        <v>0.05</v>
      </c>
      <c r="C795" s="31">
        <f t="shared" si="24"/>
        <v>25.031895587138177</v>
      </c>
      <c r="D795" s="31"/>
      <c r="E795" s="32" cm="1">
        <f t="array" ref="E795">Global_Expense*INDEX(Global_InflationFactor,A795)</f>
        <v>125.15947793569089</v>
      </c>
      <c r="F795" s="32"/>
      <c r="G795" s="30">
        <v>0.06</v>
      </c>
      <c r="H795" s="31">
        <f t="shared" si="25"/>
        <v>0.9951560277146928</v>
      </c>
      <c r="I795" s="31"/>
      <c r="J795" s="33">
        <v>0.1</v>
      </c>
      <c r="K795" s="31" cm="1">
        <f t="array" ref="K795">1-POWER(1-INDEX(Life_LapseRate,A795),1/12)</f>
        <v>8.7416109546967213E-3</v>
      </c>
      <c r="L795" s="37"/>
      <c r="M795" s="35">
        <v>0.01</v>
      </c>
      <c r="N795" s="35">
        <v>0.01</v>
      </c>
      <c r="P795" s="36" cm="1">
        <f t="array" ref="P795">INDEX(Global_Inflation,A795)+0.02</f>
        <v>7.0000000000000007E-2</v>
      </c>
      <c r="R795" s="36" cm="1">
        <f t="array" ref="R795">INDEX(Life_LapseRate,A795)*0.5</f>
        <v>0.05</v>
      </c>
      <c r="S795" s="36" cm="1">
        <f t="array" ref="S795">INDEX(Life_LapseRate,A795)*1.5</f>
        <v>0.15000000000000002</v>
      </c>
      <c r="U795" s="36" cm="1">
        <f t="array" ref="U795">INDEX(Global_Yield,A795)*INDEX(Global_YieldUp,A795)</f>
        <v>5.9999999999999995E-4</v>
      </c>
      <c r="V795" s="36" cm="1">
        <f t="array" ref="V795">INDEX(Global_Yield,A795)*INDEX(Global_YieldDown,A795)</f>
        <v>5.9999999999999995E-4</v>
      </c>
    </row>
    <row r="796" spans="1:22" x14ac:dyDescent="0.2">
      <c r="A796" s="29">
        <v>794</v>
      </c>
      <c r="B796" s="30">
        <v>0.05</v>
      </c>
      <c r="C796" s="31">
        <f t="shared" si="24"/>
        <v>25.133878628299588</v>
      </c>
      <c r="D796" s="31"/>
      <c r="E796" s="32" cm="1">
        <f t="array" ref="E796">Global_Expense*INDEX(Global_InflationFactor,A796)</f>
        <v>125.66939314149793</v>
      </c>
      <c r="F796" s="32"/>
      <c r="G796" s="30">
        <v>0.06</v>
      </c>
      <c r="H796" s="31">
        <f t="shared" si="25"/>
        <v>0.9951560277146928</v>
      </c>
      <c r="I796" s="31"/>
      <c r="J796" s="33">
        <v>0.1</v>
      </c>
      <c r="K796" s="31" cm="1">
        <f t="array" ref="K796">1-POWER(1-INDEX(Life_LapseRate,A796),1/12)</f>
        <v>8.7416109546967213E-3</v>
      </c>
      <c r="L796" s="37"/>
      <c r="M796" s="35">
        <v>0.01</v>
      </c>
      <c r="N796" s="35">
        <v>0.01</v>
      </c>
      <c r="P796" s="36" cm="1">
        <f t="array" ref="P796">INDEX(Global_Inflation,A796)+0.02</f>
        <v>7.0000000000000007E-2</v>
      </c>
      <c r="R796" s="36" cm="1">
        <f t="array" ref="R796">INDEX(Life_LapseRate,A796)*0.5</f>
        <v>0.05</v>
      </c>
      <c r="S796" s="36" cm="1">
        <f t="array" ref="S796">INDEX(Life_LapseRate,A796)*1.5</f>
        <v>0.15000000000000002</v>
      </c>
      <c r="U796" s="36" cm="1">
        <f t="array" ref="U796">INDEX(Global_Yield,A796)*INDEX(Global_YieldUp,A796)</f>
        <v>5.9999999999999995E-4</v>
      </c>
      <c r="V796" s="36" cm="1">
        <f t="array" ref="V796">INDEX(Global_Yield,A796)*INDEX(Global_YieldDown,A796)</f>
        <v>5.9999999999999995E-4</v>
      </c>
    </row>
    <row r="797" spans="1:22" x14ac:dyDescent="0.2">
      <c r="A797" s="29">
        <v>795</v>
      </c>
      <c r="B797" s="30">
        <v>0.05</v>
      </c>
      <c r="C797" s="31">
        <f t="shared" si="24"/>
        <v>25.236277160994476</v>
      </c>
      <c r="D797" s="31"/>
      <c r="E797" s="32" cm="1">
        <f t="array" ref="E797">Global_Expense*INDEX(Global_InflationFactor,A797)</f>
        <v>126.18138580497238</v>
      </c>
      <c r="F797" s="32"/>
      <c r="G797" s="30">
        <v>0.06</v>
      </c>
      <c r="H797" s="31">
        <f t="shared" si="25"/>
        <v>0.9951560277146928</v>
      </c>
      <c r="I797" s="31"/>
      <c r="J797" s="33">
        <v>0.1</v>
      </c>
      <c r="K797" s="31" cm="1">
        <f t="array" ref="K797">1-POWER(1-INDEX(Life_LapseRate,A797),1/12)</f>
        <v>8.7416109546967213E-3</v>
      </c>
      <c r="L797" s="37"/>
      <c r="M797" s="35">
        <v>0.01</v>
      </c>
      <c r="N797" s="35">
        <v>0.01</v>
      </c>
      <c r="P797" s="36" cm="1">
        <f t="array" ref="P797">INDEX(Global_Inflation,A797)+0.02</f>
        <v>7.0000000000000007E-2</v>
      </c>
      <c r="R797" s="36" cm="1">
        <f t="array" ref="R797">INDEX(Life_LapseRate,A797)*0.5</f>
        <v>0.05</v>
      </c>
      <c r="S797" s="36" cm="1">
        <f t="array" ref="S797">INDEX(Life_LapseRate,A797)*1.5</f>
        <v>0.15000000000000002</v>
      </c>
      <c r="U797" s="36" cm="1">
        <f t="array" ref="U797">INDEX(Global_Yield,A797)*INDEX(Global_YieldUp,A797)</f>
        <v>5.9999999999999995E-4</v>
      </c>
      <c r="V797" s="36" cm="1">
        <f t="array" ref="V797">INDEX(Global_Yield,A797)*INDEX(Global_YieldDown,A797)</f>
        <v>5.9999999999999995E-4</v>
      </c>
    </row>
    <row r="798" spans="1:22" x14ac:dyDescent="0.2">
      <c r="A798" s="29">
        <v>796</v>
      </c>
      <c r="B798" s="30">
        <v>0.05</v>
      </c>
      <c r="C798" s="31">
        <f t="shared" si="24"/>
        <v>25.339092877986818</v>
      </c>
      <c r="D798" s="31"/>
      <c r="E798" s="32" cm="1">
        <f t="array" ref="E798">Global_Expense*INDEX(Global_InflationFactor,A798)</f>
        <v>126.69546438993409</v>
      </c>
      <c r="F798" s="32"/>
      <c r="G798" s="30">
        <v>0.06</v>
      </c>
      <c r="H798" s="31">
        <f t="shared" si="25"/>
        <v>0.9951560277146928</v>
      </c>
      <c r="I798" s="31"/>
      <c r="J798" s="33">
        <v>0.1</v>
      </c>
      <c r="K798" s="31" cm="1">
        <f t="array" ref="K798">1-POWER(1-INDEX(Life_LapseRate,A798),1/12)</f>
        <v>8.7416109546967213E-3</v>
      </c>
      <c r="L798" s="37"/>
      <c r="M798" s="35">
        <v>0.01</v>
      </c>
      <c r="N798" s="35">
        <v>0.01</v>
      </c>
      <c r="P798" s="36" cm="1">
        <f t="array" ref="P798">INDEX(Global_Inflation,A798)+0.02</f>
        <v>7.0000000000000007E-2</v>
      </c>
      <c r="R798" s="36" cm="1">
        <f t="array" ref="R798">INDEX(Life_LapseRate,A798)*0.5</f>
        <v>0.05</v>
      </c>
      <c r="S798" s="36" cm="1">
        <f t="array" ref="S798">INDEX(Life_LapseRate,A798)*1.5</f>
        <v>0.15000000000000002</v>
      </c>
      <c r="U798" s="36" cm="1">
        <f t="array" ref="U798">INDEX(Global_Yield,A798)*INDEX(Global_YieldUp,A798)</f>
        <v>5.9999999999999995E-4</v>
      </c>
      <c r="V798" s="36" cm="1">
        <f t="array" ref="V798">INDEX(Global_Yield,A798)*INDEX(Global_YieldDown,A798)</f>
        <v>5.9999999999999995E-4</v>
      </c>
    </row>
    <row r="799" spans="1:22" x14ac:dyDescent="0.2">
      <c r="A799" s="29">
        <v>797</v>
      </c>
      <c r="B799" s="30">
        <v>0.05</v>
      </c>
      <c r="C799" s="31">
        <f t="shared" si="24"/>
        <v>25.442327478937102</v>
      </c>
      <c r="D799" s="31"/>
      <c r="E799" s="32" cm="1">
        <f t="array" ref="E799">Global_Expense*INDEX(Global_InflationFactor,A799)</f>
        <v>127.21163739468551</v>
      </c>
      <c r="F799" s="32"/>
      <c r="G799" s="30">
        <v>0.06</v>
      </c>
      <c r="H799" s="31">
        <f t="shared" si="25"/>
        <v>0.9951560277146928</v>
      </c>
      <c r="I799" s="31"/>
      <c r="J799" s="33">
        <v>0.1</v>
      </c>
      <c r="K799" s="31" cm="1">
        <f t="array" ref="K799">1-POWER(1-INDEX(Life_LapseRate,A799),1/12)</f>
        <v>8.7416109546967213E-3</v>
      </c>
      <c r="L799" s="37"/>
      <c r="M799" s="35">
        <v>0.01</v>
      </c>
      <c r="N799" s="35">
        <v>0.01</v>
      </c>
      <c r="P799" s="36" cm="1">
        <f t="array" ref="P799">INDEX(Global_Inflation,A799)+0.02</f>
        <v>7.0000000000000007E-2</v>
      </c>
      <c r="R799" s="36" cm="1">
        <f t="array" ref="R799">INDEX(Life_LapseRate,A799)*0.5</f>
        <v>0.05</v>
      </c>
      <c r="S799" s="36" cm="1">
        <f t="array" ref="S799">INDEX(Life_LapseRate,A799)*1.5</f>
        <v>0.15000000000000002</v>
      </c>
      <c r="U799" s="36" cm="1">
        <f t="array" ref="U799">INDEX(Global_Yield,A799)*INDEX(Global_YieldUp,A799)</f>
        <v>5.9999999999999995E-4</v>
      </c>
      <c r="V799" s="36" cm="1">
        <f t="array" ref="V799">INDEX(Global_Yield,A799)*INDEX(Global_YieldDown,A799)</f>
        <v>5.9999999999999995E-4</v>
      </c>
    </row>
    <row r="800" spans="1:22" x14ac:dyDescent="0.2">
      <c r="A800" s="29">
        <v>798</v>
      </c>
      <c r="B800" s="30">
        <v>0.05</v>
      </c>
      <c r="C800" s="31">
        <f t="shared" si="24"/>
        <v>25.545982670430412</v>
      </c>
      <c r="D800" s="31"/>
      <c r="E800" s="32" cm="1">
        <f t="array" ref="E800">Global_Expense*INDEX(Global_InflationFactor,A800)</f>
        <v>127.72991335215207</v>
      </c>
      <c r="F800" s="32"/>
      <c r="G800" s="30">
        <v>0.06</v>
      </c>
      <c r="H800" s="31">
        <f t="shared" si="25"/>
        <v>0.9951560277146928</v>
      </c>
      <c r="I800" s="31"/>
      <c r="J800" s="33">
        <v>0.1</v>
      </c>
      <c r="K800" s="31" cm="1">
        <f t="array" ref="K800">1-POWER(1-INDEX(Life_LapseRate,A800),1/12)</f>
        <v>8.7416109546967213E-3</v>
      </c>
      <c r="L800" s="37"/>
      <c r="M800" s="35">
        <v>0.01</v>
      </c>
      <c r="N800" s="35">
        <v>0.01</v>
      </c>
      <c r="P800" s="36" cm="1">
        <f t="array" ref="P800">INDEX(Global_Inflation,A800)+0.02</f>
        <v>7.0000000000000007E-2</v>
      </c>
      <c r="R800" s="36" cm="1">
        <f t="array" ref="R800">INDEX(Life_LapseRate,A800)*0.5</f>
        <v>0.05</v>
      </c>
      <c r="S800" s="36" cm="1">
        <f t="array" ref="S800">INDEX(Life_LapseRate,A800)*1.5</f>
        <v>0.15000000000000002</v>
      </c>
      <c r="U800" s="36" cm="1">
        <f t="array" ref="U800">INDEX(Global_Yield,A800)*INDEX(Global_YieldUp,A800)</f>
        <v>5.9999999999999995E-4</v>
      </c>
      <c r="V800" s="36" cm="1">
        <f t="array" ref="V800">INDEX(Global_Yield,A800)*INDEX(Global_YieldDown,A800)</f>
        <v>5.9999999999999995E-4</v>
      </c>
    </row>
    <row r="801" spans="1:22" x14ac:dyDescent="0.2">
      <c r="A801" s="29">
        <v>799</v>
      </c>
      <c r="B801" s="30">
        <v>0.05</v>
      </c>
      <c r="C801" s="31">
        <f t="shared" si="24"/>
        <v>25.650060166004671</v>
      </c>
      <c r="D801" s="31"/>
      <c r="E801" s="32" cm="1">
        <f t="array" ref="E801">Global_Expense*INDEX(Global_InflationFactor,A801)</f>
        <v>128.25030083002335</v>
      </c>
      <c r="F801" s="32"/>
      <c r="G801" s="30">
        <v>0.06</v>
      </c>
      <c r="H801" s="31">
        <f t="shared" si="25"/>
        <v>0.9951560277146928</v>
      </c>
      <c r="I801" s="31"/>
      <c r="J801" s="33">
        <v>0.1</v>
      </c>
      <c r="K801" s="31" cm="1">
        <f t="array" ref="K801">1-POWER(1-INDEX(Life_LapseRate,A801),1/12)</f>
        <v>8.7416109546967213E-3</v>
      </c>
      <c r="L801" s="37"/>
      <c r="M801" s="35">
        <v>0.01</v>
      </c>
      <c r="N801" s="35">
        <v>0.01</v>
      </c>
      <c r="P801" s="36" cm="1">
        <f t="array" ref="P801">INDEX(Global_Inflation,A801)+0.02</f>
        <v>7.0000000000000007E-2</v>
      </c>
      <c r="R801" s="36" cm="1">
        <f t="array" ref="R801">INDEX(Life_LapseRate,A801)*0.5</f>
        <v>0.05</v>
      </c>
      <c r="S801" s="36" cm="1">
        <f t="array" ref="S801">INDEX(Life_LapseRate,A801)*1.5</f>
        <v>0.15000000000000002</v>
      </c>
      <c r="U801" s="36" cm="1">
        <f t="array" ref="U801">INDEX(Global_Yield,A801)*INDEX(Global_YieldUp,A801)</f>
        <v>5.9999999999999995E-4</v>
      </c>
      <c r="V801" s="36" cm="1">
        <f t="array" ref="V801">INDEX(Global_Yield,A801)*INDEX(Global_YieldDown,A801)</f>
        <v>5.9999999999999995E-4</v>
      </c>
    </row>
    <row r="802" spans="1:22" x14ac:dyDescent="0.2">
      <c r="A802" s="29">
        <v>800</v>
      </c>
      <c r="B802" s="30">
        <v>0.05</v>
      </c>
      <c r="C802" s="31">
        <f t="shared" si="24"/>
        <v>25.754561686179006</v>
      </c>
      <c r="D802" s="31"/>
      <c r="E802" s="32" cm="1">
        <f t="array" ref="E802">Global_Expense*INDEX(Global_InflationFactor,A802)</f>
        <v>128.77280843089503</v>
      </c>
      <c r="F802" s="32"/>
      <c r="G802" s="30">
        <v>0.06</v>
      </c>
      <c r="H802" s="31">
        <f t="shared" si="25"/>
        <v>0.9951560277146928</v>
      </c>
      <c r="I802" s="31"/>
      <c r="J802" s="33">
        <v>0.1</v>
      </c>
      <c r="K802" s="31" cm="1">
        <f t="array" ref="K802">1-POWER(1-INDEX(Life_LapseRate,A802),1/12)</f>
        <v>8.7416109546967213E-3</v>
      </c>
      <c r="L802" s="37"/>
      <c r="M802" s="35">
        <v>0.01</v>
      </c>
      <c r="N802" s="35">
        <v>0.01</v>
      </c>
      <c r="P802" s="36" cm="1">
        <f t="array" ref="P802">INDEX(Global_Inflation,A802)+0.02</f>
        <v>7.0000000000000007E-2</v>
      </c>
      <c r="R802" s="36" cm="1">
        <f t="array" ref="R802">INDEX(Life_LapseRate,A802)*0.5</f>
        <v>0.05</v>
      </c>
      <c r="S802" s="36" cm="1">
        <f t="array" ref="S802">INDEX(Life_LapseRate,A802)*1.5</f>
        <v>0.15000000000000002</v>
      </c>
      <c r="U802" s="36" cm="1">
        <f t="array" ref="U802">INDEX(Global_Yield,A802)*INDEX(Global_YieldUp,A802)</f>
        <v>5.9999999999999995E-4</v>
      </c>
      <c r="V802" s="36" cm="1">
        <f t="array" ref="V802">INDEX(Global_Yield,A802)*INDEX(Global_YieldDown,A802)</f>
        <v>5.9999999999999995E-4</v>
      </c>
    </row>
    <row r="803" spans="1:22" x14ac:dyDescent="0.2">
      <c r="A803" s="29">
        <v>801</v>
      </c>
      <c r="B803" s="30">
        <v>0.05</v>
      </c>
      <c r="C803" s="31">
        <f t="shared" si="24"/>
        <v>25.85948895848211</v>
      </c>
      <c r="D803" s="31"/>
      <c r="E803" s="32" cm="1">
        <f t="array" ref="E803">Global_Expense*INDEX(Global_InflationFactor,A803)</f>
        <v>129.29744479241054</v>
      </c>
      <c r="F803" s="32"/>
      <c r="G803" s="30">
        <v>0.06</v>
      </c>
      <c r="H803" s="31">
        <f t="shared" si="25"/>
        <v>0.9951560277146928</v>
      </c>
      <c r="I803" s="31"/>
      <c r="J803" s="33">
        <v>0.1</v>
      </c>
      <c r="K803" s="31" cm="1">
        <f t="array" ref="K803">1-POWER(1-INDEX(Life_LapseRate,A803),1/12)</f>
        <v>8.7416109546967213E-3</v>
      </c>
      <c r="L803" s="37"/>
      <c r="M803" s="35">
        <v>0.01</v>
      </c>
      <c r="N803" s="35">
        <v>0.01</v>
      </c>
      <c r="P803" s="36" cm="1">
        <f t="array" ref="P803">INDEX(Global_Inflation,A803)+0.02</f>
        <v>7.0000000000000007E-2</v>
      </c>
      <c r="R803" s="36" cm="1">
        <f t="array" ref="R803">INDEX(Life_LapseRate,A803)*0.5</f>
        <v>0.05</v>
      </c>
      <c r="S803" s="36" cm="1">
        <f t="array" ref="S803">INDEX(Life_LapseRate,A803)*1.5</f>
        <v>0.15000000000000002</v>
      </c>
      <c r="U803" s="36" cm="1">
        <f t="array" ref="U803">INDEX(Global_Yield,A803)*INDEX(Global_YieldUp,A803)</f>
        <v>5.9999999999999995E-4</v>
      </c>
      <c r="V803" s="36" cm="1">
        <f t="array" ref="V803">INDEX(Global_Yield,A803)*INDEX(Global_YieldDown,A803)</f>
        <v>5.9999999999999995E-4</v>
      </c>
    </row>
    <row r="804" spans="1:22" x14ac:dyDescent="0.2">
      <c r="A804" s="29">
        <v>802</v>
      </c>
      <c r="B804" s="30">
        <v>0.05</v>
      </c>
      <c r="C804" s="31">
        <f t="shared" si="24"/>
        <v>25.964843717480843</v>
      </c>
      <c r="D804" s="31"/>
      <c r="E804" s="32" cm="1">
        <f t="array" ref="E804">Global_Expense*INDEX(Global_InflationFactor,A804)</f>
        <v>129.8242185874042</v>
      </c>
      <c r="F804" s="32"/>
      <c r="G804" s="30">
        <v>0.06</v>
      </c>
      <c r="H804" s="31">
        <f t="shared" si="25"/>
        <v>0.9951560277146928</v>
      </c>
      <c r="I804" s="31"/>
      <c r="J804" s="33">
        <v>0.1</v>
      </c>
      <c r="K804" s="31" cm="1">
        <f t="array" ref="K804">1-POWER(1-INDEX(Life_LapseRate,A804),1/12)</f>
        <v>8.7416109546967213E-3</v>
      </c>
      <c r="L804" s="37"/>
      <c r="M804" s="35">
        <v>0.01</v>
      </c>
      <c r="N804" s="35">
        <v>0.01</v>
      </c>
      <c r="P804" s="36" cm="1">
        <f t="array" ref="P804">INDEX(Global_Inflation,A804)+0.02</f>
        <v>7.0000000000000007E-2</v>
      </c>
      <c r="R804" s="36" cm="1">
        <f t="array" ref="R804">INDEX(Life_LapseRate,A804)*0.5</f>
        <v>0.05</v>
      </c>
      <c r="S804" s="36" cm="1">
        <f t="array" ref="S804">INDEX(Life_LapseRate,A804)*1.5</f>
        <v>0.15000000000000002</v>
      </c>
      <c r="U804" s="36" cm="1">
        <f t="array" ref="U804">INDEX(Global_Yield,A804)*INDEX(Global_YieldUp,A804)</f>
        <v>5.9999999999999995E-4</v>
      </c>
      <c r="V804" s="36" cm="1">
        <f t="array" ref="V804">INDEX(Global_Yield,A804)*INDEX(Global_YieldDown,A804)</f>
        <v>5.9999999999999995E-4</v>
      </c>
    </row>
    <row r="805" spans="1:22" x14ac:dyDescent="0.2">
      <c r="A805" s="29">
        <v>803</v>
      </c>
      <c r="B805" s="30">
        <v>0.05</v>
      </c>
      <c r="C805" s="31">
        <f t="shared" si="24"/>
        <v>26.070627704808935</v>
      </c>
      <c r="D805" s="31"/>
      <c r="E805" s="32" cm="1">
        <f t="array" ref="E805">Global_Expense*INDEX(Global_InflationFactor,A805)</f>
        <v>130.35313852404468</v>
      </c>
      <c r="F805" s="32"/>
      <c r="G805" s="30">
        <v>0.06</v>
      </c>
      <c r="H805" s="31">
        <f t="shared" si="25"/>
        <v>0.9951560277146928</v>
      </c>
      <c r="I805" s="31"/>
      <c r="J805" s="33">
        <v>0.1</v>
      </c>
      <c r="K805" s="31" cm="1">
        <f t="array" ref="K805">1-POWER(1-INDEX(Life_LapseRate,A805),1/12)</f>
        <v>8.7416109546967213E-3</v>
      </c>
      <c r="L805" s="37"/>
      <c r="M805" s="35">
        <v>0.01</v>
      </c>
      <c r="N805" s="35">
        <v>0.01</v>
      </c>
      <c r="P805" s="36" cm="1">
        <f t="array" ref="P805">INDEX(Global_Inflation,A805)+0.02</f>
        <v>7.0000000000000007E-2</v>
      </c>
      <c r="R805" s="36" cm="1">
        <f t="array" ref="R805">INDEX(Life_LapseRate,A805)*0.5</f>
        <v>0.05</v>
      </c>
      <c r="S805" s="36" cm="1">
        <f t="array" ref="S805">INDEX(Life_LapseRate,A805)*1.5</f>
        <v>0.15000000000000002</v>
      </c>
      <c r="U805" s="36" cm="1">
        <f t="array" ref="U805">INDEX(Global_Yield,A805)*INDEX(Global_YieldUp,A805)</f>
        <v>5.9999999999999995E-4</v>
      </c>
      <c r="V805" s="36" cm="1">
        <f t="array" ref="V805">INDEX(Global_Yield,A805)*INDEX(Global_YieldDown,A805)</f>
        <v>5.9999999999999995E-4</v>
      </c>
    </row>
    <row r="806" spans="1:22" x14ac:dyDescent="0.2">
      <c r="A806" s="29">
        <v>804</v>
      </c>
      <c r="B806" s="30">
        <v>0.05</v>
      </c>
      <c r="C806" s="31">
        <f t="shared" si="24"/>
        <v>26.176842669195754</v>
      </c>
      <c r="D806" s="31"/>
      <c r="E806" s="32" cm="1">
        <f t="array" ref="E806">Global_Expense*INDEX(Global_InflationFactor,A806)</f>
        <v>130.88421334597876</v>
      </c>
      <c r="F806" s="32"/>
      <c r="G806" s="30">
        <v>0.06</v>
      </c>
      <c r="H806" s="31">
        <f t="shared" si="25"/>
        <v>0.9951560277146928</v>
      </c>
      <c r="I806" s="31"/>
      <c r="J806" s="33">
        <v>0.1</v>
      </c>
      <c r="K806" s="31" cm="1">
        <f t="array" ref="K806">1-POWER(1-INDEX(Life_LapseRate,A806),1/12)</f>
        <v>8.7416109546967213E-3</v>
      </c>
      <c r="L806" s="37"/>
      <c r="M806" s="35">
        <v>0.01</v>
      </c>
      <c r="N806" s="35">
        <v>0.01</v>
      </c>
      <c r="P806" s="36" cm="1">
        <f t="array" ref="P806">INDEX(Global_Inflation,A806)+0.02</f>
        <v>7.0000000000000007E-2</v>
      </c>
      <c r="R806" s="36" cm="1">
        <f t="array" ref="R806">INDEX(Life_LapseRate,A806)*0.5</f>
        <v>0.05</v>
      </c>
      <c r="S806" s="36" cm="1">
        <f t="array" ref="S806">INDEX(Life_LapseRate,A806)*1.5</f>
        <v>0.15000000000000002</v>
      </c>
      <c r="U806" s="36" cm="1">
        <f t="array" ref="U806">INDEX(Global_Yield,A806)*INDEX(Global_YieldUp,A806)</f>
        <v>5.9999999999999995E-4</v>
      </c>
      <c r="V806" s="36" cm="1">
        <f t="array" ref="V806">INDEX(Global_Yield,A806)*INDEX(Global_YieldDown,A806)</f>
        <v>5.9999999999999995E-4</v>
      </c>
    </row>
    <row r="807" spans="1:22" x14ac:dyDescent="0.2">
      <c r="A807" s="29">
        <v>805</v>
      </c>
      <c r="B807" s="30">
        <v>0.05</v>
      </c>
      <c r="C807" s="31">
        <f t="shared" si="24"/>
        <v>26.283490366495087</v>
      </c>
      <c r="D807" s="31"/>
      <c r="E807" s="32" cm="1">
        <f t="array" ref="E807">Global_Expense*INDEX(Global_InflationFactor,A807)</f>
        <v>131.41745183247542</v>
      </c>
      <c r="F807" s="32"/>
      <c r="G807" s="30">
        <v>0.06</v>
      </c>
      <c r="H807" s="31">
        <f t="shared" si="25"/>
        <v>0.9951560277146928</v>
      </c>
      <c r="I807" s="31"/>
      <c r="J807" s="33">
        <v>0.1</v>
      </c>
      <c r="K807" s="31" cm="1">
        <f t="array" ref="K807">1-POWER(1-INDEX(Life_LapseRate,A807),1/12)</f>
        <v>8.7416109546967213E-3</v>
      </c>
      <c r="L807" s="37"/>
      <c r="M807" s="35">
        <v>0.01</v>
      </c>
      <c r="N807" s="35">
        <v>0.01</v>
      </c>
      <c r="P807" s="36" cm="1">
        <f t="array" ref="P807">INDEX(Global_Inflation,A807)+0.02</f>
        <v>7.0000000000000007E-2</v>
      </c>
      <c r="R807" s="36" cm="1">
        <f t="array" ref="R807">INDEX(Life_LapseRate,A807)*0.5</f>
        <v>0.05</v>
      </c>
      <c r="S807" s="36" cm="1">
        <f t="array" ref="S807">INDEX(Life_LapseRate,A807)*1.5</f>
        <v>0.15000000000000002</v>
      </c>
      <c r="U807" s="36" cm="1">
        <f t="array" ref="U807">INDEX(Global_Yield,A807)*INDEX(Global_YieldUp,A807)</f>
        <v>5.9999999999999995E-4</v>
      </c>
      <c r="V807" s="36" cm="1">
        <f t="array" ref="V807">INDEX(Global_Yield,A807)*INDEX(Global_YieldDown,A807)</f>
        <v>5.9999999999999995E-4</v>
      </c>
    </row>
    <row r="808" spans="1:22" x14ac:dyDescent="0.2">
      <c r="A808" s="29">
        <v>806</v>
      </c>
      <c r="B808" s="30">
        <v>0.05</v>
      </c>
      <c r="C808" s="31">
        <f t="shared" si="24"/>
        <v>26.39057255971456</v>
      </c>
      <c r="D808" s="31"/>
      <c r="E808" s="32" cm="1">
        <f t="array" ref="E808">Global_Expense*INDEX(Global_InflationFactor,A808)</f>
        <v>131.9528627985728</v>
      </c>
      <c r="F808" s="32"/>
      <c r="G808" s="30">
        <v>0.06</v>
      </c>
      <c r="H808" s="31">
        <f t="shared" si="25"/>
        <v>0.9951560277146928</v>
      </c>
      <c r="I808" s="31"/>
      <c r="J808" s="33">
        <v>0.1</v>
      </c>
      <c r="K808" s="31" cm="1">
        <f t="array" ref="K808">1-POWER(1-INDEX(Life_LapseRate,A808),1/12)</f>
        <v>8.7416109546967213E-3</v>
      </c>
      <c r="L808" s="37"/>
      <c r="M808" s="35">
        <v>0.01</v>
      </c>
      <c r="N808" s="35">
        <v>0.01</v>
      </c>
      <c r="P808" s="36" cm="1">
        <f t="array" ref="P808">INDEX(Global_Inflation,A808)+0.02</f>
        <v>7.0000000000000007E-2</v>
      </c>
      <c r="R808" s="36" cm="1">
        <f t="array" ref="R808">INDEX(Life_LapseRate,A808)*0.5</f>
        <v>0.05</v>
      </c>
      <c r="S808" s="36" cm="1">
        <f t="array" ref="S808">INDEX(Life_LapseRate,A808)*1.5</f>
        <v>0.15000000000000002</v>
      </c>
      <c r="U808" s="36" cm="1">
        <f t="array" ref="U808">INDEX(Global_Yield,A808)*INDEX(Global_YieldUp,A808)</f>
        <v>5.9999999999999995E-4</v>
      </c>
      <c r="V808" s="36" cm="1">
        <f t="array" ref="V808">INDEX(Global_Yield,A808)*INDEX(Global_YieldDown,A808)</f>
        <v>5.9999999999999995E-4</v>
      </c>
    </row>
    <row r="809" spans="1:22" x14ac:dyDescent="0.2">
      <c r="A809" s="29">
        <v>807</v>
      </c>
      <c r="B809" s="30">
        <v>0.05</v>
      </c>
      <c r="C809" s="31">
        <f t="shared" si="24"/>
        <v>26.498091019044203</v>
      </c>
      <c r="D809" s="31"/>
      <c r="E809" s="32" cm="1">
        <f t="array" ref="E809">Global_Expense*INDEX(Global_InflationFactor,A809)</f>
        <v>132.49045509522102</v>
      </c>
      <c r="F809" s="32"/>
      <c r="G809" s="30">
        <v>0.06</v>
      </c>
      <c r="H809" s="31">
        <f t="shared" si="25"/>
        <v>0.9951560277146928</v>
      </c>
      <c r="I809" s="31"/>
      <c r="J809" s="33">
        <v>0.1</v>
      </c>
      <c r="K809" s="31" cm="1">
        <f t="array" ref="K809">1-POWER(1-INDEX(Life_LapseRate,A809),1/12)</f>
        <v>8.7416109546967213E-3</v>
      </c>
      <c r="L809" s="37"/>
      <c r="M809" s="35">
        <v>0.01</v>
      </c>
      <c r="N809" s="35">
        <v>0.01</v>
      </c>
      <c r="P809" s="36" cm="1">
        <f t="array" ref="P809">INDEX(Global_Inflation,A809)+0.02</f>
        <v>7.0000000000000007E-2</v>
      </c>
      <c r="R809" s="36" cm="1">
        <f t="array" ref="R809">INDEX(Life_LapseRate,A809)*0.5</f>
        <v>0.05</v>
      </c>
      <c r="S809" s="36" cm="1">
        <f t="array" ref="S809">INDEX(Life_LapseRate,A809)*1.5</f>
        <v>0.15000000000000002</v>
      </c>
      <c r="U809" s="36" cm="1">
        <f t="array" ref="U809">INDEX(Global_Yield,A809)*INDEX(Global_YieldUp,A809)</f>
        <v>5.9999999999999995E-4</v>
      </c>
      <c r="V809" s="36" cm="1">
        <f t="array" ref="V809">INDEX(Global_Yield,A809)*INDEX(Global_YieldDown,A809)</f>
        <v>5.9999999999999995E-4</v>
      </c>
    </row>
    <row r="810" spans="1:22" x14ac:dyDescent="0.2">
      <c r="A810" s="29">
        <v>808</v>
      </c>
      <c r="B810" s="30">
        <v>0.05</v>
      </c>
      <c r="C810" s="31">
        <f t="shared" si="24"/>
        <v>26.606047521886161</v>
      </c>
      <c r="D810" s="31"/>
      <c r="E810" s="32" cm="1">
        <f t="array" ref="E810">Global_Expense*INDEX(Global_InflationFactor,A810)</f>
        <v>133.0302376094308</v>
      </c>
      <c r="F810" s="32"/>
      <c r="G810" s="30">
        <v>0.06</v>
      </c>
      <c r="H810" s="31">
        <f t="shared" si="25"/>
        <v>0.9951560277146928</v>
      </c>
      <c r="I810" s="31"/>
      <c r="J810" s="33">
        <v>0.1</v>
      </c>
      <c r="K810" s="31" cm="1">
        <f t="array" ref="K810">1-POWER(1-INDEX(Life_LapseRate,A810),1/12)</f>
        <v>8.7416109546967213E-3</v>
      </c>
      <c r="L810" s="37"/>
      <c r="M810" s="35">
        <v>0.01</v>
      </c>
      <c r="N810" s="35">
        <v>0.01</v>
      </c>
      <c r="P810" s="36" cm="1">
        <f t="array" ref="P810">INDEX(Global_Inflation,A810)+0.02</f>
        <v>7.0000000000000007E-2</v>
      </c>
      <c r="R810" s="36" cm="1">
        <f t="array" ref="R810">INDEX(Life_LapseRate,A810)*0.5</f>
        <v>0.05</v>
      </c>
      <c r="S810" s="36" cm="1">
        <f t="array" ref="S810">INDEX(Life_LapseRate,A810)*1.5</f>
        <v>0.15000000000000002</v>
      </c>
      <c r="U810" s="36" cm="1">
        <f t="array" ref="U810">INDEX(Global_Yield,A810)*INDEX(Global_YieldUp,A810)</f>
        <v>5.9999999999999995E-4</v>
      </c>
      <c r="V810" s="36" cm="1">
        <f t="array" ref="V810">INDEX(Global_Yield,A810)*INDEX(Global_YieldDown,A810)</f>
        <v>5.9999999999999995E-4</v>
      </c>
    </row>
    <row r="811" spans="1:22" x14ac:dyDescent="0.2">
      <c r="A811" s="29">
        <v>809</v>
      </c>
      <c r="B811" s="30">
        <v>0.05</v>
      </c>
      <c r="C811" s="31">
        <f t="shared" si="24"/>
        <v>26.714443852883949</v>
      </c>
      <c r="D811" s="31"/>
      <c r="E811" s="32" cm="1">
        <f t="array" ref="E811">Global_Expense*INDEX(Global_InflationFactor,A811)</f>
        <v>133.57221926441974</v>
      </c>
      <c r="F811" s="32"/>
      <c r="G811" s="30">
        <v>0.06</v>
      </c>
      <c r="H811" s="31">
        <f t="shared" si="25"/>
        <v>0.9951560277146928</v>
      </c>
      <c r="I811" s="31"/>
      <c r="J811" s="33">
        <v>0.1</v>
      </c>
      <c r="K811" s="31" cm="1">
        <f t="array" ref="K811">1-POWER(1-INDEX(Life_LapseRate,A811),1/12)</f>
        <v>8.7416109546967213E-3</v>
      </c>
      <c r="L811" s="37"/>
      <c r="M811" s="35">
        <v>0.01</v>
      </c>
      <c r="N811" s="35">
        <v>0.01</v>
      </c>
      <c r="P811" s="36" cm="1">
        <f t="array" ref="P811">INDEX(Global_Inflation,A811)+0.02</f>
        <v>7.0000000000000007E-2</v>
      </c>
      <c r="R811" s="36" cm="1">
        <f t="array" ref="R811">INDEX(Life_LapseRate,A811)*0.5</f>
        <v>0.05</v>
      </c>
      <c r="S811" s="36" cm="1">
        <f t="array" ref="S811">INDEX(Life_LapseRate,A811)*1.5</f>
        <v>0.15000000000000002</v>
      </c>
      <c r="U811" s="36" cm="1">
        <f t="array" ref="U811">INDEX(Global_Yield,A811)*INDEX(Global_YieldUp,A811)</f>
        <v>5.9999999999999995E-4</v>
      </c>
      <c r="V811" s="36" cm="1">
        <f t="array" ref="V811">INDEX(Global_Yield,A811)*INDEX(Global_YieldDown,A811)</f>
        <v>5.9999999999999995E-4</v>
      </c>
    </row>
    <row r="812" spans="1:22" x14ac:dyDescent="0.2">
      <c r="A812" s="29">
        <v>810</v>
      </c>
      <c r="B812" s="30">
        <v>0.05</v>
      </c>
      <c r="C812" s="31">
        <f t="shared" si="24"/>
        <v>26.823281803951936</v>
      </c>
      <c r="D812" s="31"/>
      <c r="E812" s="32" cm="1">
        <f t="array" ref="E812">Global_Expense*INDEX(Global_InflationFactor,A812)</f>
        <v>134.11640901975969</v>
      </c>
      <c r="F812" s="32"/>
      <c r="G812" s="30">
        <v>0.06</v>
      </c>
      <c r="H812" s="31">
        <f t="shared" si="25"/>
        <v>0.9951560277146928</v>
      </c>
      <c r="I812" s="31"/>
      <c r="J812" s="33">
        <v>0.1</v>
      </c>
      <c r="K812" s="31" cm="1">
        <f t="array" ref="K812">1-POWER(1-INDEX(Life_LapseRate,A812),1/12)</f>
        <v>8.7416109546967213E-3</v>
      </c>
      <c r="L812" s="37"/>
      <c r="M812" s="35">
        <v>0.01</v>
      </c>
      <c r="N812" s="35">
        <v>0.01</v>
      </c>
      <c r="P812" s="36" cm="1">
        <f t="array" ref="P812">INDEX(Global_Inflation,A812)+0.02</f>
        <v>7.0000000000000007E-2</v>
      </c>
      <c r="R812" s="36" cm="1">
        <f t="array" ref="R812">INDEX(Life_LapseRate,A812)*0.5</f>
        <v>0.05</v>
      </c>
      <c r="S812" s="36" cm="1">
        <f t="array" ref="S812">INDEX(Life_LapseRate,A812)*1.5</f>
        <v>0.15000000000000002</v>
      </c>
      <c r="U812" s="36" cm="1">
        <f t="array" ref="U812">INDEX(Global_Yield,A812)*INDEX(Global_YieldUp,A812)</f>
        <v>5.9999999999999995E-4</v>
      </c>
      <c r="V812" s="36" cm="1">
        <f t="array" ref="V812">INDEX(Global_Yield,A812)*INDEX(Global_YieldDown,A812)</f>
        <v>5.9999999999999995E-4</v>
      </c>
    </row>
    <row r="813" spans="1:22" x14ac:dyDescent="0.2">
      <c r="A813" s="29">
        <v>811</v>
      </c>
      <c r="B813" s="30">
        <v>0.05</v>
      </c>
      <c r="C813" s="31">
        <f t="shared" si="24"/>
        <v>26.93256317430491</v>
      </c>
      <c r="D813" s="31"/>
      <c r="E813" s="32" cm="1">
        <f t="array" ref="E813">Global_Expense*INDEX(Global_InflationFactor,A813)</f>
        <v>134.66281587152454</v>
      </c>
      <c r="F813" s="32"/>
      <c r="G813" s="30">
        <v>0.06</v>
      </c>
      <c r="H813" s="31">
        <f t="shared" si="25"/>
        <v>0.9951560277146928</v>
      </c>
      <c r="I813" s="31"/>
      <c r="J813" s="33">
        <v>0.1</v>
      </c>
      <c r="K813" s="31" cm="1">
        <f t="array" ref="K813">1-POWER(1-INDEX(Life_LapseRate,A813),1/12)</f>
        <v>8.7416109546967213E-3</v>
      </c>
      <c r="L813" s="37"/>
      <c r="M813" s="35">
        <v>0.01</v>
      </c>
      <c r="N813" s="35">
        <v>0.01</v>
      </c>
      <c r="P813" s="36" cm="1">
        <f t="array" ref="P813">INDEX(Global_Inflation,A813)+0.02</f>
        <v>7.0000000000000007E-2</v>
      </c>
      <c r="R813" s="36" cm="1">
        <f t="array" ref="R813">INDEX(Life_LapseRate,A813)*0.5</f>
        <v>0.05</v>
      </c>
      <c r="S813" s="36" cm="1">
        <f t="array" ref="S813">INDEX(Life_LapseRate,A813)*1.5</f>
        <v>0.15000000000000002</v>
      </c>
      <c r="U813" s="36" cm="1">
        <f t="array" ref="U813">INDEX(Global_Yield,A813)*INDEX(Global_YieldUp,A813)</f>
        <v>5.9999999999999995E-4</v>
      </c>
      <c r="V813" s="36" cm="1">
        <f t="array" ref="V813">INDEX(Global_Yield,A813)*INDEX(Global_YieldDown,A813)</f>
        <v>5.9999999999999995E-4</v>
      </c>
    </row>
    <row r="814" spans="1:22" x14ac:dyDescent="0.2">
      <c r="A814" s="29">
        <v>812</v>
      </c>
      <c r="B814" s="30">
        <v>0.05</v>
      </c>
      <c r="C814" s="31">
        <f t="shared" si="24"/>
        <v>27.042289770487947</v>
      </c>
      <c r="D814" s="31"/>
      <c r="E814" s="32" cm="1">
        <f t="array" ref="E814">Global_Expense*INDEX(Global_InflationFactor,A814)</f>
        <v>135.21144885243973</v>
      </c>
      <c r="F814" s="32"/>
      <c r="G814" s="30">
        <v>0.06</v>
      </c>
      <c r="H814" s="31">
        <f t="shared" si="25"/>
        <v>0.9951560277146928</v>
      </c>
      <c r="I814" s="31"/>
      <c r="J814" s="33">
        <v>0.1</v>
      </c>
      <c r="K814" s="31" cm="1">
        <f t="array" ref="K814">1-POWER(1-INDEX(Life_LapseRate,A814),1/12)</f>
        <v>8.7416109546967213E-3</v>
      </c>
      <c r="L814" s="37"/>
      <c r="M814" s="35">
        <v>0.01</v>
      </c>
      <c r="N814" s="35">
        <v>0.01</v>
      </c>
      <c r="P814" s="36" cm="1">
        <f t="array" ref="P814">INDEX(Global_Inflation,A814)+0.02</f>
        <v>7.0000000000000007E-2</v>
      </c>
      <c r="R814" s="36" cm="1">
        <f t="array" ref="R814">INDEX(Life_LapseRate,A814)*0.5</f>
        <v>0.05</v>
      </c>
      <c r="S814" s="36" cm="1">
        <f t="array" ref="S814">INDEX(Life_LapseRate,A814)*1.5</f>
        <v>0.15000000000000002</v>
      </c>
      <c r="U814" s="36" cm="1">
        <f t="array" ref="U814">INDEX(Global_Yield,A814)*INDEX(Global_YieldUp,A814)</f>
        <v>5.9999999999999995E-4</v>
      </c>
      <c r="V814" s="36" cm="1">
        <f t="array" ref="V814">INDEX(Global_Yield,A814)*INDEX(Global_YieldDown,A814)</f>
        <v>5.9999999999999995E-4</v>
      </c>
    </row>
    <row r="815" spans="1:22" x14ac:dyDescent="0.2">
      <c r="A815" s="29">
        <v>813</v>
      </c>
      <c r="B815" s="30">
        <v>0.05</v>
      </c>
      <c r="C815" s="31">
        <f t="shared" si="24"/>
        <v>27.15246340640622</v>
      </c>
      <c r="D815" s="31"/>
      <c r="E815" s="32" cm="1">
        <f t="array" ref="E815">Global_Expense*INDEX(Global_InflationFactor,A815)</f>
        <v>135.76231703203109</v>
      </c>
      <c r="F815" s="32"/>
      <c r="G815" s="30">
        <v>0.06</v>
      </c>
      <c r="H815" s="31">
        <f t="shared" si="25"/>
        <v>0.9951560277146928</v>
      </c>
      <c r="I815" s="31"/>
      <c r="J815" s="33">
        <v>0.1</v>
      </c>
      <c r="K815" s="31" cm="1">
        <f t="array" ref="K815">1-POWER(1-INDEX(Life_LapseRate,A815),1/12)</f>
        <v>8.7416109546967213E-3</v>
      </c>
      <c r="L815" s="37"/>
      <c r="M815" s="35">
        <v>0.01</v>
      </c>
      <c r="N815" s="35">
        <v>0.01</v>
      </c>
      <c r="P815" s="36" cm="1">
        <f t="array" ref="P815">INDEX(Global_Inflation,A815)+0.02</f>
        <v>7.0000000000000007E-2</v>
      </c>
      <c r="R815" s="36" cm="1">
        <f t="array" ref="R815">INDEX(Life_LapseRate,A815)*0.5</f>
        <v>0.05</v>
      </c>
      <c r="S815" s="36" cm="1">
        <f t="array" ref="S815">INDEX(Life_LapseRate,A815)*1.5</f>
        <v>0.15000000000000002</v>
      </c>
      <c r="U815" s="36" cm="1">
        <f t="array" ref="U815">INDEX(Global_Yield,A815)*INDEX(Global_YieldUp,A815)</f>
        <v>5.9999999999999995E-4</v>
      </c>
      <c r="V815" s="36" cm="1">
        <f t="array" ref="V815">INDEX(Global_Yield,A815)*INDEX(Global_YieldDown,A815)</f>
        <v>5.9999999999999995E-4</v>
      </c>
    </row>
    <row r="816" spans="1:22" x14ac:dyDescent="0.2">
      <c r="A816" s="29">
        <v>814</v>
      </c>
      <c r="B816" s="30">
        <v>0.05</v>
      </c>
      <c r="C816" s="31">
        <f t="shared" si="24"/>
        <v>27.263085903354892</v>
      </c>
      <c r="D816" s="31"/>
      <c r="E816" s="32" cm="1">
        <f t="array" ref="E816">Global_Expense*INDEX(Global_InflationFactor,A816)</f>
        <v>136.31542951677446</v>
      </c>
      <c r="F816" s="32"/>
      <c r="G816" s="30">
        <v>0.06</v>
      </c>
      <c r="H816" s="31">
        <f t="shared" si="25"/>
        <v>0.9951560277146928</v>
      </c>
      <c r="I816" s="31"/>
      <c r="J816" s="33">
        <v>0.1</v>
      </c>
      <c r="K816" s="31" cm="1">
        <f t="array" ref="K816">1-POWER(1-INDEX(Life_LapseRate,A816),1/12)</f>
        <v>8.7416109546967213E-3</v>
      </c>
      <c r="L816" s="37"/>
      <c r="M816" s="35">
        <v>0.01</v>
      </c>
      <c r="N816" s="35">
        <v>0.01</v>
      </c>
      <c r="P816" s="36" cm="1">
        <f t="array" ref="P816">INDEX(Global_Inflation,A816)+0.02</f>
        <v>7.0000000000000007E-2</v>
      </c>
      <c r="R816" s="36" cm="1">
        <f t="array" ref="R816">INDEX(Life_LapseRate,A816)*0.5</f>
        <v>0.05</v>
      </c>
      <c r="S816" s="36" cm="1">
        <f t="array" ref="S816">INDEX(Life_LapseRate,A816)*1.5</f>
        <v>0.15000000000000002</v>
      </c>
      <c r="U816" s="36" cm="1">
        <f t="array" ref="U816">INDEX(Global_Yield,A816)*INDEX(Global_YieldUp,A816)</f>
        <v>5.9999999999999995E-4</v>
      </c>
      <c r="V816" s="36" cm="1">
        <f t="array" ref="V816">INDEX(Global_Yield,A816)*INDEX(Global_YieldDown,A816)</f>
        <v>5.9999999999999995E-4</v>
      </c>
    </row>
    <row r="817" spans="1:22" x14ac:dyDescent="0.2">
      <c r="A817" s="29">
        <v>815</v>
      </c>
      <c r="B817" s="30">
        <v>0.05</v>
      </c>
      <c r="C817" s="31">
        <f t="shared" si="24"/>
        <v>27.374159090049389</v>
      </c>
      <c r="D817" s="31"/>
      <c r="E817" s="32" cm="1">
        <f t="array" ref="E817">Global_Expense*INDEX(Global_InflationFactor,A817)</f>
        <v>136.87079545024693</v>
      </c>
      <c r="F817" s="32"/>
      <c r="G817" s="30">
        <v>0.06</v>
      </c>
      <c r="H817" s="31">
        <f t="shared" si="25"/>
        <v>0.9951560277146928</v>
      </c>
      <c r="I817" s="31"/>
      <c r="J817" s="33">
        <v>0.1</v>
      </c>
      <c r="K817" s="31" cm="1">
        <f t="array" ref="K817">1-POWER(1-INDEX(Life_LapseRate,A817),1/12)</f>
        <v>8.7416109546967213E-3</v>
      </c>
      <c r="L817" s="37"/>
      <c r="M817" s="35">
        <v>0.01</v>
      </c>
      <c r="N817" s="35">
        <v>0.01</v>
      </c>
      <c r="P817" s="36" cm="1">
        <f t="array" ref="P817">INDEX(Global_Inflation,A817)+0.02</f>
        <v>7.0000000000000007E-2</v>
      </c>
      <c r="R817" s="36" cm="1">
        <f t="array" ref="R817">INDEX(Life_LapseRate,A817)*0.5</f>
        <v>0.05</v>
      </c>
      <c r="S817" s="36" cm="1">
        <f t="array" ref="S817">INDEX(Life_LapseRate,A817)*1.5</f>
        <v>0.15000000000000002</v>
      </c>
      <c r="U817" s="36" cm="1">
        <f t="array" ref="U817">INDEX(Global_Yield,A817)*INDEX(Global_YieldUp,A817)</f>
        <v>5.9999999999999995E-4</v>
      </c>
      <c r="V817" s="36" cm="1">
        <f t="array" ref="V817">INDEX(Global_Yield,A817)*INDEX(Global_YieldDown,A817)</f>
        <v>5.9999999999999995E-4</v>
      </c>
    </row>
    <row r="818" spans="1:22" x14ac:dyDescent="0.2">
      <c r="A818" s="29">
        <v>816</v>
      </c>
      <c r="B818" s="30">
        <v>0.05</v>
      </c>
      <c r="C818" s="31">
        <f t="shared" si="24"/>
        <v>27.485684802655548</v>
      </c>
      <c r="D818" s="31"/>
      <c r="E818" s="32" cm="1">
        <f t="array" ref="E818">Global_Expense*INDEX(Global_InflationFactor,A818)</f>
        <v>137.42842401327775</v>
      </c>
      <c r="F818" s="32"/>
      <c r="G818" s="30">
        <v>0.06</v>
      </c>
      <c r="H818" s="31">
        <f t="shared" si="25"/>
        <v>0.9951560277146928</v>
      </c>
      <c r="I818" s="31"/>
      <c r="J818" s="33">
        <v>0.1</v>
      </c>
      <c r="K818" s="31" cm="1">
        <f t="array" ref="K818">1-POWER(1-INDEX(Life_LapseRate,A818),1/12)</f>
        <v>8.7416109546967213E-3</v>
      </c>
      <c r="L818" s="37"/>
      <c r="M818" s="35">
        <v>0.01</v>
      </c>
      <c r="N818" s="35">
        <v>0.01</v>
      </c>
      <c r="P818" s="36" cm="1">
        <f t="array" ref="P818">INDEX(Global_Inflation,A818)+0.02</f>
        <v>7.0000000000000007E-2</v>
      </c>
      <c r="R818" s="36" cm="1">
        <f t="array" ref="R818">INDEX(Life_LapseRate,A818)*0.5</f>
        <v>0.05</v>
      </c>
      <c r="S818" s="36" cm="1">
        <f t="array" ref="S818">INDEX(Life_LapseRate,A818)*1.5</f>
        <v>0.15000000000000002</v>
      </c>
      <c r="U818" s="36" cm="1">
        <f t="array" ref="U818">INDEX(Global_Yield,A818)*INDEX(Global_YieldUp,A818)</f>
        <v>5.9999999999999995E-4</v>
      </c>
      <c r="V818" s="36" cm="1">
        <f t="array" ref="V818">INDEX(Global_Yield,A818)*INDEX(Global_YieldDown,A818)</f>
        <v>5.9999999999999995E-4</v>
      </c>
    </row>
    <row r="819" spans="1:22" x14ac:dyDescent="0.2">
      <c r="A819" s="29">
        <v>817</v>
      </c>
      <c r="B819" s="30">
        <v>0.05</v>
      </c>
      <c r="C819" s="31">
        <f t="shared" si="24"/>
        <v>27.597664884819839</v>
      </c>
      <c r="D819" s="31"/>
      <c r="E819" s="32" cm="1">
        <f t="array" ref="E819">Global_Expense*INDEX(Global_InflationFactor,A819)</f>
        <v>137.9883244240992</v>
      </c>
      <c r="F819" s="32"/>
      <c r="G819" s="30">
        <v>0.06</v>
      </c>
      <c r="H819" s="31">
        <f t="shared" si="25"/>
        <v>0.9951560277146928</v>
      </c>
      <c r="I819" s="31"/>
      <c r="J819" s="33">
        <v>0.1</v>
      </c>
      <c r="K819" s="31" cm="1">
        <f t="array" ref="K819">1-POWER(1-INDEX(Life_LapseRate,A819),1/12)</f>
        <v>8.7416109546967213E-3</v>
      </c>
      <c r="L819" s="37"/>
      <c r="M819" s="35">
        <v>0.01</v>
      </c>
      <c r="N819" s="35">
        <v>0.01</v>
      </c>
      <c r="P819" s="36" cm="1">
        <f t="array" ref="P819">INDEX(Global_Inflation,A819)+0.02</f>
        <v>7.0000000000000007E-2</v>
      </c>
      <c r="R819" s="36" cm="1">
        <f t="array" ref="R819">INDEX(Life_LapseRate,A819)*0.5</f>
        <v>0.05</v>
      </c>
      <c r="S819" s="36" cm="1">
        <f t="array" ref="S819">INDEX(Life_LapseRate,A819)*1.5</f>
        <v>0.15000000000000002</v>
      </c>
      <c r="U819" s="36" cm="1">
        <f t="array" ref="U819">INDEX(Global_Yield,A819)*INDEX(Global_YieldUp,A819)</f>
        <v>5.9999999999999995E-4</v>
      </c>
      <c r="V819" s="36" cm="1">
        <f t="array" ref="V819">INDEX(Global_Yield,A819)*INDEX(Global_YieldDown,A819)</f>
        <v>5.9999999999999995E-4</v>
      </c>
    </row>
    <row r="820" spans="1:22" x14ac:dyDescent="0.2">
      <c r="A820" s="29">
        <v>818</v>
      </c>
      <c r="B820" s="30">
        <v>0.05</v>
      </c>
      <c r="C820" s="31">
        <f t="shared" si="24"/>
        <v>27.710101187700293</v>
      </c>
      <c r="D820" s="31"/>
      <c r="E820" s="32" cm="1">
        <f t="array" ref="E820">Global_Expense*INDEX(Global_InflationFactor,A820)</f>
        <v>138.55050593850146</v>
      </c>
      <c r="F820" s="32"/>
      <c r="G820" s="30">
        <v>0.06</v>
      </c>
      <c r="H820" s="31">
        <f t="shared" si="25"/>
        <v>0.9951560277146928</v>
      </c>
      <c r="I820" s="31"/>
      <c r="J820" s="33">
        <v>0.1</v>
      </c>
      <c r="K820" s="31" cm="1">
        <f t="array" ref="K820">1-POWER(1-INDEX(Life_LapseRate,A820),1/12)</f>
        <v>8.7416109546967213E-3</v>
      </c>
      <c r="L820" s="37"/>
      <c r="M820" s="35">
        <v>0.01</v>
      </c>
      <c r="N820" s="35">
        <v>0.01</v>
      </c>
      <c r="P820" s="36" cm="1">
        <f t="array" ref="P820">INDEX(Global_Inflation,A820)+0.02</f>
        <v>7.0000000000000007E-2</v>
      </c>
      <c r="R820" s="36" cm="1">
        <f t="array" ref="R820">INDEX(Life_LapseRate,A820)*0.5</f>
        <v>0.05</v>
      </c>
      <c r="S820" s="36" cm="1">
        <f t="array" ref="S820">INDEX(Life_LapseRate,A820)*1.5</f>
        <v>0.15000000000000002</v>
      </c>
      <c r="U820" s="36" cm="1">
        <f t="array" ref="U820">INDEX(Global_Yield,A820)*INDEX(Global_YieldUp,A820)</f>
        <v>5.9999999999999995E-4</v>
      </c>
      <c r="V820" s="36" cm="1">
        <f t="array" ref="V820">INDEX(Global_Yield,A820)*INDEX(Global_YieldDown,A820)</f>
        <v>5.9999999999999995E-4</v>
      </c>
    </row>
    <row r="821" spans="1:22" x14ac:dyDescent="0.2">
      <c r="A821" s="29">
        <v>819</v>
      </c>
      <c r="B821" s="30">
        <v>0.05</v>
      </c>
      <c r="C821" s="31">
        <f t="shared" si="24"/>
        <v>27.822995569996419</v>
      </c>
      <c r="D821" s="31"/>
      <c r="E821" s="32" cm="1">
        <f t="array" ref="E821">Global_Expense*INDEX(Global_InflationFactor,A821)</f>
        <v>139.1149778499821</v>
      </c>
      <c r="F821" s="32"/>
      <c r="G821" s="30">
        <v>0.06</v>
      </c>
      <c r="H821" s="31">
        <f t="shared" si="25"/>
        <v>0.9951560277146928</v>
      </c>
      <c r="I821" s="31"/>
      <c r="J821" s="33">
        <v>0.1</v>
      </c>
      <c r="K821" s="31" cm="1">
        <f t="array" ref="K821">1-POWER(1-INDEX(Life_LapseRate,A821),1/12)</f>
        <v>8.7416109546967213E-3</v>
      </c>
      <c r="L821" s="37"/>
      <c r="M821" s="35">
        <v>0.01</v>
      </c>
      <c r="N821" s="35">
        <v>0.01</v>
      </c>
      <c r="P821" s="36" cm="1">
        <f t="array" ref="P821">INDEX(Global_Inflation,A821)+0.02</f>
        <v>7.0000000000000007E-2</v>
      </c>
      <c r="R821" s="36" cm="1">
        <f t="array" ref="R821">INDEX(Life_LapseRate,A821)*0.5</f>
        <v>0.05</v>
      </c>
      <c r="S821" s="36" cm="1">
        <f t="array" ref="S821">INDEX(Life_LapseRate,A821)*1.5</f>
        <v>0.15000000000000002</v>
      </c>
      <c r="U821" s="36" cm="1">
        <f t="array" ref="U821">INDEX(Global_Yield,A821)*INDEX(Global_YieldUp,A821)</f>
        <v>5.9999999999999995E-4</v>
      </c>
      <c r="V821" s="36" cm="1">
        <f t="array" ref="V821">INDEX(Global_Yield,A821)*INDEX(Global_YieldDown,A821)</f>
        <v>5.9999999999999995E-4</v>
      </c>
    </row>
    <row r="822" spans="1:22" x14ac:dyDescent="0.2">
      <c r="A822" s="29">
        <v>820</v>
      </c>
      <c r="B822" s="30">
        <v>0.05</v>
      </c>
      <c r="C822" s="31">
        <f t="shared" si="24"/>
        <v>27.936349897980474</v>
      </c>
      <c r="D822" s="31"/>
      <c r="E822" s="32" cm="1">
        <f t="array" ref="E822">Global_Expense*INDEX(Global_InflationFactor,A822)</f>
        <v>139.68174948990236</v>
      </c>
      <c r="F822" s="32"/>
      <c r="G822" s="30">
        <v>0.06</v>
      </c>
      <c r="H822" s="31">
        <f t="shared" si="25"/>
        <v>0.9951560277146928</v>
      </c>
      <c r="I822" s="31"/>
      <c r="J822" s="33">
        <v>0.1</v>
      </c>
      <c r="K822" s="31" cm="1">
        <f t="array" ref="K822">1-POWER(1-INDEX(Life_LapseRate,A822),1/12)</f>
        <v>8.7416109546967213E-3</v>
      </c>
      <c r="L822" s="37"/>
      <c r="M822" s="35">
        <v>0.01</v>
      </c>
      <c r="N822" s="35">
        <v>0.01</v>
      </c>
      <c r="P822" s="36" cm="1">
        <f t="array" ref="P822">INDEX(Global_Inflation,A822)+0.02</f>
        <v>7.0000000000000007E-2</v>
      </c>
      <c r="R822" s="36" cm="1">
        <f t="array" ref="R822">INDEX(Life_LapseRate,A822)*0.5</f>
        <v>0.05</v>
      </c>
      <c r="S822" s="36" cm="1">
        <f t="array" ref="S822">INDEX(Life_LapseRate,A822)*1.5</f>
        <v>0.15000000000000002</v>
      </c>
      <c r="U822" s="36" cm="1">
        <f t="array" ref="U822">INDEX(Global_Yield,A822)*INDEX(Global_YieldUp,A822)</f>
        <v>5.9999999999999995E-4</v>
      </c>
      <c r="V822" s="36" cm="1">
        <f t="array" ref="V822">INDEX(Global_Yield,A822)*INDEX(Global_YieldDown,A822)</f>
        <v>5.9999999999999995E-4</v>
      </c>
    </row>
    <row r="823" spans="1:22" x14ac:dyDescent="0.2">
      <c r="A823" s="29">
        <v>821</v>
      </c>
      <c r="B823" s="30">
        <v>0.05</v>
      </c>
      <c r="C823" s="31">
        <f t="shared" si="24"/>
        <v>28.050166045528151</v>
      </c>
      <c r="D823" s="31"/>
      <c r="E823" s="32" cm="1">
        <f t="array" ref="E823">Global_Expense*INDEX(Global_InflationFactor,A823)</f>
        <v>140.25083022764076</v>
      </c>
      <c r="F823" s="32"/>
      <c r="G823" s="30">
        <v>0.06</v>
      </c>
      <c r="H823" s="31">
        <f t="shared" si="25"/>
        <v>0.9951560277146928</v>
      </c>
      <c r="I823" s="31"/>
      <c r="J823" s="33">
        <v>0.1</v>
      </c>
      <c r="K823" s="31" cm="1">
        <f t="array" ref="K823">1-POWER(1-INDEX(Life_LapseRate,A823),1/12)</f>
        <v>8.7416109546967213E-3</v>
      </c>
      <c r="L823" s="37"/>
      <c r="M823" s="35">
        <v>0.01</v>
      </c>
      <c r="N823" s="35">
        <v>0.01</v>
      </c>
      <c r="P823" s="36" cm="1">
        <f t="array" ref="P823">INDEX(Global_Inflation,A823)+0.02</f>
        <v>7.0000000000000007E-2</v>
      </c>
      <c r="R823" s="36" cm="1">
        <f t="array" ref="R823">INDEX(Life_LapseRate,A823)*0.5</f>
        <v>0.05</v>
      </c>
      <c r="S823" s="36" cm="1">
        <f t="array" ref="S823">INDEX(Life_LapseRate,A823)*1.5</f>
        <v>0.15000000000000002</v>
      </c>
      <c r="U823" s="36" cm="1">
        <f t="array" ref="U823">INDEX(Global_Yield,A823)*INDEX(Global_YieldUp,A823)</f>
        <v>5.9999999999999995E-4</v>
      </c>
      <c r="V823" s="36" cm="1">
        <f t="array" ref="V823">INDEX(Global_Yield,A823)*INDEX(Global_YieldDown,A823)</f>
        <v>5.9999999999999995E-4</v>
      </c>
    </row>
    <row r="824" spans="1:22" x14ac:dyDescent="0.2">
      <c r="A824" s="29">
        <v>822</v>
      </c>
      <c r="B824" s="30">
        <v>0.05</v>
      </c>
      <c r="C824" s="31">
        <f t="shared" si="24"/>
        <v>28.164445894149537</v>
      </c>
      <c r="D824" s="31"/>
      <c r="E824" s="32" cm="1">
        <f t="array" ref="E824">Global_Expense*INDEX(Global_InflationFactor,A824)</f>
        <v>140.82222947074769</v>
      </c>
      <c r="F824" s="32"/>
      <c r="G824" s="30">
        <v>0.06</v>
      </c>
      <c r="H824" s="31">
        <f t="shared" si="25"/>
        <v>0.9951560277146928</v>
      </c>
      <c r="I824" s="31"/>
      <c r="J824" s="33">
        <v>0.1</v>
      </c>
      <c r="K824" s="31" cm="1">
        <f t="array" ref="K824">1-POWER(1-INDEX(Life_LapseRate,A824),1/12)</f>
        <v>8.7416109546967213E-3</v>
      </c>
      <c r="L824" s="37"/>
      <c r="M824" s="35">
        <v>0.01</v>
      </c>
      <c r="N824" s="35">
        <v>0.01</v>
      </c>
      <c r="P824" s="36" cm="1">
        <f t="array" ref="P824">INDEX(Global_Inflation,A824)+0.02</f>
        <v>7.0000000000000007E-2</v>
      </c>
      <c r="R824" s="36" cm="1">
        <f t="array" ref="R824">INDEX(Life_LapseRate,A824)*0.5</f>
        <v>0.05</v>
      </c>
      <c r="S824" s="36" cm="1">
        <f t="array" ref="S824">INDEX(Life_LapseRate,A824)*1.5</f>
        <v>0.15000000000000002</v>
      </c>
      <c r="U824" s="36" cm="1">
        <f t="array" ref="U824">INDEX(Global_Yield,A824)*INDEX(Global_YieldUp,A824)</f>
        <v>5.9999999999999995E-4</v>
      </c>
      <c r="V824" s="36" cm="1">
        <f t="array" ref="V824">INDEX(Global_Yield,A824)*INDEX(Global_YieldDown,A824)</f>
        <v>5.9999999999999995E-4</v>
      </c>
    </row>
    <row r="825" spans="1:22" x14ac:dyDescent="0.2">
      <c r="A825" s="29">
        <v>823</v>
      </c>
      <c r="B825" s="30">
        <v>0.05</v>
      </c>
      <c r="C825" s="31">
        <f t="shared" si="24"/>
        <v>28.279191333020158</v>
      </c>
      <c r="D825" s="31"/>
      <c r="E825" s="32" cm="1">
        <f t="array" ref="E825">Global_Expense*INDEX(Global_InflationFactor,A825)</f>
        <v>141.39595666510078</v>
      </c>
      <c r="F825" s="32"/>
      <c r="G825" s="30">
        <v>0.06</v>
      </c>
      <c r="H825" s="31">
        <f t="shared" si="25"/>
        <v>0.9951560277146928</v>
      </c>
      <c r="I825" s="31"/>
      <c r="J825" s="33">
        <v>0.1</v>
      </c>
      <c r="K825" s="31" cm="1">
        <f t="array" ref="K825">1-POWER(1-INDEX(Life_LapseRate,A825),1/12)</f>
        <v>8.7416109546967213E-3</v>
      </c>
      <c r="L825" s="37"/>
      <c r="M825" s="35">
        <v>0.01</v>
      </c>
      <c r="N825" s="35">
        <v>0.01</v>
      </c>
      <c r="P825" s="36" cm="1">
        <f t="array" ref="P825">INDEX(Global_Inflation,A825)+0.02</f>
        <v>7.0000000000000007E-2</v>
      </c>
      <c r="R825" s="36" cm="1">
        <f t="array" ref="R825">INDEX(Life_LapseRate,A825)*0.5</f>
        <v>0.05</v>
      </c>
      <c r="S825" s="36" cm="1">
        <f t="array" ref="S825">INDEX(Life_LapseRate,A825)*1.5</f>
        <v>0.15000000000000002</v>
      </c>
      <c r="U825" s="36" cm="1">
        <f t="array" ref="U825">INDEX(Global_Yield,A825)*INDEX(Global_YieldUp,A825)</f>
        <v>5.9999999999999995E-4</v>
      </c>
      <c r="V825" s="36" cm="1">
        <f t="array" ref="V825">INDEX(Global_Yield,A825)*INDEX(Global_YieldDown,A825)</f>
        <v>5.9999999999999995E-4</v>
      </c>
    </row>
    <row r="826" spans="1:22" x14ac:dyDescent="0.2">
      <c r="A826" s="29">
        <v>824</v>
      </c>
      <c r="B826" s="30">
        <v>0.05</v>
      </c>
      <c r="C826" s="31">
        <f t="shared" si="24"/>
        <v>28.394404259012351</v>
      </c>
      <c r="D826" s="31"/>
      <c r="E826" s="32" cm="1">
        <f t="array" ref="E826">Global_Expense*INDEX(Global_InflationFactor,A826)</f>
        <v>141.97202129506175</v>
      </c>
      <c r="F826" s="32"/>
      <c r="G826" s="30">
        <v>0.06</v>
      </c>
      <c r="H826" s="31">
        <f t="shared" si="25"/>
        <v>0.9951560277146928</v>
      </c>
      <c r="I826" s="31"/>
      <c r="J826" s="33">
        <v>0.1</v>
      </c>
      <c r="K826" s="31" cm="1">
        <f t="array" ref="K826">1-POWER(1-INDEX(Life_LapseRate,A826),1/12)</f>
        <v>8.7416109546967213E-3</v>
      </c>
      <c r="L826" s="37"/>
      <c r="M826" s="35">
        <v>0.01</v>
      </c>
      <c r="N826" s="35">
        <v>0.01</v>
      </c>
      <c r="P826" s="36" cm="1">
        <f t="array" ref="P826">INDEX(Global_Inflation,A826)+0.02</f>
        <v>7.0000000000000007E-2</v>
      </c>
      <c r="R826" s="36" cm="1">
        <f t="array" ref="R826">INDEX(Life_LapseRate,A826)*0.5</f>
        <v>0.05</v>
      </c>
      <c r="S826" s="36" cm="1">
        <f t="array" ref="S826">INDEX(Life_LapseRate,A826)*1.5</f>
        <v>0.15000000000000002</v>
      </c>
      <c r="U826" s="36" cm="1">
        <f t="array" ref="U826">INDEX(Global_Yield,A826)*INDEX(Global_YieldUp,A826)</f>
        <v>5.9999999999999995E-4</v>
      </c>
      <c r="V826" s="36" cm="1">
        <f t="array" ref="V826">INDEX(Global_Yield,A826)*INDEX(Global_YieldDown,A826)</f>
        <v>5.9999999999999995E-4</v>
      </c>
    </row>
    <row r="827" spans="1:22" x14ac:dyDescent="0.2">
      <c r="A827" s="29">
        <v>825</v>
      </c>
      <c r="B827" s="30">
        <v>0.05</v>
      </c>
      <c r="C827" s="31">
        <f t="shared" si="24"/>
        <v>28.510086576726533</v>
      </c>
      <c r="D827" s="31"/>
      <c r="E827" s="32" cm="1">
        <f t="array" ref="E827">Global_Expense*INDEX(Global_InflationFactor,A827)</f>
        <v>142.55043288363265</v>
      </c>
      <c r="F827" s="32"/>
      <c r="G827" s="30">
        <v>0.06</v>
      </c>
      <c r="H827" s="31">
        <f t="shared" si="25"/>
        <v>0.9951560277146928</v>
      </c>
      <c r="I827" s="31"/>
      <c r="J827" s="33">
        <v>0.1</v>
      </c>
      <c r="K827" s="31" cm="1">
        <f t="array" ref="K827">1-POWER(1-INDEX(Life_LapseRate,A827),1/12)</f>
        <v>8.7416109546967213E-3</v>
      </c>
      <c r="L827" s="37"/>
      <c r="M827" s="35">
        <v>0.01</v>
      </c>
      <c r="N827" s="35">
        <v>0.01</v>
      </c>
      <c r="P827" s="36" cm="1">
        <f t="array" ref="P827">INDEX(Global_Inflation,A827)+0.02</f>
        <v>7.0000000000000007E-2</v>
      </c>
      <c r="R827" s="36" cm="1">
        <f t="array" ref="R827">INDEX(Life_LapseRate,A827)*0.5</f>
        <v>0.05</v>
      </c>
      <c r="S827" s="36" cm="1">
        <f t="array" ref="S827">INDEX(Life_LapseRate,A827)*1.5</f>
        <v>0.15000000000000002</v>
      </c>
      <c r="U827" s="36" cm="1">
        <f t="array" ref="U827">INDEX(Global_Yield,A827)*INDEX(Global_YieldUp,A827)</f>
        <v>5.9999999999999995E-4</v>
      </c>
      <c r="V827" s="36" cm="1">
        <f t="array" ref="V827">INDEX(Global_Yield,A827)*INDEX(Global_YieldDown,A827)</f>
        <v>5.9999999999999995E-4</v>
      </c>
    </row>
    <row r="828" spans="1:22" x14ac:dyDescent="0.2">
      <c r="A828" s="29">
        <v>826</v>
      </c>
      <c r="B828" s="30">
        <v>0.05</v>
      </c>
      <c r="C828" s="31">
        <f t="shared" si="24"/>
        <v>28.626240198522641</v>
      </c>
      <c r="D828" s="31"/>
      <c r="E828" s="32" cm="1">
        <f t="array" ref="E828">Global_Expense*INDEX(Global_InflationFactor,A828)</f>
        <v>143.1312009926132</v>
      </c>
      <c r="F828" s="32"/>
      <c r="G828" s="30">
        <v>0.06</v>
      </c>
      <c r="H828" s="31">
        <f t="shared" si="25"/>
        <v>0.9951560277146928</v>
      </c>
      <c r="I828" s="31"/>
      <c r="J828" s="33">
        <v>0.1</v>
      </c>
      <c r="K828" s="31" cm="1">
        <f t="array" ref="K828">1-POWER(1-INDEX(Life_LapseRate,A828),1/12)</f>
        <v>8.7416109546967213E-3</v>
      </c>
      <c r="L828" s="37"/>
      <c r="M828" s="35">
        <v>0.01</v>
      </c>
      <c r="N828" s="35">
        <v>0.01</v>
      </c>
      <c r="P828" s="36" cm="1">
        <f t="array" ref="P828">INDEX(Global_Inflation,A828)+0.02</f>
        <v>7.0000000000000007E-2</v>
      </c>
      <c r="R828" s="36" cm="1">
        <f t="array" ref="R828">INDEX(Life_LapseRate,A828)*0.5</f>
        <v>0.05</v>
      </c>
      <c r="S828" s="36" cm="1">
        <f t="array" ref="S828">INDEX(Life_LapseRate,A828)*1.5</f>
        <v>0.15000000000000002</v>
      </c>
      <c r="U828" s="36" cm="1">
        <f t="array" ref="U828">INDEX(Global_Yield,A828)*INDEX(Global_YieldUp,A828)</f>
        <v>5.9999999999999995E-4</v>
      </c>
      <c r="V828" s="36" cm="1">
        <f t="array" ref="V828">INDEX(Global_Yield,A828)*INDEX(Global_YieldDown,A828)</f>
        <v>5.9999999999999995E-4</v>
      </c>
    </row>
    <row r="829" spans="1:22" x14ac:dyDescent="0.2">
      <c r="A829" s="29">
        <v>827</v>
      </c>
      <c r="B829" s="30">
        <v>0.05</v>
      </c>
      <c r="C829" s="31">
        <f t="shared" si="24"/>
        <v>28.742867044551861</v>
      </c>
      <c r="D829" s="31"/>
      <c r="E829" s="32" cm="1">
        <f t="array" ref="E829">Global_Expense*INDEX(Global_InflationFactor,A829)</f>
        <v>143.7143352227593</v>
      </c>
      <c r="F829" s="32"/>
      <c r="G829" s="30">
        <v>0.06</v>
      </c>
      <c r="H829" s="31">
        <f t="shared" si="25"/>
        <v>0.9951560277146928</v>
      </c>
      <c r="I829" s="31"/>
      <c r="J829" s="33">
        <v>0.1</v>
      </c>
      <c r="K829" s="31" cm="1">
        <f t="array" ref="K829">1-POWER(1-INDEX(Life_LapseRate,A829),1/12)</f>
        <v>8.7416109546967213E-3</v>
      </c>
      <c r="L829" s="37"/>
      <c r="M829" s="35">
        <v>0.01</v>
      </c>
      <c r="N829" s="35">
        <v>0.01</v>
      </c>
      <c r="P829" s="36" cm="1">
        <f t="array" ref="P829">INDEX(Global_Inflation,A829)+0.02</f>
        <v>7.0000000000000007E-2</v>
      </c>
      <c r="R829" s="36" cm="1">
        <f t="array" ref="R829">INDEX(Life_LapseRate,A829)*0.5</f>
        <v>0.05</v>
      </c>
      <c r="S829" s="36" cm="1">
        <f t="array" ref="S829">INDEX(Life_LapseRate,A829)*1.5</f>
        <v>0.15000000000000002</v>
      </c>
      <c r="U829" s="36" cm="1">
        <f t="array" ref="U829">INDEX(Global_Yield,A829)*INDEX(Global_YieldUp,A829)</f>
        <v>5.9999999999999995E-4</v>
      </c>
      <c r="V829" s="36" cm="1">
        <f t="array" ref="V829">INDEX(Global_Yield,A829)*INDEX(Global_YieldDown,A829)</f>
        <v>5.9999999999999995E-4</v>
      </c>
    </row>
    <row r="830" spans="1:22" x14ac:dyDescent="0.2">
      <c r="A830" s="29">
        <v>828</v>
      </c>
      <c r="B830" s="30">
        <v>0.05</v>
      </c>
      <c r="C830" s="31">
        <f t="shared" si="24"/>
        <v>28.859969042788329</v>
      </c>
      <c r="D830" s="31"/>
      <c r="E830" s="32" cm="1">
        <f t="array" ref="E830">Global_Expense*INDEX(Global_InflationFactor,A830)</f>
        <v>144.29984521394164</v>
      </c>
      <c r="F830" s="32"/>
      <c r="G830" s="30">
        <v>0.06</v>
      </c>
      <c r="H830" s="31">
        <f t="shared" si="25"/>
        <v>0.9951560277146928</v>
      </c>
      <c r="I830" s="31"/>
      <c r="J830" s="33">
        <v>0.1</v>
      </c>
      <c r="K830" s="31" cm="1">
        <f t="array" ref="K830">1-POWER(1-INDEX(Life_LapseRate,A830),1/12)</f>
        <v>8.7416109546967213E-3</v>
      </c>
      <c r="L830" s="37"/>
      <c r="M830" s="35">
        <v>0.01</v>
      </c>
      <c r="N830" s="35">
        <v>0.01</v>
      </c>
      <c r="P830" s="36" cm="1">
        <f t="array" ref="P830">INDEX(Global_Inflation,A830)+0.02</f>
        <v>7.0000000000000007E-2</v>
      </c>
      <c r="R830" s="36" cm="1">
        <f t="array" ref="R830">INDEX(Life_LapseRate,A830)*0.5</f>
        <v>0.05</v>
      </c>
      <c r="S830" s="36" cm="1">
        <f t="array" ref="S830">INDEX(Life_LapseRate,A830)*1.5</f>
        <v>0.15000000000000002</v>
      </c>
      <c r="U830" s="36" cm="1">
        <f t="array" ref="U830">INDEX(Global_Yield,A830)*INDEX(Global_YieldUp,A830)</f>
        <v>5.9999999999999995E-4</v>
      </c>
      <c r="V830" s="36" cm="1">
        <f t="array" ref="V830">INDEX(Global_Yield,A830)*INDEX(Global_YieldDown,A830)</f>
        <v>5.9999999999999995E-4</v>
      </c>
    </row>
    <row r="831" spans="1:22" x14ac:dyDescent="0.2">
      <c r="A831" s="29">
        <v>829</v>
      </c>
      <c r="B831" s="30">
        <v>0.05</v>
      </c>
      <c r="C831" s="31">
        <f t="shared" si="24"/>
        <v>28.977548129060832</v>
      </c>
      <c r="D831" s="31"/>
      <c r="E831" s="32" cm="1">
        <f t="array" ref="E831">Global_Expense*INDEX(Global_InflationFactor,A831)</f>
        <v>144.88774064530415</v>
      </c>
      <c r="F831" s="32"/>
      <c r="G831" s="30">
        <v>0.06</v>
      </c>
      <c r="H831" s="31">
        <f t="shared" si="25"/>
        <v>0.9951560277146928</v>
      </c>
      <c r="I831" s="31"/>
      <c r="J831" s="33">
        <v>0.1</v>
      </c>
      <c r="K831" s="31" cm="1">
        <f t="array" ref="K831">1-POWER(1-INDEX(Life_LapseRate,A831),1/12)</f>
        <v>8.7416109546967213E-3</v>
      </c>
      <c r="L831" s="37"/>
      <c r="M831" s="35">
        <v>0.01</v>
      </c>
      <c r="N831" s="35">
        <v>0.01</v>
      </c>
      <c r="P831" s="36" cm="1">
        <f t="array" ref="P831">INDEX(Global_Inflation,A831)+0.02</f>
        <v>7.0000000000000007E-2</v>
      </c>
      <c r="R831" s="36" cm="1">
        <f t="array" ref="R831">INDEX(Life_LapseRate,A831)*0.5</f>
        <v>0.05</v>
      </c>
      <c r="S831" s="36" cm="1">
        <f t="array" ref="S831">INDEX(Life_LapseRate,A831)*1.5</f>
        <v>0.15000000000000002</v>
      </c>
      <c r="U831" s="36" cm="1">
        <f t="array" ref="U831">INDEX(Global_Yield,A831)*INDEX(Global_YieldUp,A831)</f>
        <v>5.9999999999999995E-4</v>
      </c>
      <c r="V831" s="36" cm="1">
        <f t="array" ref="V831">INDEX(Global_Yield,A831)*INDEX(Global_YieldDown,A831)</f>
        <v>5.9999999999999995E-4</v>
      </c>
    </row>
    <row r="832" spans="1:22" x14ac:dyDescent="0.2">
      <c r="A832" s="29">
        <v>830</v>
      </c>
      <c r="B832" s="30">
        <v>0.05</v>
      </c>
      <c r="C832" s="31">
        <f t="shared" si="24"/>
        <v>29.095606247085311</v>
      </c>
      <c r="D832" s="31"/>
      <c r="E832" s="32" cm="1">
        <f t="array" ref="E832">Global_Expense*INDEX(Global_InflationFactor,A832)</f>
        <v>145.47803123542656</v>
      </c>
      <c r="F832" s="32"/>
      <c r="G832" s="30">
        <v>0.06</v>
      </c>
      <c r="H832" s="31">
        <f t="shared" si="25"/>
        <v>0.9951560277146928</v>
      </c>
      <c r="I832" s="31"/>
      <c r="J832" s="33">
        <v>0.1</v>
      </c>
      <c r="K832" s="31" cm="1">
        <f t="array" ref="K832">1-POWER(1-INDEX(Life_LapseRate,A832),1/12)</f>
        <v>8.7416109546967213E-3</v>
      </c>
      <c r="L832" s="37"/>
      <c r="M832" s="35">
        <v>0.01</v>
      </c>
      <c r="N832" s="35">
        <v>0.01</v>
      </c>
      <c r="P832" s="36" cm="1">
        <f t="array" ref="P832">INDEX(Global_Inflation,A832)+0.02</f>
        <v>7.0000000000000007E-2</v>
      </c>
      <c r="R832" s="36" cm="1">
        <f t="array" ref="R832">INDEX(Life_LapseRate,A832)*0.5</f>
        <v>0.05</v>
      </c>
      <c r="S832" s="36" cm="1">
        <f t="array" ref="S832">INDEX(Life_LapseRate,A832)*1.5</f>
        <v>0.15000000000000002</v>
      </c>
      <c r="U832" s="36" cm="1">
        <f t="array" ref="U832">INDEX(Global_Yield,A832)*INDEX(Global_YieldUp,A832)</f>
        <v>5.9999999999999995E-4</v>
      </c>
      <c r="V832" s="36" cm="1">
        <f t="array" ref="V832">INDEX(Global_Yield,A832)*INDEX(Global_YieldDown,A832)</f>
        <v>5.9999999999999995E-4</v>
      </c>
    </row>
    <row r="833" spans="1:22" x14ac:dyDescent="0.2">
      <c r="A833" s="29">
        <v>831</v>
      </c>
      <c r="B833" s="30">
        <v>0.05</v>
      </c>
      <c r="C833" s="31">
        <f t="shared" si="24"/>
        <v>29.214145348496245</v>
      </c>
      <c r="D833" s="31"/>
      <c r="E833" s="32" cm="1">
        <f t="array" ref="E833">Global_Expense*INDEX(Global_InflationFactor,A833)</f>
        <v>146.07072674248121</v>
      </c>
      <c r="F833" s="32"/>
      <c r="G833" s="30">
        <v>0.06</v>
      </c>
      <c r="H833" s="31">
        <f t="shared" si="25"/>
        <v>0.9951560277146928</v>
      </c>
      <c r="I833" s="31"/>
      <c r="J833" s="33">
        <v>0.1</v>
      </c>
      <c r="K833" s="31" cm="1">
        <f t="array" ref="K833">1-POWER(1-INDEX(Life_LapseRate,A833),1/12)</f>
        <v>8.7416109546967213E-3</v>
      </c>
      <c r="L833" s="37"/>
      <c r="M833" s="35">
        <v>0.01</v>
      </c>
      <c r="N833" s="35">
        <v>0.01</v>
      </c>
      <c r="P833" s="36" cm="1">
        <f t="array" ref="P833">INDEX(Global_Inflation,A833)+0.02</f>
        <v>7.0000000000000007E-2</v>
      </c>
      <c r="R833" s="36" cm="1">
        <f t="array" ref="R833">INDEX(Life_LapseRate,A833)*0.5</f>
        <v>0.05</v>
      </c>
      <c r="S833" s="36" cm="1">
        <f t="array" ref="S833">INDEX(Life_LapseRate,A833)*1.5</f>
        <v>0.15000000000000002</v>
      </c>
      <c r="U833" s="36" cm="1">
        <f t="array" ref="U833">INDEX(Global_Yield,A833)*INDEX(Global_YieldUp,A833)</f>
        <v>5.9999999999999995E-4</v>
      </c>
      <c r="V833" s="36" cm="1">
        <f t="array" ref="V833">INDEX(Global_Yield,A833)*INDEX(Global_YieldDown,A833)</f>
        <v>5.9999999999999995E-4</v>
      </c>
    </row>
    <row r="834" spans="1:22" x14ac:dyDescent="0.2">
      <c r="A834" s="29">
        <v>832</v>
      </c>
      <c r="B834" s="30">
        <v>0.05</v>
      </c>
      <c r="C834" s="31">
        <f t="shared" si="24"/>
        <v>29.333167392879503</v>
      </c>
      <c r="D834" s="31"/>
      <c r="E834" s="32" cm="1">
        <f t="array" ref="E834">Global_Expense*INDEX(Global_InflationFactor,A834)</f>
        <v>146.6658369643975</v>
      </c>
      <c r="F834" s="32"/>
      <c r="G834" s="30">
        <v>0.06</v>
      </c>
      <c r="H834" s="31">
        <f t="shared" si="25"/>
        <v>0.9951560277146928</v>
      </c>
      <c r="I834" s="31"/>
      <c r="J834" s="33">
        <v>0.1</v>
      </c>
      <c r="K834" s="31" cm="1">
        <f t="array" ref="K834">1-POWER(1-INDEX(Life_LapseRate,A834),1/12)</f>
        <v>8.7416109546967213E-3</v>
      </c>
      <c r="L834" s="37"/>
      <c r="M834" s="35">
        <v>0.01</v>
      </c>
      <c r="N834" s="35">
        <v>0.01</v>
      </c>
      <c r="P834" s="36" cm="1">
        <f t="array" ref="P834">INDEX(Global_Inflation,A834)+0.02</f>
        <v>7.0000000000000007E-2</v>
      </c>
      <c r="R834" s="36" cm="1">
        <f t="array" ref="R834">INDEX(Life_LapseRate,A834)*0.5</f>
        <v>0.05</v>
      </c>
      <c r="S834" s="36" cm="1">
        <f t="array" ref="S834">INDEX(Life_LapseRate,A834)*1.5</f>
        <v>0.15000000000000002</v>
      </c>
      <c r="U834" s="36" cm="1">
        <f t="array" ref="U834">INDEX(Global_Yield,A834)*INDEX(Global_YieldUp,A834)</f>
        <v>5.9999999999999995E-4</v>
      </c>
      <c r="V834" s="36" cm="1">
        <f t="array" ref="V834">INDEX(Global_Yield,A834)*INDEX(Global_YieldDown,A834)</f>
        <v>5.9999999999999995E-4</v>
      </c>
    </row>
    <row r="835" spans="1:22" x14ac:dyDescent="0.2">
      <c r="A835" s="29">
        <v>833</v>
      </c>
      <c r="B835" s="30">
        <v>0.05</v>
      </c>
      <c r="C835" s="31">
        <f t="shared" ref="C835:C898" si="26">IF(A835=1,1,POWER(1+INDEX(Global_Inflation,A835-1),(A835-1)/12))</f>
        <v>29.45267434780456</v>
      </c>
      <c r="D835" s="31"/>
      <c r="E835" s="32" cm="1">
        <f t="array" ref="E835">Global_Expense*INDEX(Global_InflationFactor,A835)</f>
        <v>147.2633717390228</v>
      </c>
      <c r="F835" s="32"/>
      <c r="G835" s="30">
        <v>0.06</v>
      </c>
      <c r="H835" s="31">
        <f t="shared" ref="H835:H898" si="27">1/POWER(1+INDEX(Global_Yield,A835),1/12)</f>
        <v>0.9951560277146928</v>
      </c>
      <c r="I835" s="31"/>
      <c r="J835" s="33">
        <v>0.1</v>
      </c>
      <c r="K835" s="31" cm="1">
        <f t="array" ref="K835">1-POWER(1-INDEX(Life_LapseRate,A835),1/12)</f>
        <v>8.7416109546967213E-3</v>
      </c>
      <c r="L835" s="37"/>
      <c r="M835" s="35">
        <v>0.01</v>
      </c>
      <c r="N835" s="35">
        <v>0.01</v>
      </c>
      <c r="P835" s="36" cm="1">
        <f t="array" ref="P835">INDEX(Global_Inflation,A835)+0.02</f>
        <v>7.0000000000000007E-2</v>
      </c>
      <c r="R835" s="36" cm="1">
        <f t="array" ref="R835">INDEX(Life_LapseRate,A835)*0.5</f>
        <v>0.05</v>
      </c>
      <c r="S835" s="36" cm="1">
        <f t="array" ref="S835">INDEX(Life_LapseRate,A835)*1.5</f>
        <v>0.15000000000000002</v>
      </c>
      <c r="U835" s="36" cm="1">
        <f t="array" ref="U835">INDEX(Global_Yield,A835)*INDEX(Global_YieldUp,A835)</f>
        <v>5.9999999999999995E-4</v>
      </c>
      <c r="V835" s="36" cm="1">
        <f t="array" ref="V835">INDEX(Global_Yield,A835)*INDEX(Global_YieldDown,A835)</f>
        <v>5.9999999999999995E-4</v>
      </c>
    </row>
    <row r="836" spans="1:22" x14ac:dyDescent="0.2">
      <c r="A836" s="29">
        <v>834</v>
      </c>
      <c r="B836" s="30">
        <v>0.05</v>
      </c>
      <c r="C836" s="31">
        <f t="shared" si="26"/>
        <v>29.572668188857005</v>
      </c>
      <c r="D836" s="31"/>
      <c r="E836" s="32" cm="1">
        <f t="array" ref="E836">Global_Expense*INDEX(Global_InflationFactor,A836)</f>
        <v>147.86334094428503</v>
      </c>
      <c r="F836" s="32"/>
      <c r="G836" s="30">
        <v>0.06</v>
      </c>
      <c r="H836" s="31">
        <f t="shared" si="27"/>
        <v>0.9951560277146928</v>
      </c>
      <c r="I836" s="31"/>
      <c r="J836" s="33">
        <v>0.1</v>
      </c>
      <c r="K836" s="31" cm="1">
        <f t="array" ref="K836">1-POWER(1-INDEX(Life_LapseRate,A836),1/12)</f>
        <v>8.7416109546967213E-3</v>
      </c>
      <c r="L836" s="37"/>
      <c r="M836" s="35">
        <v>0.01</v>
      </c>
      <c r="N836" s="35">
        <v>0.01</v>
      </c>
      <c r="P836" s="36" cm="1">
        <f t="array" ref="P836">INDEX(Global_Inflation,A836)+0.02</f>
        <v>7.0000000000000007E-2</v>
      </c>
      <c r="R836" s="36" cm="1">
        <f t="array" ref="R836">INDEX(Life_LapseRate,A836)*0.5</f>
        <v>0.05</v>
      </c>
      <c r="S836" s="36" cm="1">
        <f t="array" ref="S836">INDEX(Life_LapseRate,A836)*1.5</f>
        <v>0.15000000000000002</v>
      </c>
      <c r="U836" s="36" cm="1">
        <f t="array" ref="U836">INDEX(Global_Yield,A836)*INDEX(Global_YieldUp,A836)</f>
        <v>5.9999999999999995E-4</v>
      </c>
      <c r="V836" s="36" cm="1">
        <f t="array" ref="V836">INDEX(Global_Yield,A836)*INDEX(Global_YieldDown,A836)</f>
        <v>5.9999999999999995E-4</v>
      </c>
    </row>
    <row r="837" spans="1:22" x14ac:dyDescent="0.2">
      <c r="A837" s="29">
        <v>835</v>
      </c>
      <c r="B837" s="30">
        <v>0.05</v>
      </c>
      <c r="C837" s="31">
        <f t="shared" si="26"/>
        <v>29.693150899671171</v>
      </c>
      <c r="D837" s="31"/>
      <c r="E837" s="32" cm="1">
        <f t="array" ref="E837">Global_Expense*INDEX(Global_InflationFactor,A837)</f>
        <v>148.46575449835586</v>
      </c>
      <c r="F837" s="32"/>
      <c r="G837" s="30">
        <v>0.06</v>
      </c>
      <c r="H837" s="31">
        <f t="shared" si="27"/>
        <v>0.9951560277146928</v>
      </c>
      <c r="I837" s="31"/>
      <c r="J837" s="33">
        <v>0.1</v>
      </c>
      <c r="K837" s="31" cm="1">
        <f t="array" ref="K837">1-POWER(1-INDEX(Life_LapseRate,A837),1/12)</f>
        <v>8.7416109546967213E-3</v>
      </c>
      <c r="L837" s="37"/>
      <c r="M837" s="35">
        <v>0.01</v>
      </c>
      <c r="N837" s="35">
        <v>0.01</v>
      </c>
      <c r="P837" s="36" cm="1">
        <f t="array" ref="P837">INDEX(Global_Inflation,A837)+0.02</f>
        <v>7.0000000000000007E-2</v>
      </c>
      <c r="R837" s="36" cm="1">
        <f t="array" ref="R837">INDEX(Life_LapseRate,A837)*0.5</f>
        <v>0.05</v>
      </c>
      <c r="S837" s="36" cm="1">
        <f t="array" ref="S837">INDEX(Life_LapseRate,A837)*1.5</f>
        <v>0.15000000000000002</v>
      </c>
      <c r="U837" s="36" cm="1">
        <f t="array" ref="U837">INDEX(Global_Yield,A837)*INDEX(Global_YieldUp,A837)</f>
        <v>5.9999999999999995E-4</v>
      </c>
      <c r="V837" s="36" cm="1">
        <f t="array" ref="V837">INDEX(Global_Yield,A837)*INDEX(Global_YieldDown,A837)</f>
        <v>5.9999999999999995E-4</v>
      </c>
    </row>
    <row r="838" spans="1:22" x14ac:dyDescent="0.2">
      <c r="A838" s="29">
        <v>836</v>
      </c>
      <c r="B838" s="30">
        <v>0.05</v>
      </c>
      <c r="C838" s="31">
        <f t="shared" si="26"/>
        <v>29.814124471962973</v>
      </c>
      <c r="D838" s="31"/>
      <c r="E838" s="32" cm="1">
        <f t="array" ref="E838">Global_Expense*INDEX(Global_InflationFactor,A838)</f>
        <v>149.07062235981488</v>
      </c>
      <c r="F838" s="32"/>
      <c r="G838" s="30">
        <v>0.06</v>
      </c>
      <c r="H838" s="31">
        <f t="shared" si="27"/>
        <v>0.9951560277146928</v>
      </c>
      <c r="I838" s="31"/>
      <c r="J838" s="33">
        <v>0.1</v>
      </c>
      <c r="K838" s="31" cm="1">
        <f t="array" ref="K838">1-POWER(1-INDEX(Life_LapseRate,A838),1/12)</f>
        <v>8.7416109546967213E-3</v>
      </c>
      <c r="L838" s="37"/>
      <c r="M838" s="35">
        <v>0.01</v>
      </c>
      <c r="N838" s="35">
        <v>0.01</v>
      </c>
      <c r="P838" s="36" cm="1">
        <f t="array" ref="P838">INDEX(Global_Inflation,A838)+0.02</f>
        <v>7.0000000000000007E-2</v>
      </c>
      <c r="R838" s="36" cm="1">
        <f t="array" ref="R838">INDEX(Life_LapseRate,A838)*0.5</f>
        <v>0.05</v>
      </c>
      <c r="S838" s="36" cm="1">
        <f t="array" ref="S838">INDEX(Life_LapseRate,A838)*1.5</f>
        <v>0.15000000000000002</v>
      </c>
      <c r="U838" s="36" cm="1">
        <f t="array" ref="U838">INDEX(Global_Yield,A838)*INDEX(Global_YieldUp,A838)</f>
        <v>5.9999999999999995E-4</v>
      </c>
      <c r="V838" s="36" cm="1">
        <f t="array" ref="V838">INDEX(Global_Yield,A838)*INDEX(Global_YieldDown,A838)</f>
        <v>5.9999999999999995E-4</v>
      </c>
    </row>
    <row r="839" spans="1:22" x14ac:dyDescent="0.2">
      <c r="A839" s="29">
        <v>837</v>
      </c>
      <c r="B839" s="30">
        <v>0.05</v>
      </c>
      <c r="C839" s="31">
        <f t="shared" si="26"/>
        <v>29.935590905562851</v>
      </c>
      <c r="D839" s="31"/>
      <c r="E839" s="32" cm="1">
        <f t="array" ref="E839">Global_Expense*INDEX(Global_InflationFactor,A839)</f>
        <v>149.67795452781425</v>
      </c>
      <c r="F839" s="32"/>
      <c r="G839" s="30">
        <v>0.06</v>
      </c>
      <c r="H839" s="31">
        <f t="shared" si="27"/>
        <v>0.9951560277146928</v>
      </c>
      <c r="I839" s="31"/>
      <c r="J839" s="33">
        <v>0.1</v>
      </c>
      <c r="K839" s="31" cm="1">
        <f t="array" ref="K839">1-POWER(1-INDEX(Life_LapseRate,A839),1/12)</f>
        <v>8.7416109546967213E-3</v>
      </c>
      <c r="L839" s="37"/>
      <c r="M839" s="35">
        <v>0.01</v>
      </c>
      <c r="N839" s="35">
        <v>0.01</v>
      </c>
      <c r="P839" s="36" cm="1">
        <f t="array" ref="P839">INDEX(Global_Inflation,A839)+0.02</f>
        <v>7.0000000000000007E-2</v>
      </c>
      <c r="R839" s="36" cm="1">
        <f t="array" ref="R839">INDEX(Life_LapseRate,A839)*0.5</f>
        <v>0.05</v>
      </c>
      <c r="S839" s="36" cm="1">
        <f t="array" ref="S839">INDEX(Life_LapseRate,A839)*1.5</f>
        <v>0.15000000000000002</v>
      </c>
      <c r="U839" s="36" cm="1">
        <f t="array" ref="U839">INDEX(Global_Yield,A839)*INDEX(Global_YieldUp,A839)</f>
        <v>5.9999999999999995E-4</v>
      </c>
      <c r="V839" s="36" cm="1">
        <f t="array" ref="V839">INDEX(Global_Yield,A839)*INDEX(Global_YieldDown,A839)</f>
        <v>5.9999999999999995E-4</v>
      </c>
    </row>
    <row r="840" spans="1:22" x14ac:dyDescent="0.2">
      <c r="A840" s="29">
        <v>838</v>
      </c>
      <c r="B840" s="30">
        <v>0.05</v>
      </c>
      <c r="C840" s="31">
        <f t="shared" si="26"/>
        <v>30.057552208448776</v>
      </c>
      <c r="D840" s="31"/>
      <c r="E840" s="32" cm="1">
        <f t="array" ref="E840">Global_Expense*INDEX(Global_InflationFactor,A840)</f>
        <v>150.28776104224389</v>
      </c>
      <c r="F840" s="32"/>
      <c r="G840" s="30">
        <v>0.06</v>
      </c>
      <c r="H840" s="31">
        <f t="shared" si="27"/>
        <v>0.9951560277146928</v>
      </c>
      <c r="I840" s="31"/>
      <c r="J840" s="33">
        <v>0.1</v>
      </c>
      <c r="K840" s="31" cm="1">
        <f t="array" ref="K840">1-POWER(1-INDEX(Life_LapseRate,A840),1/12)</f>
        <v>8.7416109546967213E-3</v>
      </c>
      <c r="L840" s="37"/>
      <c r="M840" s="35">
        <v>0.01</v>
      </c>
      <c r="N840" s="35">
        <v>0.01</v>
      </c>
      <c r="P840" s="36" cm="1">
        <f t="array" ref="P840">INDEX(Global_Inflation,A840)+0.02</f>
        <v>7.0000000000000007E-2</v>
      </c>
      <c r="R840" s="36" cm="1">
        <f t="array" ref="R840">INDEX(Life_LapseRate,A840)*0.5</f>
        <v>0.05</v>
      </c>
      <c r="S840" s="36" cm="1">
        <f t="array" ref="S840">INDEX(Life_LapseRate,A840)*1.5</f>
        <v>0.15000000000000002</v>
      </c>
      <c r="U840" s="36" cm="1">
        <f t="array" ref="U840">INDEX(Global_Yield,A840)*INDEX(Global_YieldUp,A840)</f>
        <v>5.9999999999999995E-4</v>
      </c>
      <c r="V840" s="36" cm="1">
        <f t="array" ref="V840">INDEX(Global_Yield,A840)*INDEX(Global_YieldDown,A840)</f>
        <v>5.9999999999999995E-4</v>
      </c>
    </row>
    <row r="841" spans="1:22" x14ac:dyDescent="0.2">
      <c r="A841" s="29">
        <v>839</v>
      </c>
      <c r="B841" s="30">
        <v>0.05</v>
      </c>
      <c r="C841" s="31">
        <f t="shared" si="26"/>
        <v>30.180010396779458</v>
      </c>
      <c r="D841" s="31"/>
      <c r="E841" s="32" cm="1">
        <f t="array" ref="E841">Global_Expense*INDEX(Global_InflationFactor,A841)</f>
        <v>150.9000519838973</v>
      </c>
      <c r="F841" s="32"/>
      <c r="G841" s="30">
        <v>0.06</v>
      </c>
      <c r="H841" s="31">
        <f t="shared" si="27"/>
        <v>0.9951560277146928</v>
      </c>
      <c r="I841" s="31"/>
      <c r="J841" s="33">
        <v>0.1</v>
      </c>
      <c r="K841" s="31" cm="1">
        <f t="array" ref="K841">1-POWER(1-INDEX(Life_LapseRate,A841),1/12)</f>
        <v>8.7416109546967213E-3</v>
      </c>
      <c r="L841" s="37"/>
      <c r="M841" s="35">
        <v>0.01</v>
      </c>
      <c r="N841" s="35">
        <v>0.01</v>
      </c>
      <c r="P841" s="36" cm="1">
        <f t="array" ref="P841">INDEX(Global_Inflation,A841)+0.02</f>
        <v>7.0000000000000007E-2</v>
      </c>
      <c r="R841" s="36" cm="1">
        <f t="array" ref="R841">INDEX(Life_LapseRate,A841)*0.5</f>
        <v>0.05</v>
      </c>
      <c r="S841" s="36" cm="1">
        <f t="array" ref="S841">INDEX(Life_LapseRate,A841)*1.5</f>
        <v>0.15000000000000002</v>
      </c>
      <c r="U841" s="36" cm="1">
        <f t="array" ref="U841">INDEX(Global_Yield,A841)*INDEX(Global_YieldUp,A841)</f>
        <v>5.9999999999999995E-4</v>
      </c>
      <c r="V841" s="36" cm="1">
        <f t="array" ref="V841">INDEX(Global_Yield,A841)*INDEX(Global_YieldDown,A841)</f>
        <v>5.9999999999999995E-4</v>
      </c>
    </row>
    <row r="842" spans="1:22" x14ac:dyDescent="0.2">
      <c r="A842" s="29">
        <v>840</v>
      </c>
      <c r="B842" s="30">
        <v>0.05</v>
      </c>
      <c r="C842" s="31">
        <f t="shared" si="26"/>
        <v>30.302967494927735</v>
      </c>
      <c r="D842" s="31"/>
      <c r="E842" s="32" cm="1">
        <f t="array" ref="E842">Global_Expense*INDEX(Global_InflationFactor,A842)</f>
        <v>151.51483747463868</v>
      </c>
      <c r="F842" s="32"/>
      <c r="G842" s="30">
        <v>0.06</v>
      </c>
      <c r="H842" s="31">
        <f t="shared" si="27"/>
        <v>0.9951560277146928</v>
      </c>
      <c r="I842" s="31"/>
      <c r="J842" s="33">
        <v>0.1</v>
      </c>
      <c r="K842" s="31" cm="1">
        <f t="array" ref="K842">1-POWER(1-INDEX(Life_LapseRate,A842),1/12)</f>
        <v>8.7416109546967213E-3</v>
      </c>
      <c r="L842" s="37"/>
      <c r="M842" s="35">
        <v>0.01</v>
      </c>
      <c r="N842" s="35">
        <v>0.01</v>
      </c>
      <c r="P842" s="36" cm="1">
        <f t="array" ref="P842">INDEX(Global_Inflation,A842)+0.02</f>
        <v>7.0000000000000007E-2</v>
      </c>
      <c r="R842" s="36" cm="1">
        <f t="array" ref="R842">INDEX(Life_LapseRate,A842)*0.5</f>
        <v>0.05</v>
      </c>
      <c r="S842" s="36" cm="1">
        <f t="array" ref="S842">INDEX(Life_LapseRate,A842)*1.5</f>
        <v>0.15000000000000002</v>
      </c>
      <c r="U842" s="36" cm="1">
        <f t="array" ref="U842">INDEX(Global_Yield,A842)*INDEX(Global_YieldUp,A842)</f>
        <v>5.9999999999999995E-4</v>
      </c>
      <c r="V842" s="36" cm="1">
        <f t="array" ref="V842">INDEX(Global_Yield,A842)*INDEX(Global_YieldDown,A842)</f>
        <v>5.9999999999999995E-4</v>
      </c>
    </row>
    <row r="843" spans="1:22" x14ac:dyDescent="0.2">
      <c r="A843" s="29">
        <v>841</v>
      </c>
      <c r="B843" s="30">
        <v>0.05</v>
      </c>
      <c r="C843" s="31">
        <f t="shared" si="26"/>
        <v>30.426425535513872</v>
      </c>
      <c r="D843" s="31"/>
      <c r="E843" s="32" cm="1">
        <f t="array" ref="E843">Global_Expense*INDEX(Global_InflationFactor,A843)</f>
        <v>152.13212767756937</v>
      </c>
      <c r="F843" s="32"/>
      <c r="G843" s="30">
        <v>0.06</v>
      </c>
      <c r="H843" s="31">
        <f t="shared" si="27"/>
        <v>0.9951560277146928</v>
      </c>
      <c r="I843" s="31"/>
      <c r="J843" s="33">
        <v>0.1</v>
      </c>
      <c r="K843" s="31" cm="1">
        <f t="array" ref="K843">1-POWER(1-INDEX(Life_LapseRate,A843),1/12)</f>
        <v>8.7416109546967213E-3</v>
      </c>
      <c r="L843" s="37"/>
      <c r="M843" s="35">
        <v>0.01</v>
      </c>
      <c r="N843" s="35">
        <v>0.01</v>
      </c>
      <c r="P843" s="36" cm="1">
        <f t="array" ref="P843">INDEX(Global_Inflation,A843)+0.02</f>
        <v>7.0000000000000007E-2</v>
      </c>
      <c r="R843" s="36" cm="1">
        <f t="array" ref="R843">INDEX(Life_LapseRate,A843)*0.5</f>
        <v>0.05</v>
      </c>
      <c r="S843" s="36" cm="1">
        <f t="array" ref="S843">INDEX(Life_LapseRate,A843)*1.5</f>
        <v>0.15000000000000002</v>
      </c>
      <c r="U843" s="36" cm="1">
        <f t="array" ref="U843">INDEX(Global_Yield,A843)*INDEX(Global_YieldUp,A843)</f>
        <v>5.9999999999999995E-4</v>
      </c>
      <c r="V843" s="36" cm="1">
        <f t="array" ref="V843">INDEX(Global_Yield,A843)*INDEX(Global_YieldDown,A843)</f>
        <v>5.9999999999999995E-4</v>
      </c>
    </row>
    <row r="844" spans="1:22" x14ac:dyDescent="0.2">
      <c r="A844" s="29">
        <v>842</v>
      </c>
      <c r="B844" s="30">
        <v>0.05</v>
      </c>
      <c r="C844" s="31">
        <f t="shared" si="26"/>
        <v>30.55038655943958</v>
      </c>
      <c r="D844" s="31"/>
      <c r="E844" s="32" cm="1">
        <f t="array" ref="E844">Global_Expense*INDEX(Global_InflationFactor,A844)</f>
        <v>152.7519327971979</v>
      </c>
      <c r="F844" s="32"/>
      <c r="G844" s="30">
        <v>0.06</v>
      </c>
      <c r="H844" s="31">
        <f t="shared" si="27"/>
        <v>0.9951560277146928</v>
      </c>
      <c r="I844" s="31"/>
      <c r="J844" s="33">
        <v>0.1</v>
      </c>
      <c r="K844" s="31" cm="1">
        <f t="array" ref="K844">1-POWER(1-INDEX(Life_LapseRate,A844),1/12)</f>
        <v>8.7416109546967213E-3</v>
      </c>
      <c r="L844" s="37"/>
      <c r="M844" s="35">
        <v>0.01</v>
      </c>
      <c r="N844" s="35">
        <v>0.01</v>
      </c>
      <c r="P844" s="36" cm="1">
        <f t="array" ref="P844">INDEX(Global_Inflation,A844)+0.02</f>
        <v>7.0000000000000007E-2</v>
      </c>
      <c r="R844" s="36" cm="1">
        <f t="array" ref="R844">INDEX(Life_LapseRate,A844)*0.5</f>
        <v>0.05</v>
      </c>
      <c r="S844" s="36" cm="1">
        <f t="array" ref="S844">INDEX(Life_LapseRate,A844)*1.5</f>
        <v>0.15000000000000002</v>
      </c>
      <c r="U844" s="36" cm="1">
        <f t="array" ref="U844">INDEX(Global_Yield,A844)*INDEX(Global_YieldUp,A844)</f>
        <v>5.9999999999999995E-4</v>
      </c>
      <c r="V844" s="36" cm="1">
        <f t="array" ref="V844">INDEX(Global_Yield,A844)*INDEX(Global_YieldDown,A844)</f>
        <v>5.9999999999999995E-4</v>
      </c>
    </row>
    <row r="845" spans="1:22" x14ac:dyDescent="0.2">
      <c r="A845" s="29">
        <v>843</v>
      </c>
      <c r="B845" s="30">
        <v>0.05</v>
      </c>
      <c r="C845" s="31">
        <f t="shared" si="26"/>
        <v>30.674852615921047</v>
      </c>
      <c r="D845" s="31"/>
      <c r="E845" s="32" cm="1">
        <f t="array" ref="E845">Global_Expense*INDEX(Global_InflationFactor,A845)</f>
        <v>153.37426307960524</v>
      </c>
      <c r="F845" s="32"/>
      <c r="G845" s="30">
        <v>0.06</v>
      </c>
      <c r="H845" s="31">
        <f t="shared" si="27"/>
        <v>0.9951560277146928</v>
      </c>
      <c r="I845" s="31"/>
      <c r="J845" s="33">
        <v>0.1</v>
      </c>
      <c r="K845" s="31" cm="1">
        <f t="array" ref="K845">1-POWER(1-INDEX(Life_LapseRate,A845),1/12)</f>
        <v>8.7416109546967213E-3</v>
      </c>
      <c r="L845" s="37"/>
      <c r="M845" s="35">
        <v>0.01</v>
      </c>
      <c r="N845" s="35">
        <v>0.01</v>
      </c>
      <c r="P845" s="36" cm="1">
        <f t="array" ref="P845">INDEX(Global_Inflation,A845)+0.02</f>
        <v>7.0000000000000007E-2</v>
      </c>
      <c r="R845" s="36" cm="1">
        <f t="array" ref="R845">INDEX(Life_LapseRate,A845)*0.5</f>
        <v>0.05</v>
      </c>
      <c r="S845" s="36" cm="1">
        <f t="array" ref="S845">INDEX(Life_LapseRate,A845)*1.5</f>
        <v>0.15000000000000002</v>
      </c>
      <c r="U845" s="36" cm="1">
        <f t="array" ref="U845">INDEX(Global_Yield,A845)*INDEX(Global_YieldUp,A845)</f>
        <v>5.9999999999999995E-4</v>
      </c>
      <c r="V845" s="36" cm="1">
        <f t="array" ref="V845">INDEX(Global_Yield,A845)*INDEX(Global_YieldDown,A845)</f>
        <v>5.9999999999999995E-4</v>
      </c>
    </row>
    <row r="846" spans="1:22" x14ac:dyDescent="0.2">
      <c r="A846" s="29">
        <v>844</v>
      </c>
      <c r="B846" s="30">
        <v>0.05</v>
      </c>
      <c r="C846" s="31">
        <f t="shared" si="26"/>
        <v>30.799825762523469</v>
      </c>
      <c r="D846" s="31"/>
      <c r="E846" s="32" cm="1">
        <f t="array" ref="E846">Global_Expense*INDEX(Global_InflationFactor,A846)</f>
        <v>153.99912881261736</v>
      </c>
      <c r="F846" s="32"/>
      <c r="G846" s="30">
        <v>0.06</v>
      </c>
      <c r="H846" s="31">
        <f t="shared" si="27"/>
        <v>0.9951560277146928</v>
      </c>
      <c r="I846" s="31"/>
      <c r="J846" s="33">
        <v>0.1</v>
      </c>
      <c r="K846" s="31" cm="1">
        <f t="array" ref="K846">1-POWER(1-INDEX(Life_LapseRate,A846),1/12)</f>
        <v>8.7416109546967213E-3</v>
      </c>
      <c r="L846" s="37"/>
      <c r="M846" s="35">
        <v>0.01</v>
      </c>
      <c r="N846" s="35">
        <v>0.01</v>
      </c>
      <c r="P846" s="36" cm="1">
        <f t="array" ref="P846">INDEX(Global_Inflation,A846)+0.02</f>
        <v>7.0000000000000007E-2</v>
      </c>
      <c r="R846" s="36" cm="1">
        <f t="array" ref="R846">INDEX(Life_LapseRate,A846)*0.5</f>
        <v>0.05</v>
      </c>
      <c r="S846" s="36" cm="1">
        <f t="array" ref="S846">INDEX(Life_LapseRate,A846)*1.5</f>
        <v>0.15000000000000002</v>
      </c>
      <c r="U846" s="36" cm="1">
        <f t="array" ref="U846">INDEX(Global_Yield,A846)*INDEX(Global_YieldUp,A846)</f>
        <v>5.9999999999999995E-4</v>
      </c>
      <c r="V846" s="36" cm="1">
        <f t="array" ref="V846">INDEX(Global_Yield,A846)*INDEX(Global_YieldDown,A846)</f>
        <v>5.9999999999999995E-4</v>
      </c>
    </row>
    <row r="847" spans="1:22" x14ac:dyDescent="0.2">
      <c r="A847" s="29">
        <v>845</v>
      </c>
      <c r="B847" s="30">
        <v>0.05</v>
      </c>
      <c r="C847" s="31">
        <f t="shared" si="26"/>
        <v>30.925308065194795</v>
      </c>
      <c r="D847" s="31"/>
      <c r="E847" s="32" cm="1">
        <f t="array" ref="E847">Global_Expense*INDEX(Global_InflationFactor,A847)</f>
        <v>154.62654032597396</v>
      </c>
      <c r="F847" s="32"/>
      <c r="G847" s="30">
        <v>0.06</v>
      </c>
      <c r="H847" s="31">
        <f t="shared" si="27"/>
        <v>0.9951560277146928</v>
      </c>
      <c r="I847" s="31"/>
      <c r="J847" s="33">
        <v>0.1</v>
      </c>
      <c r="K847" s="31" cm="1">
        <f t="array" ref="K847">1-POWER(1-INDEX(Life_LapseRate,A847),1/12)</f>
        <v>8.7416109546967213E-3</v>
      </c>
      <c r="L847" s="37"/>
      <c r="M847" s="35">
        <v>0.01</v>
      </c>
      <c r="N847" s="35">
        <v>0.01</v>
      </c>
      <c r="P847" s="36" cm="1">
        <f t="array" ref="P847">INDEX(Global_Inflation,A847)+0.02</f>
        <v>7.0000000000000007E-2</v>
      </c>
      <c r="R847" s="36" cm="1">
        <f t="array" ref="R847">INDEX(Life_LapseRate,A847)*0.5</f>
        <v>0.05</v>
      </c>
      <c r="S847" s="36" cm="1">
        <f t="array" ref="S847">INDEX(Life_LapseRate,A847)*1.5</f>
        <v>0.15000000000000002</v>
      </c>
      <c r="U847" s="36" cm="1">
        <f t="array" ref="U847">INDEX(Global_Yield,A847)*INDEX(Global_YieldUp,A847)</f>
        <v>5.9999999999999995E-4</v>
      </c>
      <c r="V847" s="36" cm="1">
        <f t="array" ref="V847">INDEX(Global_Yield,A847)*INDEX(Global_YieldDown,A847)</f>
        <v>5.9999999999999995E-4</v>
      </c>
    </row>
    <row r="848" spans="1:22" x14ac:dyDescent="0.2">
      <c r="A848" s="29">
        <v>846</v>
      </c>
      <c r="B848" s="30">
        <v>0.05</v>
      </c>
      <c r="C848" s="31">
        <f t="shared" si="26"/>
        <v>31.051301598299862</v>
      </c>
      <c r="D848" s="31"/>
      <c r="E848" s="32" cm="1">
        <f t="array" ref="E848">Global_Expense*INDEX(Global_InflationFactor,A848)</f>
        <v>155.25650799149932</v>
      </c>
      <c r="F848" s="32"/>
      <c r="G848" s="30">
        <v>0.06</v>
      </c>
      <c r="H848" s="31">
        <f t="shared" si="27"/>
        <v>0.9951560277146928</v>
      </c>
      <c r="I848" s="31"/>
      <c r="J848" s="33">
        <v>0.1</v>
      </c>
      <c r="K848" s="31" cm="1">
        <f t="array" ref="K848">1-POWER(1-INDEX(Life_LapseRate,A848),1/12)</f>
        <v>8.7416109546967213E-3</v>
      </c>
      <c r="L848" s="37"/>
      <c r="M848" s="35">
        <v>0.01</v>
      </c>
      <c r="N848" s="35">
        <v>0.01</v>
      </c>
      <c r="P848" s="36" cm="1">
        <f t="array" ref="P848">INDEX(Global_Inflation,A848)+0.02</f>
        <v>7.0000000000000007E-2</v>
      </c>
      <c r="R848" s="36" cm="1">
        <f t="array" ref="R848">INDEX(Life_LapseRate,A848)*0.5</f>
        <v>0.05</v>
      </c>
      <c r="S848" s="36" cm="1">
        <f t="array" ref="S848">INDEX(Life_LapseRate,A848)*1.5</f>
        <v>0.15000000000000002</v>
      </c>
      <c r="U848" s="36" cm="1">
        <f t="array" ref="U848">INDEX(Global_Yield,A848)*INDEX(Global_YieldUp,A848)</f>
        <v>5.9999999999999995E-4</v>
      </c>
      <c r="V848" s="36" cm="1">
        <f t="array" ref="V848">INDEX(Global_Yield,A848)*INDEX(Global_YieldDown,A848)</f>
        <v>5.9999999999999995E-4</v>
      </c>
    </row>
    <row r="849" spans="1:22" x14ac:dyDescent="0.2">
      <c r="A849" s="29">
        <v>847</v>
      </c>
      <c r="B849" s="30">
        <v>0.05</v>
      </c>
      <c r="C849" s="31">
        <f t="shared" si="26"/>
        <v>31.177808444654723</v>
      </c>
      <c r="D849" s="31"/>
      <c r="E849" s="32" cm="1">
        <f t="array" ref="E849">Global_Expense*INDEX(Global_InflationFactor,A849)</f>
        <v>155.88904222327361</v>
      </c>
      <c r="F849" s="32"/>
      <c r="G849" s="30">
        <v>0.06</v>
      </c>
      <c r="H849" s="31">
        <f t="shared" si="27"/>
        <v>0.9951560277146928</v>
      </c>
      <c r="I849" s="31"/>
      <c r="J849" s="33">
        <v>0.1</v>
      </c>
      <c r="K849" s="31" cm="1">
        <f t="array" ref="K849">1-POWER(1-INDEX(Life_LapseRate,A849),1/12)</f>
        <v>8.7416109546967213E-3</v>
      </c>
      <c r="L849" s="37"/>
      <c r="M849" s="35">
        <v>0.01</v>
      </c>
      <c r="N849" s="35">
        <v>0.01</v>
      </c>
      <c r="P849" s="36" cm="1">
        <f t="array" ref="P849">INDEX(Global_Inflation,A849)+0.02</f>
        <v>7.0000000000000007E-2</v>
      </c>
      <c r="R849" s="36" cm="1">
        <f t="array" ref="R849">INDEX(Life_LapseRate,A849)*0.5</f>
        <v>0.05</v>
      </c>
      <c r="S849" s="36" cm="1">
        <f t="array" ref="S849">INDEX(Life_LapseRate,A849)*1.5</f>
        <v>0.15000000000000002</v>
      </c>
      <c r="U849" s="36" cm="1">
        <f t="array" ref="U849">INDEX(Global_Yield,A849)*INDEX(Global_YieldUp,A849)</f>
        <v>5.9999999999999995E-4</v>
      </c>
      <c r="V849" s="36" cm="1">
        <f t="array" ref="V849">INDEX(Global_Yield,A849)*INDEX(Global_YieldDown,A849)</f>
        <v>5.9999999999999995E-4</v>
      </c>
    </row>
    <row r="850" spans="1:22" x14ac:dyDescent="0.2">
      <c r="A850" s="29">
        <v>848</v>
      </c>
      <c r="B850" s="30">
        <v>0.05</v>
      </c>
      <c r="C850" s="31">
        <f t="shared" si="26"/>
        <v>31.304830695561126</v>
      </c>
      <c r="D850" s="31"/>
      <c r="E850" s="32" cm="1">
        <f t="array" ref="E850">Global_Expense*INDEX(Global_InflationFactor,A850)</f>
        <v>156.52415347780564</v>
      </c>
      <c r="F850" s="32"/>
      <c r="G850" s="30">
        <v>0.06</v>
      </c>
      <c r="H850" s="31">
        <f t="shared" si="27"/>
        <v>0.9951560277146928</v>
      </c>
      <c r="I850" s="31"/>
      <c r="J850" s="33">
        <v>0.1</v>
      </c>
      <c r="K850" s="31" cm="1">
        <f t="array" ref="K850">1-POWER(1-INDEX(Life_LapseRate,A850),1/12)</f>
        <v>8.7416109546967213E-3</v>
      </c>
      <c r="L850" s="37"/>
      <c r="M850" s="35">
        <v>0.01</v>
      </c>
      <c r="N850" s="35">
        <v>0.01</v>
      </c>
      <c r="P850" s="36" cm="1">
        <f t="array" ref="P850">INDEX(Global_Inflation,A850)+0.02</f>
        <v>7.0000000000000007E-2</v>
      </c>
      <c r="R850" s="36" cm="1">
        <f t="array" ref="R850">INDEX(Life_LapseRate,A850)*0.5</f>
        <v>0.05</v>
      </c>
      <c r="S850" s="36" cm="1">
        <f t="array" ref="S850">INDEX(Life_LapseRate,A850)*1.5</f>
        <v>0.15000000000000002</v>
      </c>
      <c r="U850" s="36" cm="1">
        <f t="array" ref="U850">INDEX(Global_Yield,A850)*INDEX(Global_YieldUp,A850)</f>
        <v>5.9999999999999995E-4</v>
      </c>
      <c r="V850" s="36" cm="1">
        <f t="array" ref="V850">INDEX(Global_Yield,A850)*INDEX(Global_YieldDown,A850)</f>
        <v>5.9999999999999995E-4</v>
      </c>
    </row>
    <row r="851" spans="1:22" x14ac:dyDescent="0.2">
      <c r="A851" s="29">
        <v>849</v>
      </c>
      <c r="B851" s="30">
        <v>0.05</v>
      </c>
      <c r="C851" s="31">
        <f t="shared" si="26"/>
        <v>31.432370450840999</v>
      </c>
      <c r="D851" s="31"/>
      <c r="E851" s="32" cm="1">
        <f t="array" ref="E851">Global_Expense*INDEX(Global_InflationFactor,A851)</f>
        <v>157.161852254205</v>
      </c>
      <c r="F851" s="32"/>
      <c r="G851" s="30">
        <v>0.06</v>
      </c>
      <c r="H851" s="31">
        <f t="shared" si="27"/>
        <v>0.9951560277146928</v>
      </c>
      <c r="I851" s="31"/>
      <c r="J851" s="33">
        <v>0.1</v>
      </c>
      <c r="K851" s="31" cm="1">
        <f t="array" ref="K851">1-POWER(1-INDEX(Life_LapseRate,A851),1/12)</f>
        <v>8.7416109546967213E-3</v>
      </c>
      <c r="L851" s="37"/>
      <c r="M851" s="35">
        <v>0.01</v>
      </c>
      <c r="N851" s="35">
        <v>0.01</v>
      </c>
      <c r="P851" s="36" cm="1">
        <f t="array" ref="P851">INDEX(Global_Inflation,A851)+0.02</f>
        <v>7.0000000000000007E-2</v>
      </c>
      <c r="R851" s="36" cm="1">
        <f t="array" ref="R851">INDEX(Life_LapseRate,A851)*0.5</f>
        <v>0.05</v>
      </c>
      <c r="S851" s="36" cm="1">
        <f t="array" ref="S851">INDEX(Life_LapseRate,A851)*1.5</f>
        <v>0.15000000000000002</v>
      </c>
      <c r="U851" s="36" cm="1">
        <f t="array" ref="U851">INDEX(Global_Yield,A851)*INDEX(Global_YieldUp,A851)</f>
        <v>5.9999999999999995E-4</v>
      </c>
      <c r="V851" s="36" cm="1">
        <f t="array" ref="V851">INDEX(Global_Yield,A851)*INDEX(Global_YieldDown,A851)</f>
        <v>5.9999999999999995E-4</v>
      </c>
    </row>
    <row r="852" spans="1:22" x14ac:dyDescent="0.2">
      <c r="A852" s="29">
        <v>850</v>
      </c>
      <c r="B852" s="30">
        <v>0.05</v>
      </c>
      <c r="C852" s="31">
        <f t="shared" si="26"/>
        <v>31.560429818871206</v>
      </c>
      <c r="D852" s="31"/>
      <c r="E852" s="32" cm="1">
        <f t="array" ref="E852">Global_Expense*INDEX(Global_InflationFactor,A852)</f>
        <v>157.80214909435603</v>
      </c>
      <c r="F852" s="32"/>
      <c r="G852" s="30">
        <v>0.06</v>
      </c>
      <c r="H852" s="31">
        <f t="shared" si="27"/>
        <v>0.9951560277146928</v>
      </c>
      <c r="I852" s="31"/>
      <c r="J852" s="33">
        <v>0.1</v>
      </c>
      <c r="K852" s="31" cm="1">
        <f t="array" ref="K852">1-POWER(1-INDEX(Life_LapseRate,A852),1/12)</f>
        <v>8.7416109546967213E-3</v>
      </c>
      <c r="L852" s="37"/>
      <c r="M852" s="35">
        <v>0.01</v>
      </c>
      <c r="N852" s="35">
        <v>0.01</v>
      </c>
      <c r="P852" s="36" cm="1">
        <f t="array" ref="P852">INDEX(Global_Inflation,A852)+0.02</f>
        <v>7.0000000000000007E-2</v>
      </c>
      <c r="R852" s="36" cm="1">
        <f t="array" ref="R852">INDEX(Life_LapseRate,A852)*0.5</f>
        <v>0.05</v>
      </c>
      <c r="S852" s="36" cm="1">
        <f t="array" ref="S852">INDEX(Life_LapseRate,A852)*1.5</f>
        <v>0.15000000000000002</v>
      </c>
      <c r="U852" s="36" cm="1">
        <f t="array" ref="U852">INDEX(Global_Yield,A852)*INDEX(Global_YieldUp,A852)</f>
        <v>5.9999999999999995E-4</v>
      </c>
      <c r="V852" s="36" cm="1">
        <f t="array" ref="V852">INDEX(Global_Yield,A852)*INDEX(Global_YieldDown,A852)</f>
        <v>5.9999999999999995E-4</v>
      </c>
    </row>
    <row r="853" spans="1:22" x14ac:dyDescent="0.2">
      <c r="A853" s="29">
        <v>851</v>
      </c>
      <c r="B853" s="30">
        <v>0.05</v>
      </c>
      <c r="C853" s="31">
        <f t="shared" si="26"/>
        <v>31.689010916618422</v>
      </c>
      <c r="D853" s="31"/>
      <c r="E853" s="32" cm="1">
        <f t="array" ref="E853">Global_Expense*INDEX(Global_InflationFactor,A853)</f>
        <v>158.44505458309212</v>
      </c>
      <c r="F853" s="32"/>
      <c r="G853" s="30">
        <v>0.06</v>
      </c>
      <c r="H853" s="31">
        <f t="shared" si="27"/>
        <v>0.9951560277146928</v>
      </c>
      <c r="I853" s="31"/>
      <c r="J853" s="33">
        <v>0.1</v>
      </c>
      <c r="K853" s="31" cm="1">
        <f t="array" ref="K853">1-POWER(1-INDEX(Life_LapseRate,A853),1/12)</f>
        <v>8.7416109546967213E-3</v>
      </c>
      <c r="L853" s="37"/>
      <c r="M853" s="35">
        <v>0.01</v>
      </c>
      <c r="N853" s="35">
        <v>0.01</v>
      </c>
      <c r="P853" s="36" cm="1">
        <f t="array" ref="P853">INDEX(Global_Inflation,A853)+0.02</f>
        <v>7.0000000000000007E-2</v>
      </c>
      <c r="R853" s="36" cm="1">
        <f t="array" ref="R853">INDEX(Life_LapseRate,A853)*0.5</f>
        <v>0.05</v>
      </c>
      <c r="S853" s="36" cm="1">
        <f t="array" ref="S853">INDEX(Life_LapseRate,A853)*1.5</f>
        <v>0.15000000000000002</v>
      </c>
      <c r="U853" s="36" cm="1">
        <f t="array" ref="U853">INDEX(Global_Yield,A853)*INDEX(Global_YieldUp,A853)</f>
        <v>5.9999999999999995E-4</v>
      </c>
      <c r="V853" s="36" cm="1">
        <f t="array" ref="V853">INDEX(Global_Yield,A853)*INDEX(Global_YieldDown,A853)</f>
        <v>5.9999999999999995E-4</v>
      </c>
    </row>
    <row r="854" spans="1:22" x14ac:dyDescent="0.2">
      <c r="A854" s="29">
        <v>852</v>
      </c>
      <c r="B854" s="30">
        <v>0.05</v>
      </c>
      <c r="C854" s="31">
        <f t="shared" si="26"/>
        <v>31.818115869674127</v>
      </c>
      <c r="D854" s="31"/>
      <c r="E854" s="32" cm="1">
        <f t="array" ref="E854">Global_Expense*INDEX(Global_InflationFactor,A854)</f>
        <v>159.09057934837062</v>
      </c>
      <c r="F854" s="32"/>
      <c r="G854" s="30">
        <v>0.06</v>
      </c>
      <c r="H854" s="31">
        <f t="shared" si="27"/>
        <v>0.9951560277146928</v>
      </c>
      <c r="I854" s="31"/>
      <c r="J854" s="33">
        <v>0.1</v>
      </c>
      <c r="K854" s="31" cm="1">
        <f t="array" ref="K854">1-POWER(1-INDEX(Life_LapseRate,A854),1/12)</f>
        <v>8.7416109546967213E-3</v>
      </c>
      <c r="L854" s="37"/>
      <c r="M854" s="35">
        <v>0.01</v>
      </c>
      <c r="N854" s="35">
        <v>0.01</v>
      </c>
      <c r="P854" s="36" cm="1">
        <f t="array" ref="P854">INDEX(Global_Inflation,A854)+0.02</f>
        <v>7.0000000000000007E-2</v>
      </c>
      <c r="R854" s="36" cm="1">
        <f t="array" ref="R854">INDEX(Life_LapseRate,A854)*0.5</f>
        <v>0.05</v>
      </c>
      <c r="S854" s="36" cm="1">
        <f t="array" ref="S854">INDEX(Life_LapseRate,A854)*1.5</f>
        <v>0.15000000000000002</v>
      </c>
      <c r="U854" s="36" cm="1">
        <f t="array" ref="U854">INDEX(Global_Yield,A854)*INDEX(Global_YieldUp,A854)</f>
        <v>5.9999999999999995E-4</v>
      </c>
      <c r="V854" s="36" cm="1">
        <f t="array" ref="V854">INDEX(Global_Yield,A854)*INDEX(Global_YieldDown,A854)</f>
        <v>5.9999999999999995E-4</v>
      </c>
    </row>
    <row r="855" spans="1:22" x14ac:dyDescent="0.2">
      <c r="A855" s="29">
        <v>853</v>
      </c>
      <c r="B855" s="30">
        <v>0.05</v>
      </c>
      <c r="C855" s="31">
        <f t="shared" si="26"/>
        <v>31.947746812289569</v>
      </c>
      <c r="D855" s="31"/>
      <c r="E855" s="32" cm="1">
        <f t="array" ref="E855">Global_Expense*INDEX(Global_InflationFactor,A855)</f>
        <v>159.73873406144784</v>
      </c>
      <c r="F855" s="32"/>
      <c r="G855" s="30">
        <v>0.06</v>
      </c>
      <c r="H855" s="31">
        <f t="shared" si="27"/>
        <v>0.9951560277146928</v>
      </c>
      <c r="I855" s="31"/>
      <c r="J855" s="33">
        <v>0.1</v>
      </c>
      <c r="K855" s="31" cm="1">
        <f t="array" ref="K855">1-POWER(1-INDEX(Life_LapseRate,A855),1/12)</f>
        <v>8.7416109546967213E-3</v>
      </c>
      <c r="L855" s="37"/>
      <c r="M855" s="35">
        <v>0.01</v>
      </c>
      <c r="N855" s="35">
        <v>0.01</v>
      </c>
      <c r="P855" s="36" cm="1">
        <f t="array" ref="P855">INDEX(Global_Inflation,A855)+0.02</f>
        <v>7.0000000000000007E-2</v>
      </c>
      <c r="R855" s="36" cm="1">
        <f t="array" ref="R855">INDEX(Life_LapseRate,A855)*0.5</f>
        <v>0.05</v>
      </c>
      <c r="S855" s="36" cm="1">
        <f t="array" ref="S855">INDEX(Life_LapseRate,A855)*1.5</f>
        <v>0.15000000000000002</v>
      </c>
      <c r="U855" s="36" cm="1">
        <f t="array" ref="U855">INDEX(Global_Yield,A855)*INDEX(Global_YieldUp,A855)</f>
        <v>5.9999999999999995E-4</v>
      </c>
      <c r="V855" s="36" cm="1">
        <f t="array" ref="V855">INDEX(Global_Yield,A855)*INDEX(Global_YieldDown,A855)</f>
        <v>5.9999999999999995E-4</v>
      </c>
    </row>
    <row r="856" spans="1:22" x14ac:dyDescent="0.2">
      <c r="A856" s="29">
        <v>854</v>
      </c>
      <c r="B856" s="30">
        <v>0.05</v>
      </c>
      <c r="C856" s="31">
        <f t="shared" si="26"/>
        <v>32.077905887411553</v>
      </c>
      <c r="D856" s="31"/>
      <c r="E856" s="32" cm="1">
        <f t="array" ref="E856">Global_Expense*INDEX(Global_InflationFactor,A856)</f>
        <v>160.38952943705777</v>
      </c>
      <c r="F856" s="32"/>
      <c r="G856" s="30">
        <v>0.06</v>
      </c>
      <c r="H856" s="31">
        <f t="shared" si="27"/>
        <v>0.9951560277146928</v>
      </c>
      <c r="I856" s="31"/>
      <c r="J856" s="33">
        <v>0.1</v>
      </c>
      <c r="K856" s="31" cm="1">
        <f t="array" ref="K856">1-POWER(1-INDEX(Life_LapseRate,A856),1/12)</f>
        <v>8.7416109546967213E-3</v>
      </c>
      <c r="L856" s="37"/>
      <c r="M856" s="35">
        <v>0.01</v>
      </c>
      <c r="N856" s="35">
        <v>0.01</v>
      </c>
      <c r="P856" s="36" cm="1">
        <f t="array" ref="P856">INDEX(Global_Inflation,A856)+0.02</f>
        <v>7.0000000000000007E-2</v>
      </c>
      <c r="R856" s="36" cm="1">
        <f t="array" ref="R856">INDEX(Life_LapseRate,A856)*0.5</f>
        <v>0.05</v>
      </c>
      <c r="S856" s="36" cm="1">
        <f t="array" ref="S856">INDEX(Life_LapseRate,A856)*1.5</f>
        <v>0.15000000000000002</v>
      </c>
      <c r="U856" s="36" cm="1">
        <f t="array" ref="U856">INDEX(Global_Yield,A856)*INDEX(Global_YieldUp,A856)</f>
        <v>5.9999999999999995E-4</v>
      </c>
      <c r="V856" s="36" cm="1">
        <f t="array" ref="V856">INDEX(Global_Yield,A856)*INDEX(Global_YieldDown,A856)</f>
        <v>5.9999999999999995E-4</v>
      </c>
    </row>
    <row r="857" spans="1:22" x14ac:dyDescent="0.2">
      <c r="A857" s="29">
        <v>855</v>
      </c>
      <c r="B857" s="30">
        <v>0.05</v>
      </c>
      <c r="C857" s="31">
        <f t="shared" si="26"/>
        <v>32.208595246717103</v>
      </c>
      <c r="D857" s="31"/>
      <c r="E857" s="32" cm="1">
        <f t="array" ref="E857">Global_Expense*INDEX(Global_InflationFactor,A857)</f>
        <v>161.04297623358551</v>
      </c>
      <c r="F857" s="32"/>
      <c r="G857" s="30">
        <v>0.06</v>
      </c>
      <c r="H857" s="31">
        <f t="shared" si="27"/>
        <v>0.9951560277146928</v>
      </c>
      <c r="I857" s="31"/>
      <c r="J857" s="33">
        <v>0.1</v>
      </c>
      <c r="K857" s="31" cm="1">
        <f t="array" ref="K857">1-POWER(1-INDEX(Life_LapseRate,A857),1/12)</f>
        <v>8.7416109546967213E-3</v>
      </c>
      <c r="L857" s="37"/>
      <c r="M857" s="35">
        <v>0.01</v>
      </c>
      <c r="N857" s="35">
        <v>0.01</v>
      </c>
      <c r="P857" s="36" cm="1">
        <f t="array" ref="P857">INDEX(Global_Inflation,A857)+0.02</f>
        <v>7.0000000000000007E-2</v>
      </c>
      <c r="R857" s="36" cm="1">
        <f t="array" ref="R857">INDEX(Life_LapseRate,A857)*0.5</f>
        <v>0.05</v>
      </c>
      <c r="S857" s="36" cm="1">
        <f t="array" ref="S857">INDEX(Life_LapseRate,A857)*1.5</f>
        <v>0.15000000000000002</v>
      </c>
      <c r="U857" s="36" cm="1">
        <f t="array" ref="U857">INDEX(Global_Yield,A857)*INDEX(Global_YieldUp,A857)</f>
        <v>5.9999999999999995E-4</v>
      </c>
      <c r="V857" s="36" cm="1">
        <f t="array" ref="V857">INDEX(Global_Yield,A857)*INDEX(Global_YieldDown,A857)</f>
        <v>5.9999999999999995E-4</v>
      </c>
    </row>
    <row r="858" spans="1:22" x14ac:dyDescent="0.2">
      <c r="A858" s="29">
        <v>856</v>
      </c>
      <c r="B858" s="30">
        <v>0.05</v>
      </c>
      <c r="C858" s="31">
        <f t="shared" si="26"/>
        <v>32.33981705064965</v>
      </c>
      <c r="D858" s="31"/>
      <c r="E858" s="32" cm="1">
        <f t="array" ref="E858">Global_Expense*INDEX(Global_InflationFactor,A858)</f>
        <v>161.69908525324826</v>
      </c>
      <c r="F858" s="32"/>
      <c r="G858" s="30">
        <v>0.06</v>
      </c>
      <c r="H858" s="31">
        <f t="shared" si="27"/>
        <v>0.9951560277146928</v>
      </c>
      <c r="I858" s="31"/>
      <c r="J858" s="33">
        <v>0.1</v>
      </c>
      <c r="K858" s="31" cm="1">
        <f t="array" ref="K858">1-POWER(1-INDEX(Life_LapseRate,A858),1/12)</f>
        <v>8.7416109546967213E-3</v>
      </c>
      <c r="L858" s="37"/>
      <c r="M858" s="35">
        <v>0.01</v>
      </c>
      <c r="N858" s="35">
        <v>0.01</v>
      </c>
      <c r="P858" s="36" cm="1">
        <f t="array" ref="P858">INDEX(Global_Inflation,A858)+0.02</f>
        <v>7.0000000000000007E-2</v>
      </c>
      <c r="R858" s="36" cm="1">
        <f t="array" ref="R858">INDEX(Life_LapseRate,A858)*0.5</f>
        <v>0.05</v>
      </c>
      <c r="S858" s="36" cm="1">
        <f t="array" ref="S858">INDEX(Life_LapseRate,A858)*1.5</f>
        <v>0.15000000000000002</v>
      </c>
      <c r="U858" s="36" cm="1">
        <f t="array" ref="U858">INDEX(Global_Yield,A858)*INDEX(Global_YieldUp,A858)</f>
        <v>5.9999999999999995E-4</v>
      </c>
      <c r="V858" s="36" cm="1">
        <f t="array" ref="V858">INDEX(Global_Yield,A858)*INDEX(Global_YieldDown,A858)</f>
        <v>5.9999999999999995E-4</v>
      </c>
    </row>
    <row r="859" spans="1:22" x14ac:dyDescent="0.2">
      <c r="A859" s="29">
        <v>857</v>
      </c>
      <c r="B859" s="30">
        <v>0.05</v>
      </c>
      <c r="C859" s="31">
        <f t="shared" si="26"/>
        <v>32.471573468454523</v>
      </c>
      <c r="D859" s="31"/>
      <c r="E859" s="32" cm="1">
        <f t="array" ref="E859">Global_Expense*INDEX(Global_InflationFactor,A859)</f>
        <v>162.35786734227261</v>
      </c>
      <c r="F859" s="32"/>
      <c r="G859" s="30">
        <v>0.06</v>
      </c>
      <c r="H859" s="31">
        <f t="shared" si="27"/>
        <v>0.9951560277146928</v>
      </c>
      <c r="I859" s="31"/>
      <c r="J859" s="33">
        <v>0.1</v>
      </c>
      <c r="K859" s="31" cm="1">
        <f t="array" ref="K859">1-POWER(1-INDEX(Life_LapseRate,A859),1/12)</f>
        <v>8.7416109546967213E-3</v>
      </c>
      <c r="L859" s="37"/>
      <c r="M859" s="35">
        <v>0.01</v>
      </c>
      <c r="N859" s="35">
        <v>0.01</v>
      </c>
      <c r="P859" s="36" cm="1">
        <f t="array" ref="P859">INDEX(Global_Inflation,A859)+0.02</f>
        <v>7.0000000000000007E-2</v>
      </c>
      <c r="R859" s="36" cm="1">
        <f t="array" ref="R859">INDEX(Life_LapseRate,A859)*0.5</f>
        <v>0.05</v>
      </c>
      <c r="S859" s="36" cm="1">
        <f t="array" ref="S859">INDEX(Life_LapseRate,A859)*1.5</f>
        <v>0.15000000000000002</v>
      </c>
      <c r="U859" s="36" cm="1">
        <f t="array" ref="U859">INDEX(Global_Yield,A859)*INDEX(Global_YieldUp,A859)</f>
        <v>5.9999999999999995E-4</v>
      </c>
      <c r="V859" s="36" cm="1">
        <f t="array" ref="V859">INDEX(Global_Yield,A859)*INDEX(Global_YieldDown,A859)</f>
        <v>5.9999999999999995E-4</v>
      </c>
    </row>
    <row r="860" spans="1:22" x14ac:dyDescent="0.2">
      <c r="A860" s="29">
        <v>858</v>
      </c>
      <c r="B860" s="30">
        <v>0.05</v>
      </c>
      <c r="C860" s="31">
        <f t="shared" si="26"/>
        <v>32.603866678214857</v>
      </c>
      <c r="D860" s="31"/>
      <c r="E860" s="32" cm="1">
        <f t="array" ref="E860">Global_Expense*INDEX(Global_InflationFactor,A860)</f>
        <v>163.01933339107427</v>
      </c>
      <c r="F860" s="32"/>
      <c r="G860" s="30">
        <v>0.06</v>
      </c>
      <c r="H860" s="31">
        <f t="shared" si="27"/>
        <v>0.9951560277146928</v>
      </c>
      <c r="I860" s="31"/>
      <c r="J860" s="33">
        <v>0.1</v>
      </c>
      <c r="K860" s="31" cm="1">
        <f t="array" ref="K860">1-POWER(1-INDEX(Life_LapseRate,A860),1/12)</f>
        <v>8.7416109546967213E-3</v>
      </c>
      <c r="L860" s="37"/>
      <c r="M860" s="35">
        <v>0.01</v>
      </c>
      <c r="N860" s="35">
        <v>0.01</v>
      </c>
      <c r="P860" s="36" cm="1">
        <f t="array" ref="P860">INDEX(Global_Inflation,A860)+0.02</f>
        <v>7.0000000000000007E-2</v>
      </c>
      <c r="R860" s="36" cm="1">
        <f t="array" ref="R860">INDEX(Life_LapseRate,A860)*0.5</f>
        <v>0.05</v>
      </c>
      <c r="S860" s="36" cm="1">
        <f t="array" ref="S860">INDEX(Life_LapseRate,A860)*1.5</f>
        <v>0.15000000000000002</v>
      </c>
      <c r="U860" s="36" cm="1">
        <f t="array" ref="U860">INDEX(Global_Yield,A860)*INDEX(Global_YieldUp,A860)</f>
        <v>5.9999999999999995E-4</v>
      </c>
      <c r="V860" s="36" cm="1">
        <f t="array" ref="V860">INDEX(Global_Yield,A860)*INDEX(Global_YieldDown,A860)</f>
        <v>5.9999999999999995E-4</v>
      </c>
    </row>
    <row r="861" spans="1:22" x14ac:dyDescent="0.2">
      <c r="A861" s="29">
        <v>859</v>
      </c>
      <c r="B861" s="30">
        <v>0.05</v>
      </c>
      <c r="C861" s="31">
        <f t="shared" si="26"/>
        <v>32.736698866887465</v>
      </c>
      <c r="D861" s="31"/>
      <c r="E861" s="32" cm="1">
        <f t="array" ref="E861">Global_Expense*INDEX(Global_InflationFactor,A861)</f>
        <v>163.68349433443734</v>
      </c>
      <c r="F861" s="32"/>
      <c r="G861" s="30">
        <v>0.06</v>
      </c>
      <c r="H861" s="31">
        <f t="shared" si="27"/>
        <v>0.9951560277146928</v>
      </c>
      <c r="I861" s="31"/>
      <c r="J861" s="33">
        <v>0.1</v>
      </c>
      <c r="K861" s="31" cm="1">
        <f t="array" ref="K861">1-POWER(1-INDEX(Life_LapseRate,A861),1/12)</f>
        <v>8.7416109546967213E-3</v>
      </c>
      <c r="L861" s="37"/>
      <c r="M861" s="35">
        <v>0.01</v>
      </c>
      <c r="N861" s="35">
        <v>0.01</v>
      </c>
      <c r="P861" s="36" cm="1">
        <f t="array" ref="P861">INDEX(Global_Inflation,A861)+0.02</f>
        <v>7.0000000000000007E-2</v>
      </c>
      <c r="R861" s="36" cm="1">
        <f t="array" ref="R861">INDEX(Life_LapseRate,A861)*0.5</f>
        <v>0.05</v>
      </c>
      <c r="S861" s="36" cm="1">
        <f t="array" ref="S861">INDEX(Life_LapseRate,A861)*1.5</f>
        <v>0.15000000000000002</v>
      </c>
      <c r="U861" s="36" cm="1">
        <f t="array" ref="U861">INDEX(Global_Yield,A861)*INDEX(Global_YieldUp,A861)</f>
        <v>5.9999999999999995E-4</v>
      </c>
      <c r="V861" s="36" cm="1">
        <f t="array" ref="V861">INDEX(Global_Yield,A861)*INDEX(Global_YieldDown,A861)</f>
        <v>5.9999999999999995E-4</v>
      </c>
    </row>
    <row r="862" spans="1:22" x14ac:dyDescent="0.2">
      <c r="A862" s="29">
        <v>860</v>
      </c>
      <c r="B862" s="30">
        <v>0.05</v>
      </c>
      <c r="C862" s="31">
        <f t="shared" si="26"/>
        <v>32.870072230339169</v>
      </c>
      <c r="D862" s="31"/>
      <c r="E862" s="32" cm="1">
        <f t="array" ref="E862">Global_Expense*INDEX(Global_InflationFactor,A862)</f>
        <v>164.35036115169584</v>
      </c>
      <c r="F862" s="32"/>
      <c r="G862" s="30">
        <v>0.06</v>
      </c>
      <c r="H862" s="31">
        <f t="shared" si="27"/>
        <v>0.9951560277146928</v>
      </c>
      <c r="I862" s="31"/>
      <c r="J862" s="33">
        <v>0.1</v>
      </c>
      <c r="K862" s="31" cm="1">
        <f t="array" ref="K862">1-POWER(1-INDEX(Life_LapseRate,A862),1/12)</f>
        <v>8.7416109546967213E-3</v>
      </c>
      <c r="L862" s="37"/>
      <c r="M862" s="35">
        <v>0.01</v>
      </c>
      <c r="N862" s="35">
        <v>0.01</v>
      </c>
      <c r="P862" s="36" cm="1">
        <f t="array" ref="P862">INDEX(Global_Inflation,A862)+0.02</f>
        <v>7.0000000000000007E-2</v>
      </c>
      <c r="R862" s="36" cm="1">
        <f t="array" ref="R862">INDEX(Life_LapseRate,A862)*0.5</f>
        <v>0.05</v>
      </c>
      <c r="S862" s="36" cm="1">
        <f t="array" ref="S862">INDEX(Life_LapseRate,A862)*1.5</f>
        <v>0.15000000000000002</v>
      </c>
      <c r="U862" s="36" cm="1">
        <f t="array" ref="U862">INDEX(Global_Yield,A862)*INDEX(Global_YieldUp,A862)</f>
        <v>5.9999999999999995E-4</v>
      </c>
      <c r="V862" s="36" cm="1">
        <f t="array" ref="V862">INDEX(Global_Yield,A862)*INDEX(Global_YieldDown,A862)</f>
        <v>5.9999999999999995E-4</v>
      </c>
    </row>
    <row r="863" spans="1:22" x14ac:dyDescent="0.2">
      <c r="A863" s="29">
        <v>861</v>
      </c>
      <c r="B863" s="30">
        <v>0.05</v>
      </c>
      <c r="C863" s="31">
        <f t="shared" si="26"/>
        <v>33.003988973383052</v>
      </c>
      <c r="D863" s="31"/>
      <c r="E863" s="32" cm="1">
        <f t="array" ref="E863">Global_Expense*INDEX(Global_InflationFactor,A863)</f>
        <v>165.01994486691527</v>
      </c>
      <c r="F863" s="32"/>
      <c r="G863" s="30">
        <v>0.06</v>
      </c>
      <c r="H863" s="31">
        <f t="shared" si="27"/>
        <v>0.9951560277146928</v>
      </c>
      <c r="I863" s="31"/>
      <c r="J863" s="33">
        <v>0.1</v>
      </c>
      <c r="K863" s="31" cm="1">
        <f t="array" ref="K863">1-POWER(1-INDEX(Life_LapseRate,A863),1/12)</f>
        <v>8.7416109546967213E-3</v>
      </c>
      <c r="L863" s="37"/>
      <c r="M863" s="35">
        <v>0.01</v>
      </c>
      <c r="N863" s="35">
        <v>0.01</v>
      </c>
      <c r="P863" s="36" cm="1">
        <f t="array" ref="P863">INDEX(Global_Inflation,A863)+0.02</f>
        <v>7.0000000000000007E-2</v>
      </c>
      <c r="R863" s="36" cm="1">
        <f t="array" ref="R863">INDEX(Life_LapseRate,A863)*0.5</f>
        <v>0.05</v>
      </c>
      <c r="S863" s="36" cm="1">
        <f t="array" ref="S863">INDEX(Life_LapseRate,A863)*1.5</f>
        <v>0.15000000000000002</v>
      </c>
      <c r="U863" s="36" cm="1">
        <f t="array" ref="U863">INDEX(Global_Yield,A863)*INDEX(Global_YieldUp,A863)</f>
        <v>5.9999999999999995E-4</v>
      </c>
      <c r="V863" s="36" cm="1">
        <f t="array" ref="V863">INDEX(Global_Yield,A863)*INDEX(Global_YieldDown,A863)</f>
        <v>5.9999999999999995E-4</v>
      </c>
    </row>
    <row r="864" spans="1:22" x14ac:dyDescent="0.2">
      <c r="A864" s="29">
        <v>862</v>
      </c>
      <c r="B864" s="30">
        <v>0.05</v>
      </c>
      <c r="C864" s="31">
        <f t="shared" si="26"/>
        <v>33.138451309814769</v>
      </c>
      <c r="D864" s="31"/>
      <c r="E864" s="32" cm="1">
        <f t="array" ref="E864">Global_Expense*INDEX(Global_InflationFactor,A864)</f>
        <v>165.69225654907385</v>
      </c>
      <c r="F864" s="32"/>
      <c r="G864" s="30">
        <v>0.06</v>
      </c>
      <c r="H864" s="31">
        <f t="shared" si="27"/>
        <v>0.9951560277146928</v>
      </c>
      <c r="I864" s="31"/>
      <c r="J864" s="33">
        <v>0.1</v>
      </c>
      <c r="K864" s="31" cm="1">
        <f t="array" ref="K864">1-POWER(1-INDEX(Life_LapseRate,A864),1/12)</f>
        <v>8.7416109546967213E-3</v>
      </c>
      <c r="L864" s="37"/>
      <c r="M864" s="35">
        <v>0.01</v>
      </c>
      <c r="N864" s="35">
        <v>0.01</v>
      </c>
      <c r="P864" s="36" cm="1">
        <f t="array" ref="P864">INDEX(Global_Inflation,A864)+0.02</f>
        <v>7.0000000000000007E-2</v>
      </c>
      <c r="R864" s="36" cm="1">
        <f t="array" ref="R864">INDEX(Life_LapseRate,A864)*0.5</f>
        <v>0.05</v>
      </c>
      <c r="S864" s="36" cm="1">
        <f t="array" ref="S864">INDEX(Life_LapseRate,A864)*1.5</f>
        <v>0.15000000000000002</v>
      </c>
      <c r="U864" s="36" cm="1">
        <f t="array" ref="U864">INDEX(Global_Yield,A864)*INDEX(Global_YieldUp,A864)</f>
        <v>5.9999999999999995E-4</v>
      </c>
      <c r="V864" s="36" cm="1">
        <f t="array" ref="V864">INDEX(Global_Yield,A864)*INDEX(Global_YieldDown,A864)</f>
        <v>5.9999999999999995E-4</v>
      </c>
    </row>
    <row r="865" spans="1:22" x14ac:dyDescent="0.2">
      <c r="A865" s="29">
        <v>863</v>
      </c>
      <c r="B865" s="30">
        <v>0.05</v>
      </c>
      <c r="C865" s="31">
        <f t="shared" si="26"/>
        <v>33.273461462449347</v>
      </c>
      <c r="D865" s="31"/>
      <c r="E865" s="32" cm="1">
        <f t="array" ref="E865">Global_Expense*INDEX(Global_InflationFactor,A865)</f>
        <v>166.36730731224674</v>
      </c>
      <c r="F865" s="32"/>
      <c r="G865" s="30">
        <v>0.06</v>
      </c>
      <c r="H865" s="31">
        <f t="shared" si="27"/>
        <v>0.9951560277146928</v>
      </c>
      <c r="I865" s="31"/>
      <c r="J865" s="33">
        <v>0.1</v>
      </c>
      <c r="K865" s="31" cm="1">
        <f t="array" ref="K865">1-POWER(1-INDEX(Life_LapseRate,A865),1/12)</f>
        <v>8.7416109546967213E-3</v>
      </c>
      <c r="L865" s="37"/>
      <c r="M865" s="35">
        <v>0.01</v>
      </c>
      <c r="N865" s="35">
        <v>0.01</v>
      </c>
      <c r="P865" s="36" cm="1">
        <f t="array" ref="P865">INDEX(Global_Inflation,A865)+0.02</f>
        <v>7.0000000000000007E-2</v>
      </c>
      <c r="R865" s="36" cm="1">
        <f t="array" ref="R865">INDEX(Life_LapseRate,A865)*0.5</f>
        <v>0.05</v>
      </c>
      <c r="S865" s="36" cm="1">
        <f t="array" ref="S865">INDEX(Life_LapseRate,A865)*1.5</f>
        <v>0.15000000000000002</v>
      </c>
      <c r="U865" s="36" cm="1">
        <f t="array" ref="U865">INDEX(Global_Yield,A865)*INDEX(Global_YieldUp,A865)</f>
        <v>5.9999999999999995E-4</v>
      </c>
      <c r="V865" s="36" cm="1">
        <f t="array" ref="V865">INDEX(Global_Yield,A865)*INDEX(Global_YieldDown,A865)</f>
        <v>5.9999999999999995E-4</v>
      </c>
    </row>
    <row r="866" spans="1:22" x14ac:dyDescent="0.2">
      <c r="A866" s="29">
        <v>864</v>
      </c>
      <c r="B866" s="30">
        <v>0.05</v>
      </c>
      <c r="C866" s="31">
        <f t="shared" si="26"/>
        <v>33.409021663157837</v>
      </c>
      <c r="D866" s="31"/>
      <c r="E866" s="32" cm="1">
        <f t="array" ref="E866">Global_Expense*INDEX(Global_InflationFactor,A866)</f>
        <v>167.04510831578918</v>
      </c>
      <c r="F866" s="32"/>
      <c r="G866" s="30">
        <v>0.06</v>
      </c>
      <c r="H866" s="31">
        <f t="shared" si="27"/>
        <v>0.9951560277146928</v>
      </c>
      <c r="I866" s="31"/>
      <c r="J866" s="33">
        <v>0.1</v>
      </c>
      <c r="K866" s="31" cm="1">
        <f t="array" ref="K866">1-POWER(1-INDEX(Life_LapseRate,A866),1/12)</f>
        <v>8.7416109546967213E-3</v>
      </c>
      <c r="L866" s="37"/>
      <c r="M866" s="35">
        <v>0.01</v>
      </c>
      <c r="N866" s="35">
        <v>0.01</v>
      </c>
      <c r="P866" s="36" cm="1">
        <f t="array" ref="P866">INDEX(Global_Inflation,A866)+0.02</f>
        <v>7.0000000000000007E-2</v>
      </c>
      <c r="R866" s="36" cm="1">
        <f t="array" ref="R866">INDEX(Life_LapseRate,A866)*0.5</f>
        <v>0.05</v>
      </c>
      <c r="S866" s="36" cm="1">
        <f t="array" ref="S866">INDEX(Life_LapseRate,A866)*1.5</f>
        <v>0.15000000000000002</v>
      </c>
      <c r="U866" s="36" cm="1">
        <f t="array" ref="U866">INDEX(Global_Yield,A866)*INDEX(Global_YieldUp,A866)</f>
        <v>5.9999999999999995E-4</v>
      </c>
      <c r="V866" s="36" cm="1">
        <f t="array" ref="V866">INDEX(Global_Yield,A866)*INDEX(Global_YieldDown,A866)</f>
        <v>5.9999999999999995E-4</v>
      </c>
    </row>
    <row r="867" spans="1:22" x14ac:dyDescent="0.2">
      <c r="A867" s="29">
        <v>865</v>
      </c>
      <c r="B867" s="30">
        <v>0.05</v>
      </c>
      <c r="C867" s="31">
        <f t="shared" si="26"/>
        <v>33.545134152904048</v>
      </c>
      <c r="D867" s="31"/>
      <c r="E867" s="32" cm="1">
        <f t="array" ref="E867">Global_Expense*INDEX(Global_InflationFactor,A867)</f>
        <v>167.72567076452023</v>
      </c>
      <c r="F867" s="32"/>
      <c r="G867" s="30">
        <v>0.06</v>
      </c>
      <c r="H867" s="31">
        <f t="shared" si="27"/>
        <v>0.9951560277146928</v>
      </c>
      <c r="I867" s="31"/>
      <c r="J867" s="33">
        <v>0.1</v>
      </c>
      <c r="K867" s="31" cm="1">
        <f t="array" ref="K867">1-POWER(1-INDEX(Life_LapseRate,A867),1/12)</f>
        <v>8.7416109546967213E-3</v>
      </c>
      <c r="L867" s="37"/>
      <c r="M867" s="35">
        <v>0.01</v>
      </c>
      <c r="N867" s="35">
        <v>0.01</v>
      </c>
      <c r="P867" s="36" cm="1">
        <f t="array" ref="P867">INDEX(Global_Inflation,A867)+0.02</f>
        <v>7.0000000000000007E-2</v>
      </c>
      <c r="R867" s="36" cm="1">
        <f t="array" ref="R867">INDEX(Life_LapseRate,A867)*0.5</f>
        <v>0.05</v>
      </c>
      <c r="S867" s="36" cm="1">
        <f t="array" ref="S867">INDEX(Life_LapseRate,A867)*1.5</f>
        <v>0.15000000000000002</v>
      </c>
      <c r="U867" s="36" cm="1">
        <f t="array" ref="U867">INDEX(Global_Yield,A867)*INDEX(Global_YieldUp,A867)</f>
        <v>5.9999999999999995E-4</v>
      </c>
      <c r="V867" s="36" cm="1">
        <f t="array" ref="V867">INDEX(Global_Yield,A867)*INDEX(Global_YieldDown,A867)</f>
        <v>5.9999999999999995E-4</v>
      </c>
    </row>
    <row r="868" spans="1:22" x14ac:dyDescent="0.2">
      <c r="A868" s="29">
        <v>866</v>
      </c>
      <c r="B868" s="30">
        <v>0.05</v>
      </c>
      <c r="C868" s="31">
        <f t="shared" si="26"/>
        <v>33.681801181782134</v>
      </c>
      <c r="D868" s="31"/>
      <c r="E868" s="32" cm="1">
        <f t="array" ref="E868">Global_Expense*INDEX(Global_InflationFactor,A868)</f>
        <v>168.40900590891067</v>
      </c>
      <c r="F868" s="32"/>
      <c r="G868" s="30">
        <v>0.06</v>
      </c>
      <c r="H868" s="31">
        <f t="shared" si="27"/>
        <v>0.9951560277146928</v>
      </c>
      <c r="I868" s="31"/>
      <c r="J868" s="33">
        <v>0.1</v>
      </c>
      <c r="K868" s="31" cm="1">
        <f t="array" ref="K868">1-POWER(1-INDEX(Life_LapseRate,A868),1/12)</f>
        <v>8.7416109546967213E-3</v>
      </c>
      <c r="L868" s="37"/>
      <c r="M868" s="35">
        <v>0.01</v>
      </c>
      <c r="N868" s="35">
        <v>0.01</v>
      </c>
      <c r="P868" s="36" cm="1">
        <f t="array" ref="P868">INDEX(Global_Inflation,A868)+0.02</f>
        <v>7.0000000000000007E-2</v>
      </c>
      <c r="R868" s="36" cm="1">
        <f t="array" ref="R868">INDEX(Life_LapseRate,A868)*0.5</f>
        <v>0.05</v>
      </c>
      <c r="S868" s="36" cm="1">
        <f t="array" ref="S868">INDEX(Life_LapseRate,A868)*1.5</f>
        <v>0.15000000000000002</v>
      </c>
      <c r="U868" s="36" cm="1">
        <f t="array" ref="U868">INDEX(Global_Yield,A868)*INDEX(Global_YieldUp,A868)</f>
        <v>5.9999999999999995E-4</v>
      </c>
      <c r="V868" s="36" cm="1">
        <f t="array" ref="V868">INDEX(Global_Yield,A868)*INDEX(Global_YieldDown,A868)</f>
        <v>5.9999999999999995E-4</v>
      </c>
    </row>
    <row r="869" spans="1:22" x14ac:dyDescent="0.2">
      <c r="A869" s="29">
        <v>867</v>
      </c>
      <c r="B869" s="30">
        <v>0.05</v>
      </c>
      <c r="C869" s="31">
        <f t="shared" si="26"/>
        <v>33.819025009052964</v>
      </c>
      <c r="D869" s="31"/>
      <c r="E869" s="32" cm="1">
        <f t="array" ref="E869">Global_Expense*INDEX(Global_InflationFactor,A869)</f>
        <v>169.09512504526481</v>
      </c>
      <c r="F869" s="32"/>
      <c r="G869" s="30">
        <v>0.06</v>
      </c>
      <c r="H869" s="31">
        <f t="shared" si="27"/>
        <v>0.9951560277146928</v>
      </c>
      <c r="I869" s="31"/>
      <c r="J869" s="33">
        <v>0.1</v>
      </c>
      <c r="K869" s="31" cm="1">
        <f t="array" ref="K869">1-POWER(1-INDEX(Life_LapseRate,A869),1/12)</f>
        <v>8.7416109546967213E-3</v>
      </c>
      <c r="L869" s="37"/>
      <c r="M869" s="35">
        <v>0.01</v>
      </c>
      <c r="N869" s="35">
        <v>0.01</v>
      </c>
      <c r="P869" s="36" cm="1">
        <f t="array" ref="P869">INDEX(Global_Inflation,A869)+0.02</f>
        <v>7.0000000000000007E-2</v>
      </c>
      <c r="R869" s="36" cm="1">
        <f t="array" ref="R869">INDEX(Life_LapseRate,A869)*0.5</f>
        <v>0.05</v>
      </c>
      <c r="S869" s="36" cm="1">
        <f t="array" ref="S869">INDEX(Life_LapseRate,A869)*1.5</f>
        <v>0.15000000000000002</v>
      </c>
      <c r="U869" s="36" cm="1">
        <f t="array" ref="U869">INDEX(Global_Yield,A869)*INDEX(Global_YieldUp,A869)</f>
        <v>5.9999999999999995E-4</v>
      </c>
      <c r="V869" s="36" cm="1">
        <f t="array" ref="V869">INDEX(Global_Yield,A869)*INDEX(Global_YieldDown,A869)</f>
        <v>5.9999999999999995E-4</v>
      </c>
    </row>
    <row r="870" spans="1:22" x14ac:dyDescent="0.2">
      <c r="A870" s="29">
        <v>868</v>
      </c>
      <c r="B870" s="30">
        <v>0.05</v>
      </c>
      <c r="C870" s="31">
        <f t="shared" si="26"/>
        <v>33.956807903182138</v>
      </c>
      <c r="D870" s="31"/>
      <c r="E870" s="32" cm="1">
        <f t="array" ref="E870">Global_Expense*INDEX(Global_InflationFactor,A870)</f>
        <v>169.78403951591071</v>
      </c>
      <c r="F870" s="32"/>
      <c r="G870" s="30">
        <v>0.06</v>
      </c>
      <c r="H870" s="31">
        <f t="shared" si="27"/>
        <v>0.9951560277146928</v>
      </c>
      <c r="I870" s="31"/>
      <c r="J870" s="33">
        <v>0.1</v>
      </c>
      <c r="K870" s="31" cm="1">
        <f t="array" ref="K870">1-POWER(1-INDEX(Life_LapseRate,A870),1/12)</f>
        <v>8.7416109546967213E-3</v>
      </c>
      <c r="L870" s="37"/>
      <c r="M870" s="35">
        <v>0.01</v>
      </c>
      <c r="N870" s="35">
        <v>0.01</v>
      </c>
      <c r="P870" s="36" cm="1">
        <f t="array" ref="P870">INDEX(Global_Inflation,A870)+0.02</f>
        <v>7.0000000000000007E-2</v>
      </c>
      <c r="R870" s="36" cm="1">
        <f t="array" ref="R870">INDEX(Life_LapseRate,A870)*0.5</f>
        <v>0.05</v>
      </c>
      <c r="S870" s="36" cm="1">
        <f t="array" ref="S870">INDEX(Life_LapseRate,A870)*1.5</f>
        <v>0.15000000000000002</v>
      </c>
      <c r="U870" s="36" cm="1">
        <f t="array" ref="U870">INDEX(Global_Yield,A870)*INDEX(Global_YieldUp,A870)</f>
        <v>5.9999999999999995E-4</v>
      </c>
      <c r="V870" s="36" cm="1">
        <f t="array" ref="V870">INDEX(Global_Yield,A870)*INDEX(Global_YieldDown,A870)</f>
        <v>5.9999999999999995E-4</v>
      </c>
    </row>
    <row r="871" spans="1:22" x14ac:dyDescent="0.2">
      <c r="A871" s="29">
        <v>869</v>
      </c>
      <c r="B871" s="30">
        <v>0.05</v>
      </c>
      <c r="C871" s="31">
        <f t="shared" si="26"/>
        <v>34.095152141877257</v>
      </c>
      <c r="D871" s="31"/>
      <c r="E871" s="32" cm="1">
        <f t="array" ref="E871">Global_Expense*INDEX(Global_InflationFactor,A871)</f>
        <v>170.47576070938629</v>
      </c>
      <c r="F871" s="32"/>
      <c r="G871" s="30">
        <v>0.06</v>
      </c>
      <c r="H871" s="31">
        <f t="shared" si="27"/>
        <v>0.9951560277146928</v>
      </c>
      <c r="I871" s="31"/>
      <c r="J871" s="33">
        <v>0.1</v>
      </c>
      <c r="K871" s="31" cm="1">
        <f t="array" ref="K871">1-POWER(1-INDEX(Life_LapseRate,A871),1/12)</f>
        <v>8.7416109546967213E-3</v>
      </c>
      <c r="L871" s="37"/>
      <c r="M871" s="35">
        <v>0.01</v>
      </c>
      <c r="N871" s="35">
        <v>0.01</v>
      </c>
      <c r="P871" s="36" cm="1">
        <f t="array" ref="P871">INDEX(Global_Inflation,A871)+0.02</f>
        <v>7.0000000000000007E-2</v>
      </c>
      <c r="R871" s="36" cm="1">
        <f t="array" ref="R871">INDEX(Life_LapseRate,A871)*0.5</f>
        <v>0.05</v>
      </c>
      <c r="S871" s="36" cm="1">
        <f t="array" ref="S871">INDEX(Life_LapseRate,A871)*1.5</f>
        <v>0.15000000000000002</v>
      </c>
      <c r="U871" s="36" cm="1">
        <f t="array" ref="U871">INDEX(Global_Yield,A871)*INDEX(Global_YieldUp,A871)</f>
        <v>5.9999999999999995E-4</v>
      </c>
      <c r="V871" s="36" cm="1">
        <f t="array" ref="V871">INDEX(Global_Yield,A871)*INDEX(Global_YieldDown,A871)</f>
        <v>5.9999999999999995E-4</v>
      </c>
    </row>
    <row r="872" spans="1:22" x14ac:dyDescent="0.2">
      <c r="A872" s="29">
        <v>870</v>
      </c>
      <c r="B872" s="30">
        <v>0.05</v>
      </c>
      <c r="C872" s="31">
        <f t="shared" si="26"/>
        <v>34.23406001212561</v>
      </c>
      <c r="D872" s="31"/>
      <c r="E872" s="32" cm="1">
        <f t="array" ref="E872">Global_Expense*INDEX(Global_InflationFactor,A872)</f>
        <v>171.17030006062805</v>
      </c>
      <c r="F872" s="32"/>
      <c r="G872" s="30">
        <v>0.06</v>
      </c>
      <c r="H872" s="31">
        <f t="shared" si="27"/>
        <v>0.9951560277146928</v>
      </c>
      <c r="I872" s="31"/>
      <c r="J872" s="33">
        <v>0.1</v>
      </c>
      <c r="K872" s="31" cm="1">
        <f t="array" ref="K872">1-POWER(1-INDEX(Life_LapseRate,A872),1/12)</f>
        <v>8.7416109546967213E-3</v>
      </c>
      <c r="L872" s="37"/>
      <c r="M872" s="35">
        <v>0.01</v>
      </c>
      <c r="N872" s="35">
        <v>0.01</v>
      </c>
      <c r="P872" s="36" cm="1">
        <f t="array" ref="P872">INDEX(Global_Inflation,A872)+0.02</f>
        <v>7.0000000000000007E-2</v>
      </c>
      <c r="R872" s="36" cm="1">
        <f t="array" ref="R872">INDEX(Life_LapseRate,A872)*0.5</f>
        <v>0.05</v>
      </c>
      <c r="S872" s="36" cm="1">
        <f t="array" ref="S872">INDEX(Life_LapseRate,A872)*1.5</f>
        <v>0.15000000000000002</v>
      </c>
      <c r="U872" s="36" cm="1">
        <f t="array" ref="U872">INDEX(Global_Yield,A872)*INDEX(Global_YieldUp,A872)</f>
        <v>5.9999999999999995E-4</v>
      </c>
      <c r="V872" s="36" cm="1">
        <f t="array" ref="V872">INDEX(Global_Yield,A872)*INDEX(Global_YieldDown,A872)</f>
        <v>5.9999999999999995E-4</v>
      </c>
    </row>
    <row r="873" spans="1:22" x14ac:dyDescent="0.2">
      <c r="A873" s="29">
        <v>871</v>
      </c>
      <c r="B873" s="30">
        <v>0.05</v>
      </c>
      <c r="C873" s="31">
        <f t="shared" si="26"/>
        <v>34.373533810231841</v>
      </c>
      <c r="D873" s="31"/>
      <c r="E873" s="32" cm="1">
        <f t="array" ref="E873">Global_Expense*INDEX(Global_InflationFactor,A873)</f>
        <v>171.8676690511592</v>
      </c>
      <c r="F873" s="32"/>
      <c r="G873" s="30">
        <v>0.06</v>
      </c>
      <c r="H873" s="31">
        <f t="shared" si="27"/>
        <v>0.9951560277146928</v>
      </c>
      <c r="I873" s="31"/>
      <c r="J873" s="33">
        <v>0.1</v>
      </c>
      <c r="K873" s="31" cm="1">
        <f t="array" ref="K873">1-POWER(1-INDEX(Life_LapseRate,A873),1/12)</f>
        <v>8.7416109546967213E-3</v>
      </c>
      <c r="L873" s="37"/>
      <c r="M873" s="35">
        <v>0.01</v>
      </c>
      <c r="N873" s="35">
        <v>0.01</v>
      </c>
      <c r="P873" s="36" cm="1">
        <f t="array" ref="P873">INDEX(Global_Inflation,A873)+0.02</f>
        <v>7.0000000000000007E-2</v>
      </c>
      <c r="R873" s="36" cm="1">
        <f t="array" ref="R873">INDEX(Life_LapseRate,A873)*0.5</f>
        <v>0.05</v>
      </c>
      <c r="S873" s="36" cm="1">
        <f t="array" ref="S873">INDEX(Life_LapseRate,A873)*1.5</f>
        <v>0.15000000000000002</v>
      </c>
      <c r="U873" s="36" cm="1">
        <f t="array" ref="U873">INDEX(Global_Yield,A873)*INDEX(Global_YieldUp,A873)</f>
        <v>5.9999999999999995E-4</v>
      </c>
      <c r="V873" s="36" cm="1">
        <f t="array" ref="V873">INDEX(Global_Yield,A873)*INDEX(Global_YieldDown,A873)</f>
        <v>5.9999999999999995E-4</v>
      </c>
    </row>
    <row r="874" spans="1:22" x14ac:dyDescent="0.2">
      <c r="A874" s="29">
        <v>872</v>
      </c>
      <c r="B874" s="30">
        <v>0.05</v>
      </c>
      <c r="C874" s="31">
        <f t="shared" si="26"/>
        <v>34.513575841856138</v>
      </c>
      <c r="D874" s="31"/>
      <c r="E874" s="32" cm="1">
        <f t="array" ref="E874">Global_Expense*INDEX(Global_InflationFactor,A874)</f>
        <v>172.5678792092807</v>
      </c>
      <c r="F874" s="32"/>
      <c r="G874" s="30">
        <v>0.06</v>
      </c>
      <c r="H874" s="31">
        <f t="shared" si="27"/>
        <v>0.9951560277146928</v>
      </c>
      <c r="I874" s="31"/>
      <c r="J874" s="33">
        <v>0.1</v>
      </c>
      <c r="K874" s="31" cm="1">
        <f t="array" ref="K874">1-POWER(1-INDEX(Life_LapseRate,A874),1/12)</f>
        <v>8.7416109546967213E-3</v>
      </c>
      <c r="L874" s="37"/>
      <c r="M874" s="35">
        <v>0.01</v>
      </c>
      <c r="N874" s="35">
        <v>0.01</v>
      </c>
      <c r="P874" s="36" cm="1">
        <f t="array" ref="P874">INDEX(Global_Inflation,A874)+0.02</f>
        <v>7.0000000000000007E-2</v>
      </c>
      <c r="R874" s="36" cm="1">
        <f t="array" ref="R874">INDEX(Life_LapseRate,A874)*0.5</f>
        <v>0.05</v>
      </c>
      <c r="S874" s="36" cm="1">
        <f t="array" ref="S874">INDEX(Life_LapseRate,A874)*1.5</f>
        <v>0.15000000000000002</v>
      </c>
      <c r="U874" s="36" cm="1">
        <f t="array" ref="U874">INDEX(Global_Yield,A874)*INDEX(Global_YieldUp,A874)</f>
        <v>5.9999999999999995E-4</v>
      </c>
      <c r="V874" s="36" cm="1">
        <f t="array" ref="V874">INDEX(Global_Yield,A874)*INDEX(Global_YieldDown,A874)</f>
        <v>5.9999999999999995E-4</v>
      </c>
    </row>
    <row r="875" spans="1:22" x14ac:dyDescent="0.2">
      <c r="A875" s="29">
        <v>873</v>
      </c>
      <c r="B875" s="30">
        <v>0.05</v>
      </c>
      <c r="C875" s="31">
        <f t="shared" si="26"/>
        <v>34.654188422052215</v>
      </c>
      <c r="D875" s="31"/>
      <c r="E875" s="32" cm="1">
        <f t="array" ref="E875">Global_Expense*INDEX(Global_InflationFactor,A875)</f>
        <v>173.27094211026107</v>
      </c>
      <c r="F875" s="32"/>
      <c r="G875" s="30">
        <v>0.06</v>
      </c>
      <c r="H875" s="31">
        <f t="shared" si="27"/>
        <v>0.9951560277146928</v>
      </c>
      <c r="I875" s="31"/>
      <c r="J875" s="33">
        <v>0.1</v>
      </c>
      <c r="K875" s="31" cm="1">
        <f t="array" ref="K875">1-POWER(1-INDEX(Life_LapseRate,A875),1/12)</f>
        <v>8.7416109546967213E-3</v>
      </c>
      <c r="L875" s="37"/>
      <c r="M875" s="35">
        <v>0.01</v>
      </c>
      <c r="N875" s="35">
        <v>0.01</v>
      </c>
      <c r="P875" s="36" cm="1">
        <f t="array" ref="P875">INDEX(Global_Inflation,A875)+0.02</f>
        <v>7.0000000000000007E-2</v>
      </c>
      <c r="R875" s="36" cm="1">
        <f t="array" ref="R875">INDEX(Life_LapseRate,A875)*0.5</f>
        <v>0.05</v>
      </c>
      <c r="S875" s="36" cm="1">
        <f t="array" ref="S875">INDEX(Life_LapseRate,A875)*1.5</f>
        <v>0.15000000000000002</v>
      </c>
      <c r="U875" s="36" cm="1">
        <f t="array" ref="U875">INDEX(Global_Yield,A875)*INDEX(Global_YieldUp,A875)</f>
        <v>5.9999999999999995E-4</v>
      </c>
      <c r="V875" s="36" cm="1">
        <f t="array" ref="V875">INDEX(Global_Yield,A875)*INDEX(Global_YieldDown,A875)</f>
        <v>5.9999999999999995E-4</v>
      </c>
    </row>
    <row r="876" spans="1:22" x14ac:dyDescent="0.2">
      <c r="A876" s="29">
        <v>874</v>
      </c>
      <c r="B876" s="30">
        <v>0.05</v>
      </c>
      <c r="C876" s="31">
        <f t="shared" si="26"/>
        <v>34.795373875305515</v>
      </c>
      <c r="D876" s="31"/>
      <c r="E876" s="32" cm="1">
        <f t="array" ref="E876">Global_Expense*INDEX(Global_InflationFactor,A876)</f>
        <v>173.97686937652759</v>
      </c>
      <c r="F876" s="32"/>
      <c r="G876" s="30">
        <v>0.06</v>
      </c>
      <c r="H876" s="31">
        <f t="shared" si="27"/>
        <v>0.9951560277146928</v>
      </c>
      <c r="I876" s="31"/>
      <c r="J876" s="33">
        <v>0.1</v>
      </c>
      <c r="K876" s="31" cm="1">
        <f t="array" ref="K876">1-POWER(1-INDEX(Life_LapseRate,A876),1/12)</f>
        <v>8.7416109546967213E-3</v>
      </c>
      <c r="L876" s="37"/>
      <c r="M876" s="35">
        <v>0.01</v>
      </c>
      <c r="N876" s="35">
        <v>0.01</v>
      </c>
      <c r="P876" s="36" cm="1">
        <f t="array" ref="P876">INDEX(Global_Inflation,A876)+0.02</f>
        <v>7.0000000000000007E-2</v>
      </c>
      <c r="R876" s="36" cm="1">
        <f t="array" ref="R876">INDEX(Life_LapseRate,A876)*0.5</f>
        <v>0.05</v>
      </c>
      <c r="S876" s="36" cm="1">
        <f t="array" ref="S876">INDEX(Life_LapseRate,A876)*1.5</f>
        <v>0.15000000000000002</v>
      </c>
      <c r="U876" s="36" cm="1">
        <f t="array" ref="U876">INDEX(Global_Yield,A876)*INDEX(Global_YieldUp,A876)</f>
        <v>5.9999999999999995E-4</v>
      </c>
      <c r="V876" s="36" cm="1">
        <f t="array" ref="V876">INDEX(Global_Yield,A876)*INDEX(Global_YieldDown,A876)</f>
        <v>5.9999999999999995E-4</v>
      </c>
    </row>
    <row r="877" spans="1:22" x14ac:dyDescent="0.2">
      <c r="A877" s="29">
        <v>875</v>
      </c>
      <c r="B877" s="30">
        <v>0.05</v>
      </c>
      <c r="C877" s="31">
        <f t="shared" si="26"/>
        <v>34.937134535571822</v>
      </c>
      <c r="D877" s="31"/>
      <c r="E877" s="32" cm="1">
        <f t="array" ref="E877">Global_Expense*INDEX(Global_InflationFactor,A877)</f>
        <v>174.68567267785912</v>
      </c>
      <c r="F877" s="32"/>
      <c r="G877" s="30">
        <v>0.06</v>
      </c>
      <c r="H877" s="31">
        <f t="shared" si="27"/>
        <v>0.9951560277146928</v>
      </c>
      <c r="I877" s="31"/>
      <c r="J877" s="33">
        <v>0.1</v>
      </c>
      <c r="K877" s="31" cm="1">
        <f t="array" ref="K877">1-POWER(1-INDEX(Life_LapseRate,A877),1/12)</f>
        <v>8.7416109546967213E-3</v>
      </c>
      <c r="L877" s="37"/>
      <c r="M877" s="35">
        <v>0.01</v>
      </c>
      <c r="N877" s="35">
        <v>0.01</v>
      </c>
      <c r="P877" s="36" cm="1">
        <f t="array" ref="P877">INDEX(Global_Inflation,A877)+0.02</f>
        <v>7.0000000000000007E-2</v>
      </c>
      <c r="R877" s="36" cm="1">
        <f t="array" ref="R877">INDEX(Life_LapseRate,A877)*0.5</f>
        <v>0.05</v>
      </c>
      <c r="S877" s="36" cm="1">
        <f t="array" ref="S877">INDEX(Life_LapseRate,A877)*1.5</f>
        <v>0.15000000000000002</v>
      </c>
      <c r="U877" s="36" cm="1">
        <f t="array" ref="U877">INDEX(Global_Yield,A877)*INDEX(Global_YieldUp,A877)</f>
        <v>5.9999999999999995E-4</v>
      </c>
      <c r="V877" s="36" cm="1">
        <f t="array" ref="V877">INDEX(Global_Yield,A877)*INDEX(Global_YieldDown,A877)</f>
        <v>5.9999999999999995E-4</v>
      </c>
    </row>
    <row r="878" spans="1:22" x14ac:dyDescent="0.2">
      <c r="A878" s="29">
        <v>876</v>
      </c>
      <c r="B878" s="30">
        <v>0.05</v>
      </c>
      <c r="C878" s="31">
        <f t="shared" si="26"/>
        <v>35.079472746315737</v>
      </c>
      <c r="D878" s="31"/>
      <c r="E878" s="32" cm="1">
        <f t="array" ref="E878">Global_Expense*INDEX(Global_InflationFactor,A878)</f>
        <v>175.39736373157868</v>
      </c>
      <c r="F878" s="32"/>
      <c r="G878" s="30">
        <v>0.06</v>
      </c>
      <c r="H878" s="31">
        <f t="shared" si="27"/>
        <v>0.9951560277146928</v>
      </c>
      <c r="I878" s="31"/>
      <c r="J878" s="33">
        <v>0.1</v>
      </c>
      <c r="K878" s="31" cm="1">
        <f t="array" ref="K878">1-POWER(1-INDEX(Life_LapseRate,A878),1/12)</f>
        <v>8.7416109546967213E-3</v>
      </c>
      <c r="L878" s="37"/>
      <c r="M878" s="35">
        <v>0.01</v>
      </c>
      <c r="N878" s="35">
        <v>0.01</v>
      </c>
      <c r="P878" s="36" cm="1">
        <f t="array" ref="P878">INDEX(Global_Inflation,A878)+0.02</f>
        <v>7.0000000000000007E-2</v>
      </c>
      <c r="R878" s="36" cm="1">
        <f t="array" ref="R878">INDEX(Life_LapseRate,A878)*0.5</f>
        <v>0.05</v>
      </c>
      <c r="S878" s="36" cm="1">
        <f t="array" ref="S878">INDEX(Life_LapseRate,A878)*1.5</f>
        <v>0.15000000000000002</v>
      </c>
      <c r="U878" s="36" cm="1">
        <f t="array" ref="U878">INDEX(Global_Yield,A878)*INDEX(Global_YieldUp,A878)</f>
        <v>5.9999999999999995E-4</v>
      </c>
      <c r="V878" s="36" cm="1">
        <f t="array" ref="V878">INDEX(Global_Yield,A878)*INDEX(Global_YieldDown,A878)</f>
        <v>5.9999999999999995E-4</v>
      </c>
    </row>
    <row r="879" spans="1:22" x14ac:dyDescent="0.2">
      <c r="A879" s="29">
        <v>877</v>
      </c>
      <c r="B879" s="30">
        <v>0.05</v>
      </c>
      <c r="C879" s="31">
        <f t="shared" si="26"/>
        <v>35.222390860549247</v>
      </c>
      <c r="D879" s="31"/>
      <c r="E879" s="32" cm="1">
        <f t="array" ref="E879">Global_Expense*INDEX(Global_InflationFactor,A879)</f>
        <v>176.11195430274623</v>
      </c>
      <c r="F879" s="32"/>
      <c r="G879" s="30">
        <v>0.06</v>
      </c>
      <c r="H879" s="31">
        <f t="shared" si="27"/>
        <v>0.9951560277146928</v>
      </c>
      <c r="I879" s="31"/>
      <c r="J879" s="33">
        <v>0.1</v>
      </c>
      <c r="K879" s="31" cm="1">
        <f t="array" ref="K879">1-POWER(1-INDEX(Life_LapseRate,A879),1/12)</f>
        <v>8.7416109546967213E-3</v>
      </c>
      <c r="L879" s="37"/>
      <c r="M879" s="35">
        <v>0.01</v>
      </c>
      <c r="N879" s="35">
        <v>0.01</v>
      </c>
      <c r="P879" s="36" cm="1">
        <f t="array" ref="P879">INDEX(Global_Inflation,A879)+0.02</f>
        <v>7.0000000000000007E-2</v>
      </c>
      <c r="R879" s="36" cm="1">
        <f t="array" ref="R879">INDEX(Life_LapseRate,A879)*0.5</f>
        <v>0.05</v>
      </c>
      <c r="S879" s="36" cm="1">
        <f t="array" ref="S879">INDEX(Life_LapseRate,A879)*1.5</f>
        <v>0.15000000000000002</v>
      </c>
      <c r="U879" s="36" cm="1">
        <f t="array" ref="U879">INDEX(Global_Yield,A879)*INDEX(Global_YieldUp,A879)</f>
        <v>5.9999999999999995E-4</v>
      </c>
      <c r="V879" s="36" cm="1">
        <f t="array" ref="V879">INDEX(Global_Yield,A879)*INDEX(Global_YieldDown,A879)</f>
        <v>5.9999999999999995E-4</v>
      </c>
    </row>
    <row r="880" spans="1:22" x14ac:dyDescent="0.2">
      <c r="A880" s="29">
        <v>878</v>
      </c>
      <c r="B880" s="30">
        <v>0.05</v>
      </c>
      <c r="C880" s="31">
        <f t="shared" si="26"/>
        <v>35.365891240871242</v>
      </c>
      <c r="D880" s="31"/>
      <c r="E880" s="32" cm="1">
        <f t="array" ref="E880">Global_Expense*INDEX(Global_InflationFactor,A880)</f>
        <v>176.82945620435621</v>
      </c>
      <c r="F880" s="32"/>
      <c r="G880" s="30">
        <v>0.06</v>
      </c>
      <c r="H880" s="31">
        <f t="shared" si="27"/>
        <v>0.9951560277146928</v>
      </c>
      <c r="I880" s="31"/>
      <c r="J880" s="33">
        <v>0.1</v>
      </c>
      <c r="K880" s="31" cm="1">
        <f t="array" ref="K880">1-POWER(1-INDEX(Life_LapseRate,A880),1/12)</f>
        <v>8.7416109546967213E-3</v>
      </c>
      <c r="L880" s="37"/>
      <c r="M880" s="35">
        <v>0.01</v>
      </c>
      <c r="N880" s="35">
        <v>0.01</v>
      </c>
      <c r="P880" s="36" cm="1">
        <f t="array" ref="P880">INDEX(Global_Inflation,A880)+0.02</f>
        <v>7.0000000000000007E-2</v>
      </c>
      <c r="R880" s="36" cm="1">
        <f t="array" ref="R880">INDEX(Life_LapseRate,A880)*0.5</f>
        <v>0.05</v>
      </c>
      <c r="S880" s="36" cm="1">
        <f t="array" ref="S880">INDEX(Life_LapseRate,A880)*1.5</f>
        <v>0.15000000000000002</v>
      </c>
      <c r="U880" s="36" cm="1">
        <f t="array" ref="U880">INDEX(Global_Yield,A880)*INDEX(Global_YieldUp,A880)</f>
        <v>5.9999999999999995E-4</v>
      </c>
      <c r="V880" s="36" cm="1">
        <f t="array" ref="V880">INDEX(Global_Yield,A880)*INDEX(Global_YieldDown,A880)</f>
        <v>5.9999999999999995E-4</v>
      </c>
    </row>
    <row r="881" spans="1:22" x14ac:dyDescent="0.2">
      <c r="A881" s="29">
        <v>879</v>
      </c>
      <c r="B881" s="30">
        <v>0.05</v>
      </c>
      <c r="C881" s="31">
        <f t="shared" si="26"/>
        <v>35.509976259505621</v>
      </c>
      <c r="D881" s="31"/>
      <c r="E881" s="32" cm="1">
        <f t="array" ref="E881">Global_Expense*INDEX(Global_InflationFactor,A881)</f>
        <v>177.54988129752809</v>
      </c>
      <c r="F881" s="32"/>
      <c r="G881" s="30">
        <v>0.06</v>
      </c>
      <c r="H881" s="31">
        <f t="shared" si="27"/>
        <v>0.9951560277146928</v>
      </c>
      <c r="I881" s="31"/>
      <c r="J881" s="33">
        <v>0.1</v>
      </c>
      <c r="K881" s="31" cm="1">
        <f t="array" ref="K881">1-POWER(1-INDEX(Life_LapseRate,A881),1/12)</f>
        <v>8.7416109546967213E-3</v>
      </c>
      <c r="L881" s="37"/>
      <c r="M881" s="35">
        <v>0.01</v>
      </c>
      <c r="N881" s="35">
        <v>0.01</v>
      </c>
      <c r="P881" s="36" cm="1">
        <f t="array" ref="P881">INDEX(Global_Inflation,A881)+0.02</f>
        <v>7.0000000000000007E-2</v>
      </c>
      <c r="R881" s="36" cm="1">
        <f t="array" ref="R881">INDEX(Life_LapseRate,A881)*0.5</f>
        <v>0.05</v>
      </c>
      <c r="S881" s="36" cm="1">
        <f t="array" ref="S881">INDEX(Life_LapseRate,A881)*1.5</f>
        <v>0.15000000000000002</v>
      </c>
      <c r="U881" s="36" cm="1">
        <f t="array" ref="U881">INDEX(Global_Yield,A881)*INDEX(Global_YieldUp,A881)</f>
        <v>5.9999999999999995E-4</v>
      </c>
      <c r="V881" s="36" cm="1">
        <f t="array" ref="V881">INDEX(Global_Yield,A881)*INDEX(Global_YieldDown,A881)</f>
        <v>5.9999999999999995E-4</v>
      </c>
    </row>
    <row r="882" spans="1:22" x14ac:dyDescent="0.2">
      <c r="A882" s="29">
        <v>880</v>
      </c>
      <c r="B882" s="30">
        <v>0.05</v>
      </c>
      <c r="C882" s="31">
        <f t="shared" si="26"/>
        <v>35.65464829834125</v>
      </c>
      <c r="D882" s="31"/>
      <c r="E882" s="32" cm="1">
        <f t="array" ref="E882">Global_Expense*INDEX(Global_InflationFactor,A882)</f>
        <v>178.27324149170624</v>
      </c>
      <c r="F882" s="32"/>
      <c r="G882" s="30">
        <v>0.06</v>
      </c>
      <c r="H882" s="31">
        <f t="shared" si="27"/>
        <v>0.9951560277146928</v>
      </c>
      <c r="I882" s="31"/>
      <c r="J882" s="33">
        <v>0.1</v>
      </c>
      <c r="K882" s="31" cm="1">
        <f t="array" ref="K882">1-POWER(1-INDEX(Life_LapseRate,A882),1/12)</f>
        <v>8.7416109546967213E-3</v>
      </c>
      <c r="L882" s="37"/>
      <c r="M882" s="35">
        <v>0.01</v>
      </c>
      <c r="N882" s="35">
        <v>0.01</v>
      </c>
      <c r="P882" s="36" cm="1">
        <f t="array" ref="P882">INDEX(Global_Inflation,A882)+0.02</f>
        <v>7.0000000000000007E-2</v>
      </c>
      <c r="R882" s="36" cm="1">
        <f t="array" ref="R882">INDEX(Life_LapseRate,A882)*0.5</f>
        <v>0.05</v>
      </c>
      <c r="S882" s="36" cm="1">
        <f t="array" ref="S882">INDEX(Life_LapseRate,A882)*1.5</f>
        <v>0.15000000000000002</v>
      </c>
      <c r="U882" s="36" cm="1">
        <f t="array" ref="U882">INDEX(Global_Yield,A882)*INDEX(Global_YieldUp,A882)</f>
        <v>5.9999999999999995E-4</v>
      </c>
      <c r="V882" s="36" cm="1">
        <f t="array" ref="V882">INDEX(Global_Yield,A882)*INDEX(Global_YieldDown,A882)</f>
        <v>5.9999999999999995E-4</v>
      </c>
    </row>
    <row r="883" spans="1:22" x14ac:dyDescent="0.2">
      <c r="A883" s="29">
        <v>881</v>
      </c>
      <c r="B883" s="30">
        <v>0.05</v>
      </c>
      <c r="C883" s="31">
        <f t="shared" si="26"/>
        <v>35.799909748971125</v>
      </c>
      <c r="D883" s="31"/>
      <c r="E883" s="32" cm="1">
        <f t="array" ref="E883">Global_Expense*INDEX(Global_InflationFactor,A883)</f>
        <v>178.99954874485562</v>
      </c>
      <c r="F883" s="32"/>
      <c r="G883" s="30">
        <v>0.06</v>
      </c>
      <c r="H883" s="31">
        <f t="shared" si="27"/>
        <v>0.9951560277146928</v>
      </c>
      <c r="I883" s="31"/>
      <c r="J883" s="33">
        <v>0.1</v>
      </c>
      <c r="K883" s="31" cm="1">
        <f t="array" ref="K883">1-POWER(1-INDEX(Life_LapseRate,A883),1/12)</f>
        <v>8.7416109546967213E-3</v>
      </c>
      <c r="L883" s="37"/>
      <c r="M883" s="35">
        <v>0.01</v>
      </c>
      <c r="N883" s="35">
        <v>0.01</v>
      </c>
      <c r="P883" s="36" cm="1">
        <f t="array" ref="P883">INDEX(Global_Inflation,A883)+0.02</f>
        <v>7.0000000000000007E-2</v>
      </c>
      <c r="R883" s="36" cm="1">
        <f t="array" ref="R883">INDEX(Life_LapseRate,A883)*0.5</f>
        <v>0.05</v>
      </c>
      <c r="S883" s="36" cm="1">
        <f t="array" ref="S883">INDEX(Life_LapseRate,A883)*1.5</f>
        <v>0.15000000000000002</v>
      </c>
      <c r="U883" s="36" cm="1">
        <f t="array" ref="U883">INDEX(Global_Yield,A883)*INDEX(Global_YieldUp,A883)</f>
        <v>5.9999999999999995E-4</v>
      </c>
      <c r="V883" s="36" cm="1">
        <f t="array" ref="V883">INDEX(Global_Yield,A883)*INDEX(Global_YieldDown,A883)</f>
        <v>5.9999999999999995E-4</v>
      </c>
    </row>
    <row r="884" spans="1:22" x14ac:dyDescent="0.2">
      <c r="A884" s="29">
        <v>882</v>
      </c>
      <c r="B884" s="30">
        <v>0.05</v>
      </c>
      <c r="C884" s="31">
        <f t="shared" si="26"/>
        <v>35.945763012731874</v>
      </c>
      <c r="D884" s="31"/>
      <c r="E884" s="32" cm="1">
        <f t="array" ref="E884">Global_Expense*INDEX(Global_InflationFactor,A884)</f>
        <v>179.72881506365937</v>
      </c>
      <c r="F884" s="32"/>
      <c r="G884" s="30">
        <v>0.06</v>
      </c>
      <c r="H884" s="31">
        <f t="shared" si="27"/>
        <v>0.9951560277146928</v>
      </c>
      <c r="I884" s="31"/>
      <c r="J884" s="33">
        <v>0.1</v>
      </c>
      <c r="K884" s="31" cm="1">
        <f t="array" ref="K884">1-POWER(1-INDEX(Life_LapseRate,A884),1/12)</f>
        <v>8.7416109546967213E-3</v>
      </c>
      <c r="L884" s="37"/>
      <c r="M884" s="35">
        <v>0.01</v>
      </c>
      <c r="N884" s="35">
        <v>0.01</v>
      </c>
      <c r="P884" s="36" cm="1">
        <f t="array" ref="P884">INDEX(Global_Inflation,A884)+0.02</f>
        <v>7.0000000000000007E-2</v>
      </c>
      <c r="R884" s="36" cm="1">
        <f t="array" ref="R884">INDEX(Life_LapseRate,A884)*0.5</f>
        <v>0.05</v>
      </c>
      <c r="S884" s="36" cm="1">
        <f t="array" ref="S884">INDEX(Life_LapseRate,A884)*1.5</f>
        <v>0.15000000000000002</v>
      </c>
      <c r="U884" s="36" cm="1">
        <f t="array" ref="U884">INDEX(Global_Yield,A884)*INDEX(Global_YieldUp,A884)</f>
        <v>5.9999999999999995E-4</v>
      </c>
      <c r="V884" s="36" cm="1">
        <f t="array" ref="V884">INDEX(Global_Yield,A884)*INDEX(Global_YieldDown,A884)</f>
        <v>5.9999999999999995E-4</v>
      </c>
    </row>
    <row r="885" spans="1:22" x14ac:dyDescent="0.2">
      <c r="A885" s="29">
        <v>883</v>
      </c>
      <c r="B885" s="30">
        <v>0.05</v>
      </c>
      <c r="C885" s="31">
        <f t="shared" si="26"/>
        <v>36.092210500743441</v>
      </c>
      <c r="D885" s="31"/>
      <c r="E885" s="32" cm="1">
        <f t="array" ref="E885">Global_Expense*INDEX(Global_InflationFactor,A885)</f>
        <v>180.46105250371721</v>
      </c>
      <c r="F885" s="32"/>
      <c r="G885" s="30">
        <v>0.06</v>
      </c>
      <c r="H885" s="31">
        <f t="shared" si="27"/>
        <v>0.9951560277146928</v>
      </c>
      <c r="I885" s="31"/>
      <c r="J885" s="33">
        <v>0.1</v>
      </c>
      <c r="K885" s="31" cm="1">
        <f t="array" ref="K885">1-POWER(1-INDEX(Life_LapseRate,A885),1/12)</f>
        <v>8.7416109546967213E-3</v>
      </c>
      <c r="L885" s="37"/>
      <c r="M885" s="35">
        <v>0.01</v>
      </c>
      <c r="N885" s="35">
        <v>0.01</v>
      </c>
      <c r="P885" s="36" cm="1">
        <f t="array" ref="P885">INDEX(Global_Inflation,A885)+0.02</f>
        <v>7.0000000000000007E-2</v>
      </c>
      <c r="R885" s="36" cm="1">
        <f t="array" ref="R885">INDEX(Life_LapseRate,A885)*0.5</f>
        <v>0.05</v>
      </c>
      <c r="S885" s="36" cm="1">
        <f t="array" ref="S885">INDEX(Life_LapseRate,A885)*1.5</f>
        <v>0.15000000000000002</v>
      </c>
      <c r="U885" s="36" cm="1">
        <f t="array" ref="U885">INDEX(Global_Yield,A885)*INDEX(Global_YieldUp,A885)</f>
        <v>5.9999999999999995E-4</v>
      </c>
      <c r="V885" s="36" cm="1">
        <f t="array" ref="V885">INDEX(Global_Yield,A885)*INDEX(Global_YieldDown,A885)</f>
        <v>5.9999999999999995E-4</v>
      </c>
    </row>
    <row r="886" spans="1:22" x14ac:dyDescent="0.2">
      <c r="A886" s="29">
        <v>884</v>
      </c>
      <c r="B886" s="30">
        <v>0.05</v>
      </c>
      <c r="C886" s="31">
        <f t="shared" si="26"/>
        <v>36.239254633948946</v>
      </c>
      <c r="D886" s="31"/>
      <c r="E886" s="32" cm="1">
        <f t="array" ref="E886">Global_Expense*INDEX(Global_InflationFactor,A886)</f>
        <v>181.19627316974473</v>
      </c>
      <c r="F886" s="32"/>
      <c r="G886" s="30">
        <v>0.06</v>
      </c>
      <c r="H886" s="31">
        <f t="shared" si="27"/>
        <v>0.9951560277146928</v>
      </c>
      <c r="I886" s="31"/>
      <c r="J886" s="33">
        <v>0.1</v>
      </c>
      <c r="K886" s="31" cm="1">
        <f t="array" ref="K886">1-POWER(1-INDEX(Life_LapseRate,A886),1/12)</f>
        <v>8.7416109546967213E-3</v>
      </c>
      <c r="L886" s="37"/>
      <c r="M886" s="35">
        <v>0.01</v>
      </c>
      <c r="N886" s="35">
        <v>0.01</v>
      </c>
      <c r="P886" s="36" cm="1">
        <f t="array" ref="P886">INDEX(Global_Inflation,A886)+0.02</f>
        <v>7.0000000000000007E-2</v>
      </c>
      <c r="R886" s="36" cm="1">
        <f t="array" ref="R886">INDEX(Life_LapseRate,A886)*0.5</f>
        <v>0.05</v>
      </c>
      <c r="S886" s="36" cm="1">
        <f t="array" ref="S886">INDEX(Life_LapseRate,A886)*1.5</f>
        <v>0.15000000000000002</v>
      </c>
      <c r="U886" s="36" cm="1">
        <f t="array" ref="U886">INDEX(Global_Yield,A886)*INDEX(Global_YieldUp,A886)</f>
        <v>5.9999999999999995E-4</v>
      </c>
      <c r="V886" s="36" cm="1">
        <f t="array" ref="V886">INDEX(Global_Yield,A886)*INDEX(Global_YieldDown,A886)</f>
        <v>5.9999999999999995E-4</v>
      </c>
    </row>
    <row r="887" spans="1:22" x14ac:dyDescent="0.2">
      <c r="A887" s="29">
        <v>885</v>
      </c>
      <c r="B887" s="30">
        <v>0.05</v>
      </c>
      <c r="C887" s="31">
        <f t="shared" si="26"/>
        <v>36.386897843154813</v>
      </c>
      <c r="D887" s="31"/>
      <c r="E887" s="32" cm="1">
        <f t="array" ref="E887">Global_Expense*INDEX(Global_InflationFactor,A887)</f>
        <v>181.93448921577408</v>
      </c>
      <c r="F887" s="32"/>
      <c r="G887" s="30">
        <v>0.06</v>
      </c>
      <c r="H887" s="31">
        <f t="shared" si="27"/>
        <v>0.9951560277146928</v>
      </c>
      <c r="I887" s="31"/>
      <c r="J887" s="33">
        <v>0.1</v>
      </c>
      <c r="K887" s="31" cm="1">
        <f t="array" ref="K887">1-POWER(1-INDEX(Life_LapseRate,A887),1/12)</f>
        <v>8.7416109546967213E-3</v>
      </c>
      <c r="L887" s="37"/>
      <c r="M887" s="35">
        <v>0.01</v>
      </c>
      <c r="N887" s="35">
        <v>0.01</v>
      </c>
      <c r="P887" s="36" cm="1">
        <f t="array" ref="P887">INDEX(Global_Inflation,A887)+0.02</f>
        <v>7.0000000000000007E-2</v>
      </c>
      <c r="R887" s="36" cm="1">
        <f t="array" ref="R887">INDEX(Life_LapseRate,A887)*0.5</f>
        <v>0.05</v>
      </c>
      <c r="S887" s="36" cm="1">
        <f t="array" ref="S887">INDEX(Life_LapseRate,A887)*1.5</f>
        <v>0.15000000000000002</v>
      </c>
      <c r="U887" s="36" cm="1">
        <f t="array" ref="U887">INDEX(Global_Yield,A887)*INDEX(Global_YieldUp,A887)</f>
        <v>5.9999999999999995E-4</v>
      </c>
      <c r="V887" s="36" cm="1">
        <f t="array" ref="V887">INDEX(Global_Yield,A887)*INDEX(Global_YieldDown,A887)</f>
        <v>5.9999999999999995E-4</v>
      </c>
    </row>
    <row r="888" spans="1:22" x14ac:dyDescent="0.2">
      <c r="A888" s="29">
        <v>886</v>
      </c>
      <c r="B888" s="30">
        <v>0.05</v>
      </c>
      <c r="C888" s="31">
        <f t="shared" si="26"/>
        <v>36.5351425690708</v>
      </c>
      <c r="D888" s="31"/>
      <c r="E888" s="32" cm="1">
        <f t="array" ref="E888">Global_Expense*INDEX(Global_InflationFactor,A888)</f>
        <v>182.67571284535398</v>
      </c>
      <c r="F888" s="32"/>
      <c r="G888" s="30">
        <v>0.06</v>
      </c>
      <c r="H888" s="31">
        <f t="shared" si="27"/>
        <v>0.9951560277146928</v>
      </c>
      <c r="I888" s="31"/>
      <c r="J888" s="33">
        <v>0.1</v>
      </c>
      <c r="K888" s="31" cm="1">
        <f t="array" ref="K888">1-POWER(1-INDEX(Life_LapseRate,A888),1/12)</f>
        <v>8.7416109546967213E-3</v>
      </c>
      <c r="L888" s="37"/>
      <c r="M888" s="35">
        <v>0.01</v>
      </c>
      <c r="N888" s="35">
        <v>0.01</v>
      </c>
      <c r="P888" s="36" cm="1">
        <f t="array" ref="P888">INDEX(Global_Inflation,A888)+0.02</f>
        <v>7.0000000000000007E-2</v>
      </c>
      <c r="R888" s="36" cm="1">
        <f t="array" ref="R888">INDEX(Life_LapseRate,A888)*0.5</f>
        <v>0.05</v>
      </c>
      <c r="S888" s="36" cm="1">
        <f t="array" ref="S888">INDEX(Life_LapseRate,A888)*1.5</f>
        <v>0.15000000000000002</v>
      </c>
      <c r="U888" s="36" cm="1">
        <f t="array" ref="U888">INDEX(Global_Yield,A888)*INDEX(Global_YieldUp,A888)</f>
        <v>5.9999999999999995E-4</v>
      </c>
      <c r="V888" s="36" cm="1">
        <f t="array" ref="V888">INDEX(Global_Yield,A888)*INDEX(Global_YieldDown,A888)</f>
        <v>5.9999999999999995E-4</v>
      </c>
    </row>
    <row r="889" spans="1:22" x14ac:dyDescent="0.2">
      <c r="A889" s="29">
        <v>887</v>
      </c>
      <c r="B889" s="30">
        <v>0.05</v>
      </c>
      <c r="C889" s="31">
        <f t="shared" si="26"/>
        <v>36.683991262350418</v>
      </c>
      <c r="D889" s="31"/>
      <c r="E889" s="32" cm="1">
        <f t="array" ref="E889">Global_Expense*INDEX(Global_InflationFactor,A889)</f>
        <v>183.41995631175209</v>
      </c>
      <c r="F889" s="32"/>
      <c r="G889" s="30">
        <v>0.06</v>
      </c>
      <c r="H889" s="31">
        <f t="shared" si="27"/>
        <v>0.9951560277146928</v>
      </c>
      <c r="I889" s="31"/>
      <c r="J889" s="33">
        <v>0.1</v>
      </c>
      <c r="K889" s="31" cm="1">
        <f t="array" ref="K889">1-POWER(1-INDEX(Life_LapseRate,A889),1/12)</f>
        <v>8.7416109546967213E-3</v>
      </c>
      <c r="L889" s="37"/>
      <c r="M889" s="35">
        <v>0.01</v>
      </c>
      <c r="N889" s="35">
        <v>0.01</v>
      </c>
      <c r="P889" s="36" cm="1">
        <f t="array" ref="P889">INDEX(Global_Inflation,A889)+0.02</f>
        <v>7.0000000000000007E-2</v>
      </c>
      <c r="R889" s="36" cm="1">
        <f t="array" ref="R889">INDEX(Life_LapseRate,A889)*0.5</f>
        <v>0.05</v>
      </c>
      <c r="S889" s="36" cm="1">
        <f t="array" ref="S889">INDEX(Life_LapseRate,A889)*1.5</f>
        <v>0.15000000000000002</v>
      </c>
      <c r="U889" s="36" cm="1">
        <f t="array" ref="U889">INDEX(Global_Yield,A889)*INDEX(Global_YieldUp,A889)</f>
        <v>5.9999999999999995E-4</v>
      </c>
      <c r="V889" s="36" cm="1">
        <f t="array" ref="V889">INDEX(Global_Yield,A889)*INDEX(Global_YieldDown,A889)</f>
        <v>5.9999999999999995E-4</v>
      </c>
    </row>
    <row r="890" spans="1:22" x14ac:dyDescent="0.2">
      <c r="A890" s="29">
        <v>888</v>
      </c>
      <c r="B890" s="30">
        <v>0.05</v>
      </c>
      <c r="C890" s="31">
        <f t="shared" si="26"/>
        <v>36.833446383631511</v>
      </c>
      <c r="D890" s="31"/>
      <c r="E890" s="32" cm="1">
        <f t="array" ref="E890">Global_Expense*INDEX(Global_InflationFactor,A890)</f>
        <v>184.16723191815754</v>
      </c>
      <c r="F890" s="32"/>
      <c r="G890" s="30">
        <v>0.06</v>
      </c>
      <c r="H890" s="31">
        <f t="shared" si="27"/>
        <v>0.9951560277146928</v>
      </c>
      <c r="I890" s="31"/>
      <c r="J890" s="33">
        <v>0.1</v>
      </c>
      <c r="K890" s="31" cm="1">
        <f t="array" ref="K890">1-POWER(1-INDEX(Life_LapseRate,A890),1/12)</f>
        <v>8.7416109546967213E-3</v>
      </c>
      <c r="L890" s="37"/>
      <c r="M890" s="35">
        <v>0.01</v>
      </c>
      <c r="N890" s="35">
        <v>0.01</v>
      </c>
      <c r="P890" s="36" cm="1">
        <f t="array" ref="P890">INDEX(Global_Inflation,A890)+0.02</f>
        <v>7.0000000000000007E-2</v>
      </c>
      <c r="R890" s="36" cm="1">
        <f t="array" ref="R890">INDEX(Life_LapseRate,A890)*0.5</f>
        <v>0.05</v>
      </c>
      <c r="S890" s="36" cm="1">
        <f t="array" ref="S890">INDEX(Life_LapseRate,A890)*1.5</f>
        <v>0.15000000000000002</v>
      </c>
      <c r="U890" s="36" cm="1">
        <f t="array" ref="U890">INDEX(Global_Yield,A890)*INDEX(Global_YieldUp,A890)</f>
        <v>5.9999999999999995E-4</v>
      </c>
      <c r="V890" s="36" cm="1">
        <f t="array" ref="V890">INDEX(Global_Yield,A890)*INDEX(Global_YieldDown,A890)</f>
        <v>5.9999999999999995E-4</v>
      </c>
    </row>
    <row r="891" spans="1:22" x14ac:dyDescent="0.2">
      <c r="A891" s="29">
        <v>889</v>
      </c>
      <c r="B891" s="30">
        <v>0.05</v>
      </c>
      <c r="C891" s="31">
        <f t="shared" si="26"/>
        <v>36.983510403576709</v>
      </c>
      <c r="D891" s="31"/>
      <c r="E891" s="32" cm="1">
        <f t="array" ref="E891">Global_Expense*INDEX(Global_InflationFactor,A891)</f>
        <v>184.91755201788354</v>
      </c>
      <c r="F891" s="32"/>
      <c r="G891" s="30">
        <v>0.06</v>
      </c>
      <c r="H891" s="31">
        <f t="shared" si="27"/>
        <v>0.9951560277146928</v>
      </c>
      <c r="I891" s="31"/>
      <c r="J891" s="33">
        <v>0.1</v>
      </c>
      <c r="K891" s="31" cm="1">
        <f t="array" ref="K891">1-POWER(1-INDEX(Life_LapseRate,A891),1/12)</f>
        <v>8.7416109546967213E-3</v>
      </c>
      <c r="L891" s="37"/>
      <c r="M891" s="35">
        <v>0.01</v>
      </c>
      <c r="N891" s="35">
        <v>0.01</v>
      </c>
      <c r="P891" s="36" cm="1">
        <f t="array" ref="P891">INDEX(Global_Inflation,A891)+0.02</f>
        <v>7.0000000000000007E-2</v>
      </c>
      <c r="R891" s="36" cm="1">
        <f t="array" ref="R891">INDEX(Life_LapseRate,A891)*0.5</f>
        <v>0.05</v>
      </c>
      <c r="S891" s="36" cm="1">
        <f t="array" ref="S891">INDEX(Life_LapseRate,A891)*1.5</f>
        <v>0.15000000000000002</v>
      </c>
      <c r="U891" s="36" cm="1">
        <f t="array" ref="U891">INDEX(Global_Yield,A891)*INDEX(Global_YieldUp,A891)</f>
        <v>5.9999999999999995E-4</v>
      </c>
      <c r="V891" s="36" cm="1">
        <f t="array" ref="V891">INDEX(Global_Yield,A891)*INDEX(Global_YieldDown,A891)</f>
        <v>5.9999999999999995E-4</v>
      </c>
    </row>
    <row r="892" spans="1:22" x14ac:dyDescent="0.2">
      <c r="A892" s="29">
        <v>890</v>
      </c>
      <c r="B892" s="30">
        <v>0.05</v>
      </c>
      <c r="C892" s="31">
        <f t="shared" si="26"/>
        <v>37.134185802914814</v>
      </c>
      <c r="D892" s="31"/>
      <c r="E892" s="32" cm="1">
        <f t="array" ref="E892">Global_Expense*INDEX(Global_InflationFactor,A892)</f>
        <v>185.67092901457409</v>
      </c>
      <c r="F892" s="32"/>
      <c r="G892" s="30">
        <v>0.06</v>
      </c>
      <c r="H892" s="31">
        <f t="shared" si="27"/>
        <v>0.9951560277146928</v>
      </c>
      <c r="I892" s="31"/>
      <c r="J892" s="33">
        <v>0.1</v>
      </c>
      <c r="K892" s="31" cm="1">
        <f t="array" ref="K892">1-POWER(1-INDEX(Life_LapseRate,A892),1/12)</f>
        <v>8.7416109546967213E-3</v>
      </c>
      <c r="L892" s="37"/>
      <c r="M892" s="35">
        <v>0.01</v>
      </c>
      <c r="N892" s="35">
        <v>0.01</v>
      </c>
      <c r="P892" s="36" cm="1">
        <f t="array" ref="P892">INDEX(Global_Inflation,A892)+0.02</f>
        <v>7.0000000000000007E-2</v>
      </c>
      <c r="R892" s="36" cm="1">
        <f t="array" ref="R892">INDEX(Life_LapseRate,A892)*0.5</f>
        <v>0.05</v>
      </c>
      <c r="S892" s="36" cm="1">
        <f t="array" ref="S892">INDEX(Life_LapseRate,A892)*1.5</f>
        <v>0.15000000000000002</v>
      </c>
      <c r="U892" s="36" cm="1">
        <f t="array" ref="U892">INDEX(Global_Yield,A892)*INDEX(Global_YieldUp,A892)</f>
        <v>5.9999999999999995E-4</v>
      </c>
      <c r="V892" s="36" cm="1">
        <f t="array" ref="V892">INDEX(Global_Yield,A892)*INDEX(Global_YieldDown,A892)</f>
        <v>5.9999999999999995E-4</v>
      </c>
    </row>
    <row r="893" spans="1:22" x14ac:dyDescent="0.2">
      <c r="A893" s="29">
        <v>891</v>
      </c>
      <c r="B893" s="30">
        <v>0.05</v>
      </c>
      <c r="C893" s="31">
        <f t="shared" si="26"/>
        <v>37.285475072480892</v>
      </c>
      <c r="D893" s="31"/>
      <c r="E893" s="32" cm="1">
        <f t="array" ref="E893">Global_Expense*INDEX(Global_InflationFactor,A893)</f>
        <v>186.42737536240446</v>
      </c>
      <c r="F893" s="32"/>
      <c r="G893" s="30">
        <v>0.06</v>
      </c>
      <c r="H893" s="31">
        <f t="shared" si="27"/>
        <v>0.9951560277146928</v>
      </c>
      <c r="I893" s="31"/>
      <c r="J893" s="33">
        <v>0.1</v>
      </c>
      <c r="K893" s="31" cm="1">
        <f t="array" ref="K893">1-POWER(1-INDEX(Life_LapseRate,A893),1/12)</f>
        <v>8.7416109546967213E-3</v>
      </c>
      <c r="L893" s="37"/>
      <c r="M893" s="35">
        <v>0.01</v>
      </c>
      <c r="N893" s="35">
        <v>0.01</v>
      </c>
      <c r="P893" s="36" cm="1">
        <f t="array" ref="P893">INDEX(Global_Inflation,A893)+0.02</f>
        <v>7.0000000000000007E-2</v>
      </c>
      <c r="R893" s="36" cm="1">
        <f t="array" ref="R893">INDEX(Life_LapseRate,A893)*0.5</f>
        <v>0.05</v>
      </c>
      <c r="S893" s="36" cm="1">
        <f t="array" ref="S893">INDEX(Life_LapseRate,A893)*1.5</f>
        <v>0.15000000000000002</v>
      </c>
      <c r="U893" s="36" cm="1">
        <f t="array" ref="U893">INDEX(Global_Yield,A893)*INDEX(Global_YieldUp,A893)</f>
        <v>5.9999999999999995E-4</v>
      </c>
      <c r="V893" s="36" cm="1">
        <f t="array" ref="V893">INDEX(Global_Yield,A893)*INDEX(Global_YieldDown,A893)</f>
        <v>5.9999999999999995E-4</v>
      </c>
    </row>
    <row r="894" spans="1:22" x14ac:dyDescent="0.2">
      <c r="A894" s="29">
        <v>892</v>
      </c>
      <c r="B894" s="30">
        <v>0.05</v>
      </c>
      <c r="C894" s="31">
        <f t="shared" si="26"/>
        <v>37.4373807132583</v>
      </c>
      <c r="D894" s="31"/>
      <c r="E894" s="32" cm="1">
        <f t="array" ref="E894">Global_Expense*INDEX(Global_InflationFactor,A894)</f>
        <v>187.18690356629151</v>
      </c>
      <c r="F894" s="32"/>
      <c r="G894" s="30">
        <v>0.06</v>
      </c>
      <c r="H894" s="31">
        <f t="shared" si="27"/>
        <v>0.9951560277146928</v>
      </c>
      <c r="I894" s="31"/>
      <c r="J894" s="33">
        <v>0.1</v>
      </c>
      <c r="K894" s="31" cm="1">
        <f t="array" ref="K894">1-POWER(1-INDEX(Life_LapseRate,A894),1/12)</f>
        <v>8.7416109546967213E-3</v>
      </c>
      <c r="L894" s="37"/>
      <c r="M894" s="35">
        <v>0.01</v>
      </c>
      <c r="N894" s="35">
        <v>0.01</v>
      </c>
      <c r="P894" s="36" cm="1">
        <f t="array" ref="P894">INDEX(Global_Inflation,A894)+0.02</f>
        <v>7.0000000000000007E-2</v>
      </c>
      <c r="R894" s="36" cm="1">
        <f t="array" ref="R894">INDEX(Life_LapseRate,A894)*0.5</f>
        <v>0.05</v>
      </c>
      <c r="S894" s="36" cm="1">
        <f t="array" ref="S894">INDEX(Life_LapseRate,A894)*1.5</f>
        <v>0.15000000000000002</v>
      </c>
      <c r="U894" s="36" cm="1">
        <f t="array" ref="U894">INDEX(Global_Yield,A894)*INDEX(Global_YieldUp,A894)</f>
        <v>5.9999999999999995E-4</v>
      </c>
      <c r="V894" s="36" cm="1">
        <f t="array" ref="V894">INDEX(Global_Yield,A894)*INDEX(Global_YieldDown,A894)</f>
        <v>5.9999999999999995E-4</v>
      </c>
    </row>
    <row r="895" spans="1:22" x14ac:dyDescent="0.2">
      <c r="A895" s="29">
        <v>893</v>
      </c>
      <c r="B895" s="30">
        <v>0.05</v>
      </c>
      <c r="C895" s="31">
        <f t="shared" si="26"/>
        <v>37.589905236419689</v>
      </c>
      <c r="D895" s="31"/>
      <c r="E895" s="32" cm="1">
        <f t="array" ref="E895">Global_Expense*INDEX(Global_InflationFactor,A895)</f>
        <v>187.94952618209845</v>
      </c>
      <c r="F895" s="32"/>
      <c r="G895" s="30">
        <v>0.06</v>
      </c>
      <c r="H895" s="31">
        <f t="shared" si="27"/>
        <v>0.9951560277146928</v>
      </c>
      <c r="I895" s="31"/>
      <c r="J895" s="33">
        <v>0.1</v>
      </c>
      <c r="K895" s="31" cm="1">
        <f t="array" ref="K895">1-POWER(1-INDEX(Life_LapseRate,A895),1/12)</f>
        <v>8.7416109546967213E-3</v>
      </c>
      <c r="L895" s="37"/>
      <c r="M895" s="35">
        <v>0.01</v>
      </c>
      <c r="N895" s="35">
        <v>0.01</v>
      </c>
      <c r="P895" s="36" cm="1">
        <f t="array" ref="P895">INDEX(Global_Inflation,A895)+0.02</f>
        <v>7.0000000000000007E-2</v>
      </c>
      <c r="R895" s="36" cm="1">
        <f t="array" ref="R895">INDEX(Life_LapseRate,A895)*0.5</f>
        <v>0.05</v>
      </c>
      <c r="S895" s="36" cm="1">
        <f t="array" ref="S895">INDEX(Life_LapseRate,A895)*1.5</f>
        <v>0.15000000000000002</v>
      </c>
      <c r="U895" s="36" cm="1">
        <f t="array" ref="U895">INDEX(Global_Yield,A895)*INDEX(Global_YieldUp,A895)</f>
        <v>5.9999999999999995E-4</v>
      </c>
      <c r="V895" s="36" cm="1">
        <f t="array" ref="V895">INDEX(Global_Yield,A895)*INDEX(Global_YieldDown,A895)</f>
        <v>5.9999999999999995E-4</v>
      </c>
    </row>
    <row r="896" spans="1:22" x14ac:dyDescent="0.2">
      <c r="A896" s="29">
        <v>894</v>
      </c>
      <c r="B896" s="30">
        <v>0.05</v>
      </c>
      <c r="C896" s="31">
        <f t="shared" si="26"/>
        <v>37.743051163368477</v>
      </c>
      <c r="D896" s="31"/>
      <c r="E896" s="32" cm="1">
        <f t="array" ref="E896">Global_Expense*INDEX(Global_InflationFactor,A896)</f>
        <v>188.71525581684239</v>
      </c>
      <c r="F896" s="32"/>
      <c r="G896" s="30">
        <v>0.06</v>
      </c>
      <c r="H896" s="31">
        <f t="shared" si="27"/>
        <v>0.9951560277146928</v>
      </c>
      <c r="I896" s="31"/>
      <c r="J896" s="33">
        <v>0.1</v>
      </c>
      <c r="K896" s="31" cm="1">
        <f t="array" ref="K896">1-POWER(1-INDEX(Life_LapseRate,A896),1/12)</f>
        <v>8.7416109546967213E-3</v>
      </c>
      <c r="L896" s="37"/>
      <c r="M896" s="35">
        <v>0.01</v>
      </c>
      <c r="N896" s="35">
        <v>0.01</v>
      </c>
      <c r="P896" s="36" cm="1">
        <f t="array" ref="P896">INDEX(Global_Inflation,A896)+0.02</f>
        <v>7.0000000000000007E-2</v>
      </c>
      <c r="R896" s="36" cm="1">
        <f t="array" ref="R896">INDEX(Life_LapseRate,A896)*0.5</f>
        <v>0.05</v>
      </c>
      <c r="S896" s="36" cm="1">
        <f t="array" ref="S896">INDEX(Life_LapseRate,A896)*1.5</f>
        <v>0.15000000000000002</v>
      </c>
      <c r="U896" s="36" cm="1">
        <f t="array" ref="U896">INDEX(Global_Yield,A896)*INDEX(Global_YieldUp,A896)</f>
        <v>5.9999999999999995E-4</v>
      </c>
      <c r="V896" s="36" cm="1">
        <f t="array" ref="V896">INDEX(Global_Yield,A896)*INDEX(Global_YieldDown,A896)</f>
        <v>5.9999999999999995E-4</v>
      </c>
    </row>
    <row r="897" spans="1:22" x14ac:dyDescent="0.2">
      <c r="A897" s="29">
        <v>895</v>
      </c>
      <c r="B897" s="30">
        <v>0.05</v>
      </c>
      <c r="C897" s="31">
        <f t="shared" si="26"/>
        <v>37.896821025780604</v>
      </c>
      <c r="D897" s="31"/>
      <c r="E897" s="32" cm="1">
        <f t="array" ref="E897">Global_Expense*INDEX(Global_InflationFactor,A897)</f>
        <v>189.48410512890302</v>
      </c>
      <c r="F897" s="32"/>
      <c r="G897" s="30">
        <v>0.06</v>
      </c>
      <c r="H897" s="31">
        <f t="shared" si="27"/>
        <v>0.9951560277146928</v>
      </c>
      <c r="I897" s="31"/>
      <c r="J897" s="33">
        <v>0.1</v>
      </c>
      <c r="K897" s="31" cm="1">
        <f t="array" ref="K897">1-POWER(1-INDEX(Life_LapseRate,A897),1/12)</f>
        <v>8.7416109546967213E-3</v>
      </c>
      <c r="L897" s="37"/>
      <c r="M897" s="35">
        <v>0.01</v>
      </c>
      <c r="N897" s="35">
        <v>0.01</v>
      </c>
      <c r="P897" s="36" cm="1">
        <f t="array" ref="P897">INDEX(Global_Inflation,A897)+0.02</f>
        <v>7.0000000000000007E-2</v>
      </c>
      <c r="R897" s="36" cm="1">
        <f t="array" ref="R897">INDEX(Life_LapseRate,A897)*0.5</f>
        <v>0.05</v>
      </c>
      <c r="S897" s="36" cm="1">
        <f t="array" ref="S897">INDEX(Life_LapseRate,A897)*1.5</f>
        <v>0.15000000000000002</v>
      </c>
      <c r="U897" s="36" cm="1">
        <f t="array" ref="U897">INDEX(Global_Yield,A897)*INDEX(Global_YieldUp,A897)</f>
        <v>5.9999999999999995E-4</v>
      </c>
      <c r="V897" s="36" cm="1">
        <f t="array" ref="V897">INDEX(Global_Yield,A897)*INDEX(Global_YieldDown,A897)</f>
        <v>5.9999999999999995E-4</v>
      </c>
    </row>
    <row r="898" spans="1:22" x14ac:dyDescent="0.2">
      <c r="A898" s="29">
        <v>896</v>
      </c>
      <c r="B898" s="30">
        <v>0.05</v>
      </c>
      <c r="C898" s="31">
        <f t="shared" si="26"/>
        <v>38.051217365646401</v>
      </c>
      <c r="D898" s="31"/>
      <c r="E898" s="32" cm="1">
        <f t="array" ref="E898">Global_Expense*INDEX(Global_InflationFactor,A898)</f>
        <v>190.25608682823201</v>
      </c>
      <c r="F898" s="32"/>
      <c r="G898" s="30">
        <v>0.06</v>
      </c>
      <c r="H898" s="31">
        <f t="shared" si="27"/>
        <v>0.9951560277146928</v>
      </c>
      <c r="I898" s="31"/>
      <c r="J898" s="33">
        <v>0.1</v>
      </c>
      <c r="K898" s="31" cm="1">
        <f t="array" ref="K898">1-POWER(1-INDEX(Life_LapseRate,A898),1/12)</f>
        <v>8.7416109546967213E-3</v>
      </c>
      <c r="L898" s="37"/>
      <c r="M898" s="35">
        <v>0.01</v>
      </c>
      <c r="N898" s="35">
        <v>0.01</v>
      </c>
      <c r="P898" s="36" cm="1">
        <f t="array" ref="P898">INDEX(Global_Inflation,A898)+0.02</f>
        <v>7.0000000000000007E-2</v>
      </c>
      <c r="R898" s="36" cm="1">
        <f t="array" ref="R898">INDEX(Life_LapseRate,A898)*0.5</f>
        <v>0.05</v>
      </c>
      <c r="S898" s="36" cm="1">
        <f t="array" ref="S898">INDEX(Life_LapseRate,A898)*1.5</f>
        <v>0.15000000000000002</v>
      </c>
      <c r="U898" s="36" cm="1">
        <f t="array" ref="U898">INDEX(Global_Yield,A898)*INDEX(Global_YieldUp,A898)</f>
        <v>5.9999999999999995E-4</v>
      </c>
      <c r="V898" s="36" cm="1">
        <f t="array" ref="V898">INDEX(Global_Yield,A898)*INDEX(Global_YieldDown,A898)</f>
        <v>5.9999999999999995E-4</v>
      </c>
    </row>
    <row r="899" spans="1:22" x14ac:dyDescent="0.2">
      <c r="A899" s="29">
        <v>897</v>
      </c>
      <c r="B899" s="30">
        <v>0.05</v>
      </c>
      <c r="C899" s="31">
        <f t="shared" ref="C899:C962" si="28">IF(A899=1,1,POWER(1+INDEX(Global_Inflation,A899-1),(A899-1)/12))</f>
        <v>38.206242735312557</v>
      </c>
      <c r="D899" s="31"/>
      <c r="E899" s="32" cm="1">
        <f t="array" ref="E899">Global_Expense*INDEX(Global_InflationFactor,A899)</f>
        <v>191.0312136765628</v>
      </c>
      <c r="F899" s="32"/>
      <c r="G899" s="30">
        <v>0.06</v>
      </c>
      <c r="H899" s="31">
        <f t="shared" ref="H899:H962" si="29">1/POWER(1+INDEX(Global_Yield,A899),1/12)</f>
        <v>0.9951560277146928</v>
      </c>
      <c r="I899" s="31"/>
      <c r="J899" s="33">
        <v>0.1</v>
      </c>
      <c r="K899" s="31" cm="1">
        <f t="array" ref="K899">1-POWER(1-INDEX(Life_LapseRate,A899),1/12)</f>
        <v>8.7416109546967213E-3</v>
      </c>
      <c r="L899" s="37"/>
      <c r="M899" s="35">
        <v>0.01</v>
      </c>
      <c r="N899" s="35">
        <v>0.01</v>
      </c>
      <c r="P899" s="36" cm="1">
        <f t="array" ref="P899">INDEX(Global_Inflation,A899)+0.02</f>
        <v>7.0000000000000007E-2</v>
      </c>
      <c r="R899" s="36" cm="1">
        <f t="array" ref="R899">INDEX(Life_LapseRate,A899)*0.5</f>
        <v>0.05</v>
      </c>
      <c r="S899" s="36" cm="1">
        <f t="array" ref="S899">INDEX(Life_LapseRate,A899)*1.5</f>
        <v>0.15000000000000002</v>
      </c>
      <c r="U899" s="36" cm="1">
        <f t="array" ref="U899">INDEX(Global_Yield,A899)*INDEX(Global_YieldUp,A899)</f>
        <v>5.9999999999999995E-4</v>
      </c>
      <c r="V899" s="36" cm="1">
        <f t="array" ref="V899">INDEX(Global_Yield,A899)*INDEX(Global_YieldDown,A899)</f>
        <v>5.9999999999999995E-4</v>
      </c>
    </row>
    <row r="900" spans="1:22" x14ac:dyDescent="0.2">
      <c r="A900" s="29">
        <v>898</v>
      </c>
      <c r="B900" s="30">
        <v>0.05</v>
      </c>
      <c r="C900" s="31">
        <f t="shared" si="28"/>
        <v>38.361899697524322</v>
      </c>
      <c r="D900" s="31"/>
      <c r="E900" s="32" cm="1">
        <f t="array" ref="E900">Global_Expense*INDEX(Global_InflationFactor,A900)</f>
        <v>191.80949848762162</v>
      </c>
      <c r="F900" s="32"/>
      <c r="G900" s="30">
        <v>0.06</v>
      </c>
      <c r="H900" s="31">
        <f t="shared" si="29"/>
        <v>0.9951560277146928</v>
      </c>
      <c r="I900" s="31"/>
      <c r="J900" s="33">
        <v>0.1</v>
      </c>
      <c r="K900" s="31" cm="1">
        <f t="array" ref="K900">1-POWER(1-INDEX(Life_LapseRate,A900),1/12)</f>
        <v>8.7416109546967213E-3</v>
      </c>
      <c r="L900" s="37"/>
      <c r="M900" s="35">
        <v>0.01</v>
      </c>
      <c r="N900" s="35">
        <v>0.01</v>
      </c>
      <c r="P900" s="36" cm="1">
        <f t="array" ref="P900">INDEX(Global_Inflation,A900)+0.02</f>
        <v>7.0000000000000007E-2</v>
      </c>
      <c r="R900" s="36" cm="1">
        <f t="array" ref="R900">INDEX(Life_LapseRate,A900)*0.5</f>
        <v>0.05</v>
      </c>
      <c r="S900" s="36" cm="1">
        <f t="array" ref="S900">INDEX(Life_LapseRate,A900)*1.5</f>
        <v>0.15000000000000002</v>
      </c>
      <c r="U900" s="36" cm="1">
        <f t="array" ref="U900">INDEX(Global_Yield,A900)*INDEX(Global_YieldUp,A900)</f>
        <v>5.9999999999999995E-4</v>
      </c>
      <c r="V900" s="36" cm="1">
        <f t="array" ref="V900">INDEX(Global_Yield,A900)*INDEX(Global_YieldDown,A900)</f>
        <v>5.9999999999999995E-4</v>
      </c>
    </row>
    <row r="901" spans="1:22" x14ac:dyDescent="0.2">
      <c r="A901" s="29">
        <v>899</v>
      </c>
      <c r="B901" s="30">
        <v>0.05</v>
      </c>
      <c r="C901" s="31">
        <f t="shared" si="28"/>
        <v>38.518190825467926</v>
      </c>
      <c r="D901" s="31"/>
      <c r="E901" s="32" cm="1">
        <f t="array" ref="E901">Global_Expense*INDEX(Global_InflationFactor,A901)</f>
        <v>192.59095412733961</v>
      </c>
      <c r="F901" s="32"/>
      <c r="G901" s="30">
        <v>0.06</v>
      </c>
      <c r="H901" s="31">
        <f t="shared" si="29"/>
        <v>0.9951560277146928</v>
      </c>
      <c r="I901" s="31"/>
      <c r="J901" s="33">
        <v>0.1</v>
      </c>
      <c r="K901" s="31" cm="1">
        <f t="array" ref="K901">1-POWER(1-INDEX(Life_LapseRate,A901),1/12)</f>
        <v>8.7416109546967213E-3</v>
      </c>
      <c r="L901" s="37"/>
      <c r="M901" s="35">
        <v>0.01</v>
      </c>
      <c r="N901" s="35">
        <v>0.01</v>
      </c>
      <c r="P901" s="36" cm="1">
        <f t="array" ref="P901">INDEX(Global_Inflation,A901)+0.02</f>
        <v>7.0000000000000007E-2</v>
      </c>
      <c r="R901" s="36" cm="1">
        <f t="array" ref="R901">INDEX(Life_LapseRate,A901)*0.5</f>
        <v>0.05</v>
      </c>
      <c r="S901" s="36" cm="1">
        <f t="array" ref="S901">INDEX(Life_LapseRate,A901)*1.5</f>
        <v>0.15000000000000002</v>
      </c>
      <c r="U901" s="36" cm="1">
        <f t="array" ref="U901">INDEX(Global_Yield,A901)*INDEX(Global_YieldUp,A901)</f>
        <v>5.9999999999999995E-4</v>
      </c>
      <c r="V901" s="36" cm="1">
        <f t="array" ref="V901">INDEX(Global_Yield,A901)*INDEX(Global_YieldDown,A901)</f>
        <v>5.9999999999999995E-4</v>
      </c>
    </row>
    <row r="902" spans="1:22" x14ac:dyDescent="0.2">
      <c r="A902" s="29">
        <v>900</v>
      </c>
      <c r="B902" s="30">
        <v>0.05</v>
      </c>
      <c r="C902" s="31">
        <f t="shared" si="28"/>
        <v>38.675118702813094</v>
      </c>
      <c r="D902" s="31"/>
      <c r="E902" s="32" cm="1">
        <f t="array" ref="E902">Global_Expense*INDEX(Global_InflationFactor,A902)</f>
        <v>193.37559351406549</v>
      </c>
      <c r="F902" s="32"/>
      <c r="G902" s="30">
        <v>0.06</v>
      </c>
      <c r="H902" s="31">
        <f t="shared" si="29"/>
        <v>0.9951560277146928</v>
      </c>
      <c r="I902" s="31"/>
      <c r="J902" s="33">
        <v>0.1</v>
      </c>
      <c r="K902" s="31" cm="1">
        <f t="array" ref="K902">1-POWER(1-INDEX(Life_LapseRate,A902),1/12)</f>
        <v>8.7416109546967213E-3</v>
      </c>
      <c r="L902" s="37"/>
      <c r="M902" s="35">
        <v>0.01</v>
      </c>
      <c r="N902" s="35">
        <v>0.01</v>
      </c>
      <c r="P902" s="36" cm="1">
        <f t="array" ref="P902">INDEX(Global_Inflation,A902)+0.02</f>
        <v>7.0000000000000007E-2</v>
      </c>
      <c r="R902" s="36" cm="1">
        <f t="array" ref="R902">INDEX(Life_LapseRate,A902)*0.5</f>
        <v>0.05</v>
      </c>
      <c r="S902" s="36" cm="1">
        <f t="array" ref="S902">INDEX(Life_LapseRate,A902)*1.5</f>
        <v>0.15000000000000002</v>
      </c>
      <c r="U902" s="36" cm="1">
        <f t="array" ref="U902">INDEX(Global_Yield,A902)*INDEX(Global_YieldUp,A902)</f>
        <v>5.9999999999999995E-4</v>
      </c>
      <c r="V902" s="36" cm="1">
        <f t="array" ref="V902">INDEX(Global_Yield,A902)*INDEX(Global_YieldDown,A902)</f>
        <v>5.9999999999999995E-4</v>
      </c>
    </row>
    <row r="903" spans="1:22" x14ac:dyDescent="0.2">
      <c r="A903" s="29">
        <v>901</v>
      </c>
      <c r="B903" s="30">
        <v>0.05</v>
      </c>
      <c r="C903" s="31">
        <f t="shared" si="28"/>
        <v>38.832685923755548</v>
      </c>
      <c r="D903" s="31"/>
      <c r="E903" s="32" cm="1">
        <f t="array" ref="E903">Global_Expense*INDEX(Global_InflationFactor,A903)</f>
        <v>194.16342961877774</v>
      </c>
      <c r="F903" s="32"/>
      <c r="G903" s="30">
        <v>0.06</v>
      </c>
      <c r="H903" s="31">
        <f t="shared" si="29"/>
        <v>0.9951560277146928</v>
      </c>
      <c r="I903" s="31"/>
      <c r="J903" s="33">
        <v>0.1</v>
      </c>
      <c r="K903" s="31" cm="1">
        <f t="array" ref="K903">1-POWER(1-INDEX(Life_LapseRate,A903),1/12)</f>
        <v>8.7416109546967213E-3</v>
      </c>
      <c r="L903" s="37"/>
      <c r="M903" s="35">
        <v>0.01</v>
      </c>
      <c r="N903" s="35">
        <v>0.01</v>
      </c>
      <c r="P903" s="36" cm="1">
        <f t="array" ref="P903">INDEX(Global_Inflation,A903)+0.02</f>
        <v>7.0000000000000007E-2</v>
      </c>
      <c r="R903" s="36" cm="1">
        <f t="array" ref="R903">INDEX(Life_LapseRate,A903)*0.5</f>
        <v>0.05</v>
      </c>
      <c r="S903" s="36" cm="1">
        <f t="array" ref="S903">INDEX(Life_LapseRate,A903)*1.5</f>
        <v>0.15000000000000002</v>
      </c>
      <c r="U903" s="36" cm="1">
        <f t="array" ref="U903">INDEX(Global_Yield,A903)*INDEX(Global_YieldUp,A903)</f>
        <v>5.9999999999999995E-4</v>
      </c>
      <c r="V903" s="36" cm="1">
        <f t="array" ref="V903">INDEX(Global_Yield,A903)*INDEX(Global_YieldDown,A903)</f>
        <v>5.9999999999999995E-4</v>
      </c>
    </row>
    <row r="904" spans="1:22" x14ac:dyDescent="0.2">
      <c r="A904" s="29">
        <v>902</v>
      </c>
      <c r="B904" s="30">
        <v>0.05</v>
      </c>
      <c r="C904" s="31">
        <f t="shared" si="28"/>
        <v>38.990895093060544</v>
      </c>
      <c r="D904" s="31"/>
      <c r="E904" s="32" cm="1">
        <f t="array" ref="E904">Global_Expense*INDEX(Global_InflationFactor,A904)</f>
        <v>194.95447546530272</v>
      </c>
      <c r="F904" s="32"/>
      <c r="G904" s="30">
        <v>0.06</v>
      </c>
      <c r="H904" s="31">
        <f t="shared" si="29"/>
        <v>0.9951560277146928</v>
      </c>
      <c r="I904" s="31"/>
      <c r="J904" s="33">
        <v>0.1</v>
      </c>
      <c r="K904" s="31" cm="1">
        <f t="array" ref="K904">1-POWER(1-INDEX(Life_LapseRate,A904),1/12)</f>
        <v>8.7416109546967213E-3</v>
      </c>
      <c r="L904" s="37"/>
      <c r="M904" s="35">
        <v>0.01</v>
      </c>
      <c r="N904" s="35">
        <v>0.01</v>
      </c>
      <c r="P904" s="36" cm="1">
        <f t="array" ref="P904">INDEX(Global_Inflation,A904)+0.02</f>
        <v>7.0000000000000007E-2</v>
      </c>
      <c r="R904" s="36" cm="1">
        <f t="array" ref="R904">INDEX(Life_LapseRate,A904)*0.5</f>
        <v>0.05</v>
      </c>
      <c r="S904" s="36" cm="1">
        <f t="array" ref="S904">INDEX(Life_LapseRate,A904)*1.5</f>
        <v>0.15000000000000002</v>
      </c>
      <c r="U904" s="36" cm="1">
        <f t="array" ref="U904">INDEX(Global_Yield,A904)*INDEX(Global_YieldUp,A904)</f>
        <v>5.9999999999999995E-4</v>
      </c>
      <c r="V904" s="36" cm="1">
        <f t="array" ref="V904">INDEX(Global_Yield,A904)*INDEX(Global_YieldDown,A904)</f>
        <v>5.9999999999999995E-4</v>
      </c>
    </row>
    <row r="905" spans="1:22" x14ac:dyDescent="0.2">
      <c r="A905" s="29">
        <v>903</v>
      </c>
      <c r="B905" s="30">
        <v>0.05</v>
      </c>
      <c r="C905" s="31">
        <f t="shared" si="28"/>
        <v>39.14974882610494</v>
      </c>
      <c r="D905" s="31"/>
      <c r="E905" s="32" cm="1">
        <f t="array" ref="E905">Global_Expense*INDEX(Global_InflationFactor,A905)</f>
        <v>195.7487441305247</v>
      </c>
      <c r="F905" s="32"/>
      <c r="G905" s="30">
        <v>0.06</v>
      </c>
      <c r="H905" s="31">
        <f t="shared" si="29"/>
        <v>0.9951560277146928</v>
      </c>
      <c r="I905" s="31"/>
      <c r="J905" s="33">
        <v>0.1</v>
      </c>
      <c r="K905" s="31" cm="1">
        <f t="array" ref="K905">1-POWER(1-INDEX(Life_LapseRate,A905),1/12)</f>
        <v>8.7416109546967213E-3</v>
      </c>
      <c r="L905" s="37"/>
      <c r="M905" s="35">
        <v>0.01</v>
      </c>
      <c r="N905" s="35">
        <v>0.01</v>
      </c>
      <c r="P905" s="36" cm="1">
        <f t="array" ref="P905">INDEX(Global_Inflation,A905)+0.02</f>
        <v>7.0000000000000007E-2</v>
      </c>
      <c r="R905" s="36" cm="1">
        <f t="array" ref="R905">INDEX(Life_LapseRate,A905)*0.5</f>
        <v>0.05</v>
      </c>
      <c r="S905" s="36" cm="1">
        <f t="array" ref="S905">INDEX(Life_LapseRate,A905)*1.5</f>
        <v>0.15000000000000002</v>
      </c>
      <c r="U905" s="36" cm="1">
        <f t="array" ref="U905">INDEX(Global_Yield,A905)*INDEX(Global_YieldUp,A905)</f>
        <v>5.9999999999999995E-4</v>
      </c>
      <c r="V905" s="36" cm="1">
        <f t="array" ref="V905">INDEX(Global_Yield,A905)*INDEX(Global_YieldDown,A905)</f>
        <v>5.9999999999999995E-4</v>
      </c>
    </row>
    <row r="906" spans="1:22" x14ac:dyDescent="0.2">
      <c r="A906" s="29">
        <v>904</v>
      </c>
      <c r="B906" s="30">
        <v>0.05</v>
      </c>
      <c r="C906" s="31">
        <f t="shared" si="28"/>
        <v>39.309249748921218</v>
      </c>
      <c r="D906" s="31"/>
      <c r="E906" s="32" cm="1">
        <f t="array" ref="E906">Global_Expense*INDEX(Global_InflationFactor,A906)</f>
        <v>196.54624874460609</v>
      </c>
      <c r="F906" s="32"/>
      <c r="G906" s="30">
        <v>0.06</v>
      </c>
      <c r="H906" s="31">
        <f t="shared" si="29"/>
        <v>0.9951560277146928</v>
      </c>
      <c r="I906" s="31"/>
      <c r="J906" s="33">
        <v>0.1</v>
      </c>
      <c r="K906" s="31" cm="1">
        <f t="array" ref="K906">1-POWER(1-INDEX(Life_LapseRate,A906),1/12)</f>
        <v>8.7416109546967213E-3</v>
      </c>
      <c r="L906" s="37"/>
      <c r="M906" s="35">
        <v>0.01</v>
      </c>
      <c r="N906" s="35">
        <v>0.01</v>
      </c>
      <c r="P906" s="36" cm="1">
        <f t="array" ref="P906">INDEX(Global_Inflation,A906)+0.02</f>
        <v>7.0000000000000007E-2</v>
      </c>
      <c r="R906" s="36" cm="1">
        <f t="array" ref="R906">INDEX(Life_LapseRate,A906)*0.5</f>
        <v>0.05</v>
      </c>
      <c r="S906" s="36" cm="1">
        <f t="array" ref="S906">INDEX(Life_LapseRate,A906)*1.5</f>
        <v>0.15000000000000002</v>
      </c>
      <c r="U906" s="36" cm="1">
        <f t="array" ref="U906">INDEX(Global_Yield,A906)*INDEX(Global_YieldUp,A906)</f>
        <v>5.9999999999999995E-4</v>
      </c>
      <c r="V906" s="36" cm="1">
        <f t="array" ref="V906">INDEX(Global_Yield,A906)*INDEX(Global_YieldDown,A906)</f>
        <v>5.9999999999999995E-4</v>
      </c>
    </row>
    <row r="907" spans="1:22" x14ac:dyDescent="0.2">
      <c r="A907" s="29">
        <v>905</v>
      </c>
      <c r="B907" s="30">
        <v>0.05</v>
      </c>
      <c r="C907" s="31">
        <f t="shared" si="28"/>
        <v>39.46940049824066</v>
      </c>
      <c r="D907" s="31"/>
      <c r="E907" s="32" cm="1">
        <f t="array" ref="E907">Global_Expense*INDEX(Global_InflationFactor,A907)</f>
        <v>197.34700249120328</v>
      </c>
      <c r="F907" s="32"/>
      <c r="G907" s="30">
        <v>0.06</v>
      </c>
      <c r="H907" s="31">
        <f t="shared" si="29"/>
        <v>0.9951560277146928</v>
      </c>
      <c r="I907" s="31"/>
      <c r="J907" s="33">
        <v>0.1</v>
      </c>
      <c r="K907" s="31" cm="1">
        <f t="array" ref="K907">1-POWER(1-INDEX(Life_LapseRate,A907),1/12)</f>
        <v>8.7416109546967213E-3</v>
      </c>
      <c r="L907" s="37"/>
      <c r="M907" s="35">
        <v>0.01</v>
      </c>
      <c r="N907" s="35">
        <v>0.01</v>
      </c>
      <c r="P907" s="36" cm="1">
        <f t="array" ref="P907">INDEX(Global_Inflation,A907)+0.02</f>
        <v>7.0000000000000007E-2</v>
      </c>
      <c r="R907" s="36" cm="1">
        <f t="array" ref="R907">INDEX(Life_LapseRate,A907)*0.5</f>
        <v>0.05</v>
      </c>
      <c r="S907" s="36" cm="1">
        <f t="array" ref="S907">INDEX(Life_LapseRate,A907)*1.5</f>
        <v>0.15000000000000002</v>
      </c>
      <c r="U907" s="36" cm="1">
        <f t="array" ref="U907">INDEX(Global_Yield,A907)*INDEX(Global_YieldUp,A907)</f>
        <v>5.9999999999999995E-4</v>
      </c>
      <c r="V907" s="36" cm="1">
        <f t="array" ref="V907">INDEX(Global_Yield,A907)*INDEX(Global_YieldDown,A907)</f>
        <v>5.9999999999999995E-4</v>
      </c>
    </row>
    <row r="908" spans="1:22" x14ac:dyDescent="0.2">
      <c r="A908" s="29">
        <v>906</v>
      </c>
      <c r="B908" s="30">
        <v>0.05</v>
      </c>
      <c r="C908" s="31">
        <f t="shared" si="28"/>
        <v>39.630203721536908</v>
      </c>
      <c r="D908" s="31"/>
      <c r="E908" s="32" cm="1">
        <f t="array" ref="E908">Global_Expense*INDEX(Global_InflationFactor,A908)</f>
        <v>198.15101860768453</v>
      </c>
      <c r="F908" s="32"/>
      <c r="G908" s="30">
        <v>0.06</v>
      </c>
      <c r="H908" s="31">
        <f t="shared" si="29"/>
        <v>0.9951560277146928</v>
      </c>
      <c r="I908" s="31"/>
      <c r="J908" s="33">
        <v>0.1</v>
      </c>
      <c r="K908" s="31" cm="1">
        <f t="array" ref="K908">1-POWER(1-INDEX(Life_LapseRate,A908),1/12)</f>
        <v>8.7416109546967213E-3</v>
      </c>
      <c r="L908" s="37"/>
      <c r="M908" s="35">
        <v>0.01</v>
      </c>
      <c r="N908" s="35">
        <v>0.01</v>
      </c>
      <c r="P908" s="36" cm="1">
        <f t="array" ref="P908">INDEX(Global_Inflation,A908)+0.02</f>
        <v>7.0000000000000007E-2</v>
      </c>
      <c r="R908" s="36" cm="1">
        <f t="array" ref="R908">INDEX(Life_LapseRate,A908)*0.5</f>
        <v>0.05</v>
      </c>
      <c r="S908" s="36" cm="1">
        <f t="array" ref="S908">INDEX(Life_LapseRate,A908)*1.5</f>
        <v>0.15000000000000002</v>
      </c>
      <c r="U908" s="36" cm="1">
        <f t="array" ref="U908">INDEX(Global_Yield,A908)*INDEX(Global_YieldUp,A908)</f>
        <v>5.9999999999999995E-4</v>
      </c>
      <c r="V908" s="36" cm="1">
        <f t="array" ref="V908">INDEX(Global_Yield,A908)*INDEX(Global_YieldDown,A908)</f>
        <v>5.9999999999999995E-4</v>
      </c>
    </row>
    <row r="909" spans="1:22" x14ac:dyDescent="0.2">
      <c r="A909" s="29">
        <v>907</v>
      </c>
      <c r="B909" s="30">
        <v>0.05</v>
      </c>
      <c r="C909" s="31">
        <f t="shared" si="28"/>
        <v>39.791662077069638</v>
      </c>
      <c r="D909" s="31"/>
      <c r="E909" s="32" cm="1">
        <f t="array" ref="E909">Global_Expense*INDEX(Global_InflationFactor,A909)</f>
        <v>198.9583103853482</v>
      </c>
      <c r="F909" s="32"/>
      <c r="G909" s="30">
        <v>0.06</v>
      </c>
      <c r="H909" s="31">
        <f t="shared" si="29"/>
        <v>0.9951560277146928</v>
      </c>
      <c r="I909" s="31"/>
      <c r="J909" s="33">
        <v>0.1</v>
      </c>
      <c r="K909" s="31" cm="1">
        <f t="array" ref="K909">1-POWER(1-INDEX(Life_LapseRate,A909),1/12)</f>
        <v>8.7416109546967213E-3</v>
      </c>
      <c r="L909" s="37"/>
      <c r="M909" s="35">
        <v>0.01</v>
      </c>
      <c r="N909" s="35">
        <v>0.01</v>
      </c>
      <c r="P909" s="36" cm="1">
        <f t="array" ref="P909">INDEX(Global_Inflation,A909)+0.02</f>
        <v>7.0000000000000007E-2</v>
      </c>
      <c r="R909" s="36" cm="1">
        <f t="array" ref="R909">INDEX(Life_LapseRate,A909)*0.5</f>
        <v>0.05</v>
      </c>
      <c r="S909" s="36" cm="1">
        <f t="array" ref="S909">INDEX(Life_LapseRate,A909)*1.5</f>
        <v>0.15000000000000002</v>
      </c>
      <c r="U909" s="36" cm="1">
        <f t="array" ref="U909">INDEX(Global_Yield,A909)*INDEX(Global_YieldUp,A909)</f>
        <v>5.9999999999999995E-4</v>
      </c>
      <c r="V909" s="36" cm="1">
        <f t="array" ref="V909">INDEX(Global_Yield,A909)*INDEX(Global_YieldDown,A909)</f>
        <v>5.9999999999999995E-4</v>
      </c>
    </row>
    <row r="910" spans="1:22" x14ac:dyDescent="0.2">
      <c r="A910" s="29">
        <v>908</v>
      </c>
      <c r="B910" s="30">
        <v>0.05</v>
      </c>
      <c r="C910" s="31">
        <f t="shared" si="28"/>
        <v>39.953778233928709</v>
      </c>
      <c r="D910" s="31"/>
      <c r="E910" s="32" cm="1">
        <f t="array" ref="E910">Global_Expense*INDEX(Global_InflationFactor,A910)</f>
        <v>199.76889116964355</v>
      </c>
      <c r="F910" s="32"/>
      <c r="G910" s="30">
        <v>0.06</v>
      </c>
      <c r="H910" s="31">
        <f t="shared" si="29"/>
        <v>0.9951560277146928</v>
      </c>
      <c r="I910" s="31"/>
      <c r="J910" s="33">
        <v>0.1</v>
      </c>
      <c r="K910" s="31" cm="1">
        <f t="array" ref="K910">1-POWER(1-INDEX(Life_LapseRate,A910),1/12)</f>
        <v>8.7416109546967213E-3</v>
      </c>
      <c r="L910" s="37"/>
      <c r="M910" s="35">
        <v>0.01</v>
      </c>
      <c r="N910" s="35">
        <v>0.01</v>
      </c>
      <c r="P910" s="36" cm="1">
        <f t="array" ref="P910">INDEX(Global_Inflation,A910)+0.02</f>
        <v>7.0000000000000007E-2</v>
      </c>
      <c r="R910" s="36" cm="1">
        <f t="array" ref="R910">INDEX(Life_LapseRate,A910)*0.5</f>
        <v>0.05</v>
      </c>
      <c r="S910" s="36" cm="1">
        <f t="array" ref="S910">INDEX(Life_LapseRate,A910)*1.5</f>
        <v>0.15000000000000002</v>
      </c>
      <c r="U910" s="36" cm="1">
        <f t="array" ref="U910">INDEX(Global_Yield,A910)*INDEX(Global_YieldUp,A910)</f>
        <v>5.9999999999999995E-4</v>
      </c>
      <c r="V910" s="36" cm="1">
        <f t="array" ref="V910">INDEX(Global_Yield,A910)*INDEX(Global_YieldDown,A910)</f>
        <v>5.9999999999999995E-4</v>
      </c>
    </row>
    <row r="911" spans="1:22" x14ac:dyDescent="0.2">
      <c r="A911" s="29">
        <v>909</v>
      </c>
      <c r="B911" s="30">
        <v>0.05</v>
      </c>
      <c r="C911" s="31">
        <f t="shared" si="28"/>
        <v>40.116554872078197</v>
      </c>
      <c r="D911" s="31"/>
      <c r="E911" s="32" cm="1">
        <f t="array" ref="E911">Global_Expense*INDEX(Global_InflationFactor,A911)</f>
        <v>200.582774360391</v>
      </c>
      <c r="F911" s="32"/>
      <c r="G911" s="30">
        <v>0.06</v>
      </c>
      <c r="H911" s="31">
        <f t="shared" si="29"/>
        <v>0.9951560277146928</v>
      </c>
      <c r="I911" s="31"/>
      <c r="J911" s="33">
        <v>0.1</v>
      </c>
      <c r="K911" s="31" cm="1">
        <f t="array" ref="K911">1-POWER(1-INDEX(Life_LapseRate,A911),1/12)</f>
        <v>8.7416109546967213E-3</v>
      </c>
      <c r="L911" s="37"/>
      <c r="M911" s="35">
        <v>0.01</v>
      </c>
      <c r="N911" s="35">
        <v>0.01</v>
      </c>
      <c r="P911" s="36" cm="1">
        <f t="array" ref="P911">INDEX(Global_Inflation,A911)+0.02</f>
        <v>7.0000000000000007E-2</v>
      </c>
      <c r="R911" s="36" cm="1">
        <f t="array" ref="R911">INDEX(Life_LapseRate,A911)*0.5</f>
        <v>0.05</v>
      </c>
      <c r="S911" s="36" cm="1">
        <f t="array" ref="S911">INDEX(Life_LapseRate,A911)*1.5</f>
        <v>0.15000000000000002</v>
      </c>
      <c r="U911" s="36" cm="1">
        <f t="array" ref="U911">INDEX(Global_Yield,A911)*INDEX(Global_YieldUp,A911)</f>
        <v>5.9999999999999995E-4</v>
      </c>
      <c r="V911" s="36" cm="1">
        <f t="array" ref="V911">INDEX(Global_Yield,A911)*INDEX(Global_YieldDown,A911)</f>
        <v>5.9999999999999995E-4</v>
      </c>
    </row>
    <row r="912" spans="1:22" x14ac:dyDescent="0.2">
      <c r="A912" s="29">
        <v>910</v>
      </c>
      <c r="B912" s="30">
        <v>0.05</v>
      </c>
      <c r="C912" s="31">
        <f t="shared" si="28"/>
        <v>40.279994682400549</v>
      </c>
      <c r="D912" s="31"/>
      <c r="E912" s="32" cm="1">
        <f t="array" ref="E912">Global_Expense*INDEX(Global_InflationFactor,A912)</f>
        <v>201.39997341200274</v>
      </c>
      <c r="F912" s="32"/>
      <c r="G912" s="30">
        <v>0.06</v>
      </c>
      <c r="H912" s="31">
        <f t="shared" si="29"/>
        <v>0.9951560277146928</v>
      </c>
      <c r="I912" s="31"/>
      <c r="J912" s="33">
        <v>0.1</v>
      </c>
      <c r="K912" s="31" cm="1">
        <f t="array" ref="K912">1-POWER(1-INDEX(Life_LapseRate,A912),1/12)</f>
        <v>8.7416109546967213E-3</v>
      </c>
      <c r="L912" s="37"/>
      <c r="M912" s="35">
        <v>0.01</v>
      </c>
      <c r="N912" s="35">
        <v>0.01</v>
      </c>
      <c r="P912" s="36" cm="1">
        <f t="array" ref="P912">INDEX(Global_Inflation,A912)+0.02</f>
        <v>7.0000000000000007E-2</v>
      </c>
      <c r="R912" s="36" cm="1">
        <f t="array" ref="R912">INDEX(Life_LapseRate,A912)*0.5</f>
        <v>0.05</v>
      </c>
      <c r="S912" s="36" cm="1">
        <f t="array" ref="S912">INDEX(Life_LapseRate,A912)*1.5</f>
        <v>0.15000000000000002</v>
      </c>
      <c r="U912" s="36" cm="1">
        <f t="array" ref="U912">INDEX(Global_Yield,A912)*INDEX(Global_YieldUp,A912)</f>
        <v>5.9999999999999995E-4</v>
      </c>
      <c r="V912" s="36" cm="1">
        <f t="array" ref="V912">INDEX(Global_Yield,A912)*INDEX(Global_YieldDown,A912)</f>
        <v>5.9999999999999995E-4</v>
      </c>
    </row>
    <row r="913" spans="1:22" x14ac:dyDescent="0.2">
      <c r="A913" s="29">
        <v>911</v>
      </c>
      <c r="B913" s="30">
        <v>0.05</v>
      </c>
      <c r="C913" s="31">
        <f t="shared" si="28"/>
        <v>40.444100366741331</v>
      </c>
      <c r="D913" s="31"/>
      <c r="E913" s="32" cm="1">
        <f t="array" ref="E913">Global_Expense*INDEX(Global_InflationFactor,A913)</f>
        <v>202.22050183370666</v>
      </c>
      <c r="F913" s="32"/>
      <c r="G913" s="30">
        <v>0.06</v>
      </c>
      <c r="H913" s="31">
        <f t="shared" si="29"/>
        <v>0.9951560277146928</v>
      </c>
      <c r="I913" s="31"/>
      <c r="J913" s="33">
        <v>0.1</v>
      </c>
      <c r="K913" s="31" cm="1">
        <f t="array" ref="K913">1-POWER(1-INDEX(Life_LapseRate,A913),1/12)</f>
        <v>8.7416109546967213E-3</v>
      </c>
      <c r="L913" s="37"/>
      <c r="M913" s="35">
        <v>0.01</v>
      </c>
      <c r="N913" s="35">
        <v>0.01</v>
      </c>
      <c r="P913" s="36" cm="1">
        <f t="array" ref="P913">INDEX(Global_Inflation,A913)+0.02</f>
        <v>7.0000000000000007E-2</v>
      </c>
      <c r="R913" s="36" cm="1">
        <f t="array" ref="R913">INDEX(Life_LapseRate,A913)*0.5</f>
        <v>0.05</v>
      </c>
      <c r="S913" s="36" cm="1">
        <f t="array" ref="S913">INDEX(Life_LapseRate,A913)*1.5</f>
        <v>0.15000000000000002</v>
      </c>
      <c r="U913" s="36" cm="1">
        <f t="array" ref="U913">INDEX(Global_Yield,A913)*INDEX(Global_YieldUp,A913)</f>
        <v>5.9999999999999995E-4</v>
      </c>
      <c r="V913" s="36" cm="1">
        <f t="array" ref="V913">INDEX(Global_Yield,A913)*INDEX(Global_YieldDown,A913)</f>
        <v>5.9999999999999995E-4</v>
      </c>
    </row>
    <row r="914" spans="1:22" x14ac:dyDescent="0.2">
      <c r="A914" s="29">
        <v>912</v>
      </c>
      <c r="B914" s="30">
        <v>0.05</v>
      </c>
      <c r="C914" s="31">
        <f t="shared" si="28"/>
        <v>40.608874637953754</v>
      </c>
      <c r="D914" s="31"/>
      <c r="E914" s="32" cm="1">
        <f t="array" ref="E914">Global_Expense*INDEX(Global_InflationFactor,A914)</f>
        <v>203.04437318976878</v>
      </c>
      <c r="F914" s="32"/>
      <c r="G914" s="30">
        <v>0.06</v>
      </c>
      <c r="H914" s="31">
        <f t="shared" si="29"/>
        <v>0.9951560277146928</v>
      </c>
      <c r="I914" s="31"/>
      <c r="J914" s="33">
        <v>0.1</v>
      </c>
      <c r="K914" s="31" cm="1">
        <f t="array" ref="K914">1-POWER(1-INDEX(Life_LapseRate,A914),1/12)</f>
        <v>8.7416109546967213E-3</v>
      </c>
      <c r="L914" s="37"/>
      <c r="M914" s="35">
        <v>0.01</v>
      </c>
      <c r="N914" s="35">
        <v>0.01</v>
      </c>
      <c r="P914" s="36" cm="1">
        <f t="array" ref="P914">INDEX(Global_Inflation,A914)+0.02</f>
        <v>7.0000000000000007E-2</v>
      </c>
      <c r="R914" s="36" cm="1">
        <f t="array" ref="R914">INDEX(Life_LapseRate,A914)*0.5</f>
        <v>0.05</v>
      </c>
      <c r="S914" s="36" cm="1">
        <f t="array" ref="S914">INDEX(Life_LapseRate,A914)*1.5</f>
        <v>0.15000000000000002</v>
      </c>
      <c r="U914" s="36" cm="1">
        <f t="array" ref="U914">INDEX(Global_Yield,A914)*INDEX(Global_YieldUp,A914)</f>
        <v>5.9999999999999995E-4</v>
      </c>
      <c r="V914" s="36" cm="1">
        <f t="array" ref="V914">INDEX(Global_Yield,A914)*INDEX(Global_YieldDown,A914)</f>
        <v>5.9999999999999995E-4</v>
      </c>
    </row>
    <row r="915" spans="1:22" x14ac:dyDescent="0.2">
      <c r="A915" s="29">
        <v>913</v>
      </c>
      <c r="B915" s="30">
        <v>0.05</v>
      </c>
      <c r="C915" s="31">
        <f t="shared" si="28"/>
        <v>40.77432021994332</v>
      </c>
      <c r="D915" s="31"/>
      <c r="E915" s="32" cm="1">
        <f t="array" ref="E915">Global_Expense*INDEX(Global_InflationFactor,A915)</f>
        <v>203.8716010997166</v>
      </c>
      <c r="F915" s="32"/>
      <c r="G915" s="30">
        <v>0.06</v>
      </c>
      <c r="H915" s="31">
        <f t="shared" si="29"/>
        <v>0.9951560277146928</v>
      </c>
      <c r="I915" s="31"/>
      <c r="J915" s="33">
        <v>0.1</v>
      </c>
      <c r="K915" s="31" cm="1">
        <f t="array" ref="K915">1-POWER(1-INDEX(Life_LapseRate,A915),1/12)</f>
        <v>8.7416109546967213E-3</v>
      </c>
      <c r="L915" s="37"/>
      <c r="M915" s="35">
        <v>0.01</v>
      </c>
      <c r="N915" s="35">
        <v>0.01</v>
      </c>
      <c r="P915" s="36" cm="1">
        <f t="array" ref="P915">INDEX(Global_Inflation,A915)+0.02</f>
        <v>7.0000000000000007E-2</v>
      </c>
      <c r="R915" s="36" cm="1">
        <f t="array" ref="R915">INDEX(Life_LapseRate,A915)*0.5</f>
        <v>0.05</v>
      </c>
      <c r="S915" s="36" cm="1">
        <f t="array" ref="S915">INDEX(Life_LapseRate,A915)*1.5</f>
        <v>0.15000000000000002</v>
      </c>
      <c r="U915" s="36" cm="1">
        <f t="array" ref="U915">INDEX(Global_Yield,A915)*INDEX(Global_YieldUp,A915)</f>
        <v>5.9999999999999995E-4</v>
      </c>
      <c r="V915" s="36" cm="1">
        <f t="array" ref="V915">INDEX(Global_Yield,A915)*INDEX(Global_YieldDown,A915)</f>
        <v>5.9999999999999995E-4</v>
      </c>
    </row>
    <row r="916" spans="1:22" x14ac:dyDescent="0.2">
      <c r="A916" s="29">
        <v>914</v>
      </c>
      <c r="B916" s="30">
        <v>0.05</v>
      </c>
      <c r="C916" s="31">
        <f t="shared" si="28"/>
        <v>40.940439847713577</v>
      </c>
      <c r="D916" s="31"/>
      <c r="E916" s="32" cm="1">
        <f t="array" ref="E916">Global_Expense*INDEX(Global_InflationFactor,A916)</f>
        <v>204.70219923856789</v>
      </c>
      <c r="F916" s="32"/>
      <c r="G916" s="30">
        <v>0.06</v>
      </c>
      <c r="H916" s="31">
        <f t="shared" si="29"/>
        <v>0.9951560277146928</v>
      </c>
      <c r="I916" s="31"/>
      <c r="J916" s="33">
        <v>0.1</v>
      </c>
      <c r="K916" s="31" cm="1">
        <f t="array" ref="K916">1-POWER(1-INDEX(Life_LapseRate,A916),1/12)</f>
        <v>8.7416109546967213E-3</v>
      </c>
      <c r="L916" s="37"/>
      <c r="M916" s="35">
        <v>0.01</v>
      </c>
      <c r="N916" s="35">
        <v>0.01</v>
      </c>
      <c r="P916" s="36" cm="1">
        <f t="array" ref="P916">INDEX(Global_Inflation,A916)+0.02</f>
        <v>7.0000000000000007E-2</v>
      </c>
      <c r="R916" s="36" cm="1">
        <f t="array" ref="R916">INDEX(Life_LapseRate,A916)*0.5</f>
        <v>0.05</v>
      </c>
      <c r="S916" s="36" cm="1">
        <f t="array" ref="S916">INDEX(Life_LapseRate,A916)*1.5</f>
        <v>0.15000000000000002</v>
      </c>
      <c r="U916" s="36" cm="1">
        <f t="array" ref="U916">INDEX(Global_Yield,A916)*INDEX(Global_YieldUp,A916)</f>
        <v>5.9999999999999995E-4</v>
      </c>
      <c r="V916" s="36" cm="1">
        <f t="array" ref="V916">INDEX(Global_Yield,A916)*INDEX(Global_YieldDown,A916)</f>
        <v>5.9999999999999995E-4</v>
      </c>
    </row>
    <row r="917" spans="1:22" x14ac:dyDescent="0.2">
      <c r="A917" s="29">
        <v>915</v>
      </c>
      <c r="B917" s="30">
        <v>0.05</v>
      </c>
      <c r="C917" s="31">
        <f t="shared" si="28"/>
        <v>41.107236267410194</v>
      </c>
      <c r="D917" s="31"/>
      <c r="E917" s="32" cm="1">
        <f t="array" ref="E917">Global_Expense*INDEX(Global_InflationFactor,A917)</f>
        <v>205.53618133705098</v>
      </c>
      <c r="F917" s="32"/>
      <c r="G917" s="30">
        <v>0.06</v>
      </c>
      <c r="H917" s="31">
        <f t="shared" si="29"/>
        <v>0.9951560277146928</v>
      </c>
      <c r="I917" s="31"/>
      <c r="J917" s="33">
        <v>0.1</v>
      </c>
      <c r="K917" s="31" cm="1">
        <f t="array" ref="K917">1-POWER(1-INDEX(Life_LapseRate,A917),1/12)</f>
        <v>8.7416109546967213E-3</v>
      </c>
      <c r="L917" s="37"/>
      <c r="M917" s="35">
        <v>0.01</v>
      </c>
      <c r="N917" s="35">
        <v>0.01</v>
      </c>
      <c r="P917" s="36" cm="1">
        <f t="array" ref="P917">INDEX(Global_Inflation,A917)+0.02</f>
        <v>7.0000000000000007E-2</v>
      </c>
      <c r="R917" s="36" cm="1">
        <f t="array" ref="R917">INDEX(Life_LapseRate,A917)*0.5</f>
        <v>0.05</v>
      </c>
      <c r="S917" s="36" cm="1">
        <f t="array" ref="S917">INDEX(Life_LapseRate,A917)*1.5</f>
        <v>0.15000000000000002</v>
      </c>
      <c r="U917" s="36" cm="1">
        <f t="array" ref="U917">INDEX(Global_Yield,A917)*INDEX(Global_YieldUp,A917)</f>
        <v>5.9999999999999995E-4</v>
      </c>
      <c r="V917" s="36" cm="1">
        <f t="array" ref="V917">INDEX(Global_Yield,A917)*INDEX(Global_YieldDown,A917)</f>
        <v>5.9999999999999995E-4</v>
      </c>
    </row>
    <row r="918" spans="1:22" x14ac:dyDescent="0.2">
      <c r="A918" s="29">
        <v>916</v>
      </c>
      <c r="B918" s="30">
        <v>0.05</v>
      </c>
      <c r="C918" s="31">
        <f t="shared" si="28"/>
        <v>41.274712236367286</v>
      </c>
      <c r="D918" s="31"/>
      <c r="E918" s="32" cm="1">
        <f t="array" ref="E918">Global_Expense*INDEX(Global_InflationFactor,A918)</f>
        <v>206.37356118183644</v>
      </c>
      <c r="F918" s="32"/>
      <c r="G918" s="30">
        <v>0.06</v>
      </c>
      <c r="H918" s="31">
        <f t="shared" si="29"/>
        <v>0.9951560277146928</v>
      </c>
      <c r="I918" s="31"/>
      <c r="J918" s="33">
        <v>0.1</v>
      </c>
      <c r="K918" s="31" cm="1">
        <f t="array" ref="K918">1-POWER(1-INDEX(Life_LapseRate,A918),1/12)</f>
        <v>8.7416109546967213E-3</v>
      </c>
      <c r="L918" s="37"/>
      <c r="M918" s="35">
        <v>0.01</v>
      </c>
      <c r="N918" s="35">
        <v>0.01</v>
      </c>
      <c r="P918" s="36" cm="1">
        <f t="array" ref="P918">INDEX(Global_Inflation,A918)+0.02</f>
        <v>7.0000000000000007E-2</v>
      </c>
      <c r="R918" s="36" cm="1">
        <f t="array" ref="R918">INDEX(Life_LapseRate,A918)*0.5</f>
        <v>0.05</v>
      </c>
      <c r="S918" s="36" cm="1">
        <f t="array" ref="S918">INDEX(Life_LapseRate,A918)*1.5</f>
        <v>0.15000000000000002</v>
      </c>
      <c r="U918" s="36" cm="1">
        <f t="array" ref="U918">INDEX(Global_Yield,A918)*INDEX(Global_YieldUp,A918)</f>
        <v>5.9999999999999995E-4</v>
      </c>
      <c r="V918" s="36" cm="1">
        <f t="array" ref="V918">INDEX(Global_Yield,A918)*INDEX(Global_YieldDown,A918)</f>
        <v>5.9999999999999995E-4</v>
      </c>
    </row>
    <row r="919" spans="1:22" x14ac:dyDescent="0.2">
      <c r="A919" s="29">
        <v>917</v>
      </c>
      <c r="B919" s="30">
        <v>0.05</v>
      </c>
      <c r="C919" s="31">
        <f t="shared" si="28"/>
        <v>41.442870523152699</v>
      </c>
      <c r="D919" s="31"/>
      <c r="E919" s="32" cm="1">
        <f t="array" ref="E919">Global_Expense*INDEX(Global_InflationFactor,A919)</f>
        <v>207.21435261576349</v>
      </c>
      <c r="F919" s="32"/>
      <c r="G919" s="30">
        <v>0.06</v>
      </c>
      <c r="H919" s="31">
        <f t="shared" si="29"/>
        <v>0.9951560277146928</v>
      </c>
      <c r="I919" s="31"/>
      <c r="J919" s="33">
        <v>0.1</v>
      </c>
      <c r="K919" s="31" cm="1">
        <f t="array" ref="K919">1-POWER(1-INDEX(Life_LapseRate,A919),1/12)</f>
        <v>8.7416109546967213E-3</v>
      </c>
      <c r="L919" s="37"/>
      <c r="M919" s="35">
        <v>0.01</v>
      </c>
      <c r="N919" s="35">
        <v>0.01</v>
      </c>
      <c r="P919" s="36" cm="1">
        <f t="array" ref="P919">INDEX(Global_Inflation,A919)+0.02</f>
        <v>7.0000000000000007E-2</v>
      </c>
      <c r="R919" s="36" cm="1">
        <f t="array" ref="R919">INDEX(Life_LapseRate,A919)*0.5</f>
        <v>0.05</v>
      </c>
      <c r="S919" s="36" cm="1">
        <f t="array" ref="S919">INDEX(Life_LapseRate,A919)*1.5</f>
        <v>0.15000000000000002</v>
      </c>
      <c r="U919" s="36" cm="1">
        <f t="array" ref="U919">INDEX(Global_Yield,A919)*INDEX(Global_YieldUp,A919)</f>
        <v>5.9999999999999995E-4</v>
      </c>
      <c r="V919" s="36" cm="1">
        <f t="array" ref="V919">INDEX(Global_Yield,A919)*INDEX(Global_YieldDown,A919)</f>
        <v>5.9999999999999995E-4</v>
      </c>
    </row>
    <row r="920" spans="1:22" x14ac:dyDescent="0.2">
      <c r="A920" s="29">
        <v>918</v>
      </c>
      <c r="B920" s="30">
        <v>0.05</v>
      </c>
      <c r="C920" s="31">
        <f t="shared" si="28"/>
        <v>41.611713907613762</v>
      </c>
      <c r="D920" s="31"/>
      <c r="E920" s="32" cm="1">
        <f t="array" ref="E920">Global_Expense*INDEX(Global_InflationFactor,A920)</f>
        <v>208.05856953806881</v>
      </c>
      <c r="F920" s="32"/>
      <c r="G920" s="30">
        <v>0.06</v>
      </c>
      <c r="H920" s="31">
        <f t="shared" si="29"/>
        <v>0.9951560277146928</v>
      </c>
      <c r="I920" s="31"/>
      <c r="J920" s="33">
        <v>0.1</v>
      </c>
      <c r="K920" s="31" cm="1">
        <f t="array" ref="K920">1-POWER(1-INDEX(Life_LapseRate,A920),1/12)</f>
        <v>8.7416109546967213E-3</v>
      </c>
      <c r="L920" s="37"/>
      <c r="M920" s="35">
        <v>0.01</v>
      </c>
      <c r="N920" s="35">
        <v>0.01</v>
      </c>
      <c r="P920" s="36" cm="1">
        <f t="array" ref="P920">INDEX(Global_Inflation,A920)+0.02</f>
        <v>7.0000000000000007E-2</v>
      </c>
      <c r="R920" s="36" cm="1">
        <f t="array" ref="R920">INDEX(Life_LapseRate,A920)*0.5</f>
        <v>0.05</v>
      </c>
      <c r="S920" s="36" cm="1">
        <f t="array" ref="S920">INDEX(Life_LapseRate,A920)*1.5</f>
        <v>0.15000000000000002</v>
      </c>
      <c r="U920" s="36" cm="1">
        <f t="array" ref="U920">INDEX(Global_Yield,A920)*INDEX(Global_YieldUp,A920)</f>
        <v>5.9999999999999995E-4</v>
      </c>
      <c r="V920" s="36" cm="1">
        <f t="array" ref="V920">INDEX(Global_Yield,A920)*INDEX(Global_YieldDown,A920)</f>
        <v>5.9999999999999995E-4</v>
      </c>
    </row>
    <row r="921" spans="1:22" x14ac:dyDescent="0.2">
      <c r="A921" s="29">
        <v>919</v>
      </c>
      <c r="B921" s="30">
        <v>0.05</v>
      </c>
      <c r="C921" s="31">
        <f t="shared" si="28"/>
        <v>41.781245180923122</v>
      </c>
      <c r="D921" s="31"/>
      <c r="E921" s="32" cm="1">
        <f t="array" ref="E921">Global_Expense*INDEX(Global_InflationFactor,A921)</f>
        <v>208.90622590461561</v>
      </c>
      <c r="F921" s="32"/>
      <c r="G921" s="30">
        <v>0.06</v>
      </c>
      <c r="H921" s="31">
        <f t="shared" si="29"/>
        <v>0.9951560277146928</v>
      </c>
      <c r="I921" s="31"/>
      <c r="J921" s="33">
        <v>0.1</v>
      </c>
      <c r="K921" s="31" cm="1">
        <f t="array" ref="K921">1-POWER(1-INDEX(Life_LapseRate,A921),1/12)</f>
        <v>8.7416109546967213E-3</v>
      </c>
      <c r="L921" s="37"/>
      <c r="M921" s="35">
        <v>0.01</v>
      </c>
      <c r="N921" s="35">
        <v>0.01</v>
      </c>
      <c r="P921" s="36" cm="1">
        <f t="array" ref="P921">INDEX(Global_Inflation,A921)+0.02</f>
        <v>7.0000000000000007E-2</v>
      </c>
      <c r="R921" s="36" cm="1">
        <f t="array" ref="R921">INDEX(Life_LapseRate,A921)*0.5</f>
        <v>0.05</v>
      </c>
      <c r="S921" s="36" cm="1">
        <f t="array" ref="S921">INDEX(Life_LapseRate,A921)*1.5</f>
        <v>0.15000000000000002</v>
      </c>
      <c r="U921" s="36" cm="1">
        <f t="array" ref="U921">INDEX(Global_Yield,A921)*INDEX(Global_YieldUp,A921)</f>
        <v>5.9999999999999995E-4</v>
      </c>
      <c r="V921" s="36" cm="1">
        <f t="array" ref="V921">INDEX(Global_Yield,A921)*INDEX(Global_YieldDown,A921)</f>
        <v>5.9999999999999995E-4</v>
      </c>
    </row>
    <row r="922" spans="1:22" x14ac:dyDescent="0.2">
      <c r="A922" s="29">
        <v>920</v>
      </c>
      <c r="B922" s="30">
        <v>0.05</v>
      </c>
      <c r="C922" s="31">
        <f t="shared" si="28"/>
        <v>41.951467145625152</v>
      </c>
      <c r="D922" s="31"/>
      <c r="E922" s="32" cm="1">
        <f t="array" ref="E922">Global_Expense*INDEX(Global_InflationFactor,A922)</f>
        <v>209.75733572812575</v>
      </c>
      <c r="F922" s="32"/>
      <c r="G922" s="30">
        <v>0.06</v>
      </c>
      <c r="H922" s="31">
        <f t="shared" si="29"/>
        <v>0.9951560277146928</v>
      </c>
      <c r="I922" s="31"/>
      <c r="J922" s="33">
        <v>0.1</v>
      </c>
      <c r="K922" s="31" cm="1">
        <f t="array" ref="K922">1-POWER(1-INDEX(Life_LapseRate,A922),1/12)</f>
        <v>8.7416109546967213E-3</v>
      </c>
      <c r="L922" s="37"/>
      <c r="M922" s="35">
        <v>0.01</v>
      </c>
      <c r="N922" s="35">
        <v>0.01</v>
      </c>
      <c r="P922" s="36" cm="1">
        <f t="array" ref="P922">INDEX(Global_Inflation,A922)+0.02</f>
        <v>7.0000000000000007E-2</v>
      </c>
      <c r="R922" s="36" cm="1">
        <f t="array" ref="R922">INDEX(Life_LapseRate,A922)*0.5</f>
        <v>0.05</v>
      </c>
      <c r="S922" s="36" cm="1">
        <f t="array" ref="S922">INDEX(Life_LapseRate,A922)*1.5</f>
        <v>0.15000000000000002</v>
      </c>
      <c r="U922" s="36" cm="1">
        <f t="array" ref="U922">INDEX(Global_Yield,A922)*INDEX(Global_YieldUp,A922)</f>
        <v>5.9999999999999995E-4</v>
      </c>
      <c r="V922" s="36" cm="1">
        <f t="array" ref="V922">INDEX(Global_Yield,A922)*INDEX(Global_YieldDown,A922)</f>
        <v>5.9999999999999995E-4</v>
      </c>
    </row>
    <row r="923" spans="1:22" x14ac:dyDescent="0.2">
      <c r="A923" s="29">
        <v>921</v>
      </c>
      <c r="B923" s="30">
        <v>0.05</v>
      </c>
      <c r="C923" s="31">
        <f t="shared" si="28"/>
        <v>42.122382615682113</v>
      </c>
      <c r="D923" s="31"/>
      <c r="E923" s="32" cm="1">
        <f t="array" ref="E923">Global_Expense*INDEX(Global_InflationFactor,A923)</f>
        <v>210.61191307841057</v>
      </c>
      <c r="F923" s="32"/>
      <c r="G923" s="30">
        <v>0.06</v>
      </c>
      <c r="H923" s="31">
        <f t="shared" si="29"/>
        <v>0.9951560277146928</v>
      </c>
      <c r="I923" s="31"/>
      <c r="J923" s="33">
        <v>0.1</v>
      </c>
      <c r="K923" s="31" cm="1">
        <f t="array" ref="K923">1-POWER(1-INDEX(Life_LapseRate,A923),1/12)</f>
        <v>8.7416109546967213E-3</v>
      </c>
      <c r="L923" s="37"/>
      <c r="M923" s="35">
        <v>0.01</v>
      </c>
      <c r="N923" s="35">
        <v>0.01</v>
      </c>
      <c r="P923" s="36" cm="1">
        <f t="array" ref="P923">INDEX(Global_Inflation,A923)+0.02</f>
        <v>7.0000000000000007E-2</v>
      </c>
      <c r="R923" s="36" cm="1">
        <f t="array" ref="R923">INDEX(Life_LapseRate,A923)*0.5</f>
        <v>0.05</v>
      </c>
      <c r="S923" s="36" cm="1">
        <f t="array" ref="S923">INDEX(Life_LapseRate,A923)*1.5</f>
        <v>0.15000000000000002</v>
      </c>
      <c r="U923" s="36" cm="1">
        <f t="array" ref="U923">INDEX(Global_Yield,A923)*INDEX(Global_YieldUp,A923)</f>
        <v>5.9999999999999995E-4</v>
      </c>
      <c r="V923" s="36" cm="1">
        <f t="array" ref="V923">INDEX(Global_Yield,A923)*INDEX(Global_YieldDown,A923)</f>
        <v>5.9999999999999995E-4</v>
      </c>
    </row>
    <row r="924" spans="1:22" x14ac:dyDescent="0.2">
      <c r="A924" s="29">
        <v>922</v>
      </c>
      <c r="B924" s="30">
        <v>0.05</v>
      </c>
      <c r="C924" s="31">
        <f t="shared" si="28"/>
        <v>42.293994416520583</v>
      </c>
      <c r="D924" s="31"/>
      <c r="E924" s="32" cm="1">
        <f t="array" ref="E924">Global_Expense*INDEX(Global_InflationFactor,A924)</f>
        <v>211.46997208260291</v>
      </c>
      <c r="F924" s="32"/>
      <c r="G924" s="30">
        <v>0.06</v>
      </c>
      <c r="H924" s="31">
        <f t="shared" si="29"/>
        <v>0.9951560277146928</v>
      </c>
      <c r="I924" s="31"/>
      <c r="J924" s="33">
        <v>0.1</v>
      </c>
      <c r="K924" s="31" cm="1">
        <f t="array" ref="K924">1-POWER(1-INDEX(Life_LapseRate,A924),1/12)</f>
        <v>8.7416109546967213E-3</v>
      </c>
      <c r="L924" s="37"/>
      <c r="M924" s="35">
        <v>0.01</v>
      </c>
      <c r="N924" s="35">
        <v>0.01</v>
      </c>
      <c r="P924" s="36" cm="1">
        <f t="array" ref="P924">INDEX(Global_Inflation,A924)+0.02</f>
        <v>7.0000000000000007E-2</v>
      </c>
      <c r="R924" s="36" cm="1">
        <f t="array" ref="R924">INDEX(Life_LapseRate,A924)*0.5</f>
        <v>0.05</v>
      </c>
      <c r="S924" s="36" cm="1">
        <f t="array" ref="S924">INDEX(Life_LapseRate,A924)*1.5</f>
        <v>0.15000000000000002</v>
      </c>
      <c r="U924" s="36" cm="1">
        <f t="array" ref="U924">INDEX(Global_Yield,A924)*INDEX(Global_YieldUp,A924)</f>
        <v>5.9999999999999995E-4</v>
      </c>
      <c r="V924" s="36" cm="1">
        <f t="array" ref="V924">INDEX(Global_Yield,A924)*INDEX(Global_YieldDown,A924)</f>
        <v>5.9999999999999995E-4</v>
      </c>
    </row>
    <row r="925" spans="1:22" x14ac:dyDescent="0.2">
      <c r="A925" s="29">
        <v>923</v>
      </c>
      <c r="B925" s="30">
        <v>0.05</v>
      </c>
      <c r="C925" s="31">
        <f t="shared" si="28"/>
        <v>42.466305385078407</v>
      </c>
      <c r="D925" s="31"/>
      <c r="E925" s="32" cm="1">
        <f t="array" ref="E925">Global_Expense*INDEX(Global_InflationFactor,A925)</f>
        <v>212.33152692539204</v>
      </c>
      <c r="F925" s="32"/>
      <c r="G925" s="30">
        <v>0.06</v>
      </c>
      <c r="H925" s="31">
        <f t="shared" si="29"/>
        <v>0.9951560277146928</v>
      </c>
      <c r="I925" s="31"/>
      <c r="J925" s="33">
        <v>0.1</v>
      </c>
      <c r="K925" s="31" cm="1">
        <f t="array" ref="K925">1-POWER(1-INDEX(Life_LapseRate,A925),1/12)</f>
        <v>8.7416109546967213E-3</v>
      </c>
      <c r="L925" s="37"/>
      <c r="M925" s="35">
        <v>0.01</v>
      </c>
      <c r="N925" s="35">
        <v>0.01</v>
      </c>
      <c r="P925" s="36" cm="1">
        <f t="array" ref="P925">INDEX(Global_Inflation,A925)+0.02</f>
        <v>7.0000000000000007E-2</v>
      </c>
      <c r="R925" s="36" cm="1">
        <f t="array" ref="R925">INDEX(Life_LapseRate,A925)*0.5</f>
        <v>0.05</v>
      </c>
      <c r="S925" s="36" cm="1">
        <f t="array" ref="S925">INDEX(Life_LapseRate,A925)*1.5</f>
        <v>0.15000000000000002</v>
      </c>
      <c r="U925" s="36" cm="1">
        <f t="array" ref="U925">INDEX(Global_Yield,A925)*INDEX(Global_YieldUp,A925)</f>
        <v>5.9999999999999995E-4</v>
      </c>
      <c r="V925" s="36" cm="1">
        <f t="array" ref="V925">INDEX(Global_Yield,A925)*INDEX(Global_YieldDown,A925)</f>
        <v>5.9999999999999995E-4</v>
      </c>
    </row>
    <row r="926" spans="1:22" x14ac:dyDescent="0.2">
      <c r="A926" s="29">
        <v>924</v>
      </c>
      <c r="B926" s="30">
        <v>0.05</v>
      </c>
      <c r="C926" s="31">
        <f t="shared" si="28"/>
        <v>42.639318369851452</v>
      </c>
      <c r="D926" s="31"/>
      <c r="E926" s="32" cm="1">
        <f t="array" ref="E926">Global_Expense*INDEX(Global_InflationFactor,A926)</f>
        <v>213.19659184925726</v>
      </c>
      <c r="F926" s="32"/>
      <c r="G926" s="30">
        <v>0.06</v>
      </c>
      <c r="H926" s="31">
        <f t="shared" si="29"/>
        <v>0.9951560277146928</v>
      </c>
      <c r="I926" s="31"/>
      <c r="J926" s="33">
        <v>0.1</v>
      </c>
      <c r="K926" s="31" cm="1">
        <f t="array" ref="K926">1-POWER(1-INDEX(Life_LapseRate,A926),1/12)</f>
        <v>8.7416109546967213E-3</v>
      </c>
      <c r="L926" s="37"/>
      <c r="M926" s="35">
        <v>0.01</v>
      </c>
      <c r="N926" s="35">
        <v>0.01</v>
      </c>
      <c r="P926" s="36" cm="1">
        <f t="array" ref="P926">INDEX(Global_Inflation,A926)+0.02</f>
        <v>7.0000000000000007E-2</v>
      </c>
      <c r="R926" s="36" cm="1">
        <f t="array" ref="R926">INDEX(Life_LapseRate,A926)*0.5</f>
        <v>0.05</v>
      </c>
      <c r="S926" s="36" cm="1">
        <f t="array" ref="S926">INDEX(Life_LapseRate,A926)*1.5</f>
        <v>0.15000000000000002</v>
      </c>
      <c r="U926" s="36" cm="1">
        <f t="array" ref="U926">INDEX(Global_Yield,A926)*INDEX(Global_YieldUp,A926)</f>
        <v>5.9999999999999995E-4</v>
      </c>
      <c r="V926" s="36" cm="1">
        <f t="array" ref="V926">INDEX(Global_Yield,A926)*INDEX(Global_YieldDown,A926)</f>
        <v>5.9999999999999995E-4</v>
      </c>
    </row>
    <row r="927" spans="1:22" x14ac:dyDescent="0.2">
      <c r="A927" s="29">
        <v>925</v>
      </c>
      <c r="B927" s="30">
        <v>0.05</v>
      </c>
      <c r="C927" s="31">
        <f t="shared" si="28"/>
        <v>42.813036230940497</v>
      </c>
      <c r="D927" s="31"/>
      <c r="E927" s="32" cm="1">
        <f t="array" ref="E927">Global_Expense*INDEX(Global_InflationFactor,A927)</f>
        <v>214.06518115470249</v>
      </c>
      <c r="F927" s="32"/>
      <c r="G927" s="30">
        <v>0.06</v>
      </c>
      <c r="H927" s="31">
        <f t="shared" si="29"/>
        <v>0.9951560277146928</v>
      </c>
      <c r="I927" s="31"/>
      <c r="J927" s="33">
        <v>0.1</v>
      </c>
      <c r="K927" s="31" cm="1">
        <f t="array" ref="K927">1-POWER(1-INDEX(Life_LapseRate,A927),1/12)</f>
        <v>8.7416109546967213E-3</v>
      </c>
      <c r="L927" s="37"/>
      <c r="M927" s="35">
        <v>0.01</v>
      </c>
      <c r="N927" s="35">
        <v>0.01</v>
      </c>
      <c r="P927" s="36" cm="1">
        <f t="array" ref="P927">INDEX(Global_Inflation,A927)+0.02</f>
        <v>7.0000000000000007E-2</v>
      </c>
      <c r="R927" s="36" cm="1">
        <f t="array" ref="R927">INDEX(Life_LapseRate,A927)*0.5</f>
        <v>0.05</v>
      </c>
      <c r="S927" s="36" cm="1">
        <f t="array" ref="S927">INDEX(Life_LapseRate,A927)*1.5</f>
        <v>0.15000000000000002</v>
      </c>
      <c r="U927" s="36" cm="1">
        <f t="array" ref="U927">INDEX(Global_Yield,A927)*INDEX(Global_YieldUp,A927)</f>
        <v>5.9999999999999995E-4</v>
      </c>
      <c r="V927" s="36" cm="1">
        <f t="array" ref="V927">INDEX(Global_Yield,A927)*INDEX(Global_YieldDown,A927)</f>
        <v>5.9999999999999995E-4</v>
      </c>
    </row>
    <row r="928" spans="1:22" x14ac:dyDescent="0.2">
      <c r="A928" s="29">
        <v>926</v>
      </c>
      <c r="B928" s="30">
        <v>0.05</v>
      </c>
      <c r="C928" s="31">
        <f t="shared" si="28"/>
        <v>42.987461840099265</v>
      </c>
      <c r="D928" s="31"/>
      <c r="E928" s="32" cm="1">
        <f t="array" ref="E928">Global_Expense*INDEX(Global_InflationFactor,A928)</f>
        <v>214.93730920049632</v>
      </c>
      <c r="F928" s="32"/>
      <c r="G928" s="30">
        <v>0.06</v>
      </c>
      <c r="H928" s="31">
        <f t="shared" si="29"/>
        <v>0.9951560277146928</v>
      </c>
      <c r="I928" s="31"/>
      <c r="J928" s="33">
        <v>0.1</v>
      </c>
      <c r="K928" s="31" cm="1">
        <f t="array" ref="K928">1-POWER(1-INDEX(Life_LapseRate,A928),1/12)</f>
        <v>8.7416109546967213E-3</v>
      </c>
      <c r="L928" s="37"/>
      <c r="M928" s="35">
        <v>0.01</v>
      </c>
      <c r="N928" s="35">
        <v>0.01</v>
      </c>
      <c r="P928" s="36" cm="1">
        <f t="array" ref="P928">INDEX(Global_Inflation,A928)+0.02</f>
        <v>7.0000000000000007E-2</v>
      </c>
      <c r="R928" s="36" cm="1">
        <f t="array" ref="R928">INDEX(Life_LapseRate,A928)*0.5</f>
        <v>0.05</v>
      </c>
      <c r="S928" s="36" cm="1">
        <f t="array" ref="S928">INDEX(Life_LapseRate,A928)*1.5</f>
        <v>0.15000000000000002</v>
      </c>
      <c r="U928" s="36" cm="1">
        <f t="array" ref="U928">INDEX(Global_Yield,A928)*INDEX(Global_YieldUp,A928)</f>
        <v>5.9999999999999995E-4</v>
      </c>
      <c r="V928" s="36" cm="1">
        <f t="array" ref="V928">INDEX(Global_Yield,A928)*INDEX(Global_YieldDown,A928)</f>
        <v>5.9999999999999995E-4</v>
      </c>
    </row>
    <row r="929" spans="1:22" x14ac:dyDescent="0.2">
      <c r="A929" s="29">
        <v>927</v>
      </c>
      <c r="B929" s="30">
        <v>0.05</v>
      </c>
      <c r="C929" s="31">
        <f t="shared" si="28"/>
        <v>43.162598080780711</v>
      </c>
      <c r="D929" s="31"/>
      <c r="E929" s="32" cm="1">
        <f t="array" ref="E929">Global_Expense*INDEX(Global_InflationFactor,A929)</f>
        <v>215.81299040390354</v>
      </c>
      <c r="F929" s="32"/>
      <c r="G929" s="30">
        <v>0.06</v>
      </c>
      <c r="H929" s="31">
        <f t="shared" si="29"/>
        <v>0.9951560277146928</v>
      </c>
      <c r="I929" s="31"/>
      <c r="J929" s="33">
        <v>0.1</v>
      </c>
      <c r="K929" s="31" cm="1">
        <f t="array" ref="K929">1-POWER(1-INDEX(Life_LapseRate,A929),1/12)</f>
        <v>8.7416109546967213E-3</v>
      </c>
      <c r="L929" s="37"/>
      <c r="M929" s="35">
        <v>0.01</v>
      </c>
      <c r="N929" s="35">
        <v>0.01</v>
      </c>
      <c r="P929" s="36" cm="1">
        <f t="array" ref="P929">INDEX(Global_Inflation,A929)+0.02</f>
        <v>7.0000000000000007E-2</v>
      </c>
      <c r="R929" s="36" cm="1">
        <f t="array" ref="R929">INDEX(Life_LapseRate,A929)*0.5</f>
        <v>0.05</v>
      </c>
      <c r="S929" s="36" cm="1">
        <f t="array" ref="S929">INDEX(Life_LapseRate,A929)*1.5</f>
        <v>0.15000000000000002</v>
      </c>
      <c r="U929" s="36" cm="1">
        <f t="array" ref="U929">INDEX(Global_Yield,A929)*INDEX(Global_YieldUp,A929)</f>
        <v>5.9999999999999995E-4</v>
      </c>
      <c r="V929" s="36" cm="1">
        <f t="array" ref="V929">INDEX(Global_Yield,A929)*INDEX(Global_YieldDown,A929)</f>
        <v>5.9999999999999995E-4</v>
      </c>
    </row>
    <row r="930" spans="1:22" x14ac:dyDescent="0.2">
      <c r="A930" s="29">
        <v>928</v>
      </c>
      <c r="B930" s="30">
        <v>0.05</v>
      </c>
      <c r="C930" s="31">
        <f t="shared" si="28"/>
        <v>43.338447848185659</v>
      </c>
      <c r="D930" s="31"/>
      <c r="E930" s="32" cm="1">
        <f t="array" ref="E930">Global_Expense*INDEX(Global_InflationFactor,A930)</f>
        <v>216.6922392409283</v>
      </c>
      <c r="F930" s="32"/>
      <c r="G930" s="30">
        <v>0.06</v>
      </c>
      <c r="H930" s="31">
        <f t="shared" si="29"/>
        <v>0.9951560277146928</v>
      </c>
      <c r="I930" s="31"/>
      <c r="J930" s="33">
        <v>0.1</v>
      </c>
      <c r="K930" s="31" cm="1">
        <f t="array" ref="K930">1-POWER(1-INDEX(Life_LapseRate,A930),1/12)</f>
        <v>8.7416109546967213E-3</v>
      </c>
      <c r="L930" s="37"/>
      <c r="M930" s="35">
        <v>0.01</v>
      </c>
      <c r="N930" s="35">
        <v>0.01</v>
      </c>
      <c r="P930" s="36" cm="1">
        <f t="array" ref="P930">INDEX(Global_Inflation,A930)+0.02</f>
        <v>7.0000000000000007E-2</v>
      </c>
      <c r="R930" s="36" cm="1">
        <f t="array" ref="R930">INDEX(Life_LapseRate,A930)*0.5</f>
        <v>0.05</v>
      </c>
      <c r="S930" s="36" cm="1">
        <f t="array" ref="S930">INDEX(Life_LapseRate,A930)*1.5</f>
        <v>0.15000000000000002</v>
      </c>
      <c r="U930" s="36" cm="1">
        <f t="array" ref="U930">INDEX(Global_Yield,A930)*INDEX(Global_YieldUp,A930)</f>
        <v>5.9999999999999995E-4</v>
      </c>
      <c r="V930" s="36" cm="1">
        <f t="array" ref="V930">INDEX(Global_Yield,A930)*INDEX(Global_YieldDown,A930)</f>
        <v>5.9999999999999995E-4</v>
      </c>
    </row>
    <row r="931" spans="1:22" x14ac:dyDescent="0.2">
      <c r="A931" s="29">
        <v>929</v>
      </c>
      <c r="B931" s="30">
        <v>0.05</v>
      </c>
      <c r="C931" s="31">
        <f t="shared" si="28"/>
        <v>43.515014049310345</v>
      </c>
      <c r="D931" s="31"/>
      <c r="E931" s="32" cm="1">
        <f t="array" ref="E931">Global_Expense*INDEX(Global_InflationFactor,A931)</f>
        <v>217.57507024655172</v>
      </c>
      <c r="F931" s="32"/>
      <c r="G931" s="30">
        <v>0.06</v>
      </c>
      <c r="H931" s="31">
        <f t="shared" si="29"/>
        <v>0.9951560277146928</v>
      </c>
      <c r="I931" s="31"/>
      <c r="J931" s="33">
        <v>0.1</v>
      </c>
      <c r="K931" s="31" cm="1">
        <f t="array" ref="K931">1-POWER(1-INDEX(Life_LapseRate,A931),1/12)</f>
        <v>8.7416109546967213E-3</v>
      </c>
      <c r="L931" s="37"/>
      <c r="M931" s="35">
        <v>0.01</v>
      </c>
      <c r="N931" s="35">
        <v>0.01</v>
      </c>
      <c r="P931" s="36" cm="1">
        <f t="array" ref="P931">INDEX(Global_Inflation,A931)+0.02</f>
        <v>7.0000000000000007E-2</v>
      </c>
      <c r="R931" s="36" cm="1">
        <f t="array" ref="R931">INDEX(Life_LapseRate,A931)*0.5</f>
        <v>0.05</v>
      </c>
      <c r="S931" s="36" cm="1">
        <f t="array" ref="S931">INDEX(Life_LapseRate,A931)*1.5</f>
        <v>0.15000000000000002</v>
      </c>
      <c r="U931" s="36" cm="1">
        <f t="array" ref="U931">INDEX(Global_Yield,A931)*INDEX(Global_YieldUp,A931)</f>
        <v>5.9999999999999995E-4</v>
      </c>
      <c r="V931" s="36" cm="1">
        <f t="array" ref="V931">INDEX(Global_Yield,A931)*INDEX(Global_YieldDown,A931)</f>
        <v>5.9999999999999995E-4</v>
      </c>
    </row>
    <row r="932" spans="1:22" x14ac:dyDescent="0.2">
      <c r="A932" s="29">
        <v>930</v>
      </c>
      <c r="B932" s="30">
        <v>0.05</v>
      </c>
      <c r="C932" s="31">
        <f t="shared" si="28"/>
        <v>43.692299602994431</v>
      </c>
      <c r="D932" s="31"/>
      <c r="E932" s="32" cm="1">
        <f t="array" ref="E932">Global_Expense*INDEX(Global_InflationFactor,A932)</f>
        <v>218.46149801497216</v>
      </c>
      <c r="F932" s="32"/>
      <c r="G932" s="30">
        <v>0.06</v>
      </c>
      <c r="H932" s="31">
        <f t="shared" si="29"/>
        <v>0.9951560277146928</v>
      </c>
      <c r="I932" s="31"/>
      <c r="J932" s="33">
        <v>0.1</v>
      </c>
      <c r="K932" s="31" cm="1">
        <f t="array" ref="K932">1-POWER(1-INDEX(Life_LapseRate,A932),1/12)</f>
        <v>8.7416109546967213E-3</v>
      </c>
      <c r="L932" s="37"/>
      <c r="M932" s="35">
        <v>0.01</v>
      </c>
      <c r="N932" s="35">
        <v>0.01</v>
      </c>
      <c r="P932" s="36" cm="1">
        <f t="array" ref="P932">INDEX(Global_Inflation,A932)+0.02</f>
        <v>7.0000000000000007E-2</v>
      </c>
      <c r="R932" s="36" cm="1">
        <f t="array" ref="R932">INDEX(Life_LapseRate,A932)*0.5</f>
        <v>0.05</v>
      </c>
      <c r="S932" s="36" cm="1">
        <f t="array" ref="S932">INDEX(Life_LapseRate,A932)*1.5</f>
        <v>0.15000000000000002</v>
      </c>
      <c r="U932" s="36" cm="1">
        <f t="array" ref="U932">INDEX(Global_Yield,A932)*INDEX(Global_YieldUp,A932)</f>
        <v>5.9999999999999995E-4</v>
      </c>
      <c r="V932" s="36" cm="1">
        <f t="array" ref="V932">INDEX(Global_Yield,A932)*INDEX(Global_YieldDown,A932)</f>
        <v>5.9999999999999995E-4</v>
      </c>
    </row>
    <row r="933" spans="1:22" x14ac:dyDescent="0.2">
      <c r="A933" s="29">
        <v>931</v>
      </c>
      <c r="B933" s="30">
        <v>0.05</v>
      </c>
      <c r="C933" s="31">
        <f t="shared" si="28"/>
        <v>43.870307439969288</v>
      </c>
      <c r="D933" s="31"/>
      <c r="E933" s="32" cm="1">
        <f t="array" ref="E933">Global_Expense*INDEX(Global_InflationFactor,A933)</f>
        <v>219.35153719984643</v>
      </c>
      <c r="F933" s="32"/>
      <c r="G933" s="30">
        <v>0.06</v>
      </c>
      <c r="H933" s="31">
        <f t="shared" si="29"/>
        <v>0.9951560277146928</v>
      </c>
      <c r="I933" s="31"/>
      <c r="J933" s="33">
        <v>0.1</v>
      </c>
      <c r="K933" s="31" cm="1">
        <f t="array" ref="K933">1-POWER(1-INDEX(Life_LapseRate,A933),1/12)</f>
        <v>8.7416109546967213E-3</v>
      </c>
      <c r="L933" s="37"/>
      <c r="M933" s="35">
        <v>0.01</v>
      </c>
      <c r="N933" s="35">
        <v>0.01</v>
      </c>
      <c r="P933" s="36" cm="1">
        <f t="array" ref="P933">INDEX(Global_Inflation,A933)+0.02</f>
        <v>7.0000000000000007E-2</v>
      </c>
      <c r="R933" s="36" cm="1">
        <f t="array" ref="R933">INDEX(Life_LapseRate,A933)*0.5</f>
        <v>0.05</v>
      </c>
      <c r="S933" s="36" cm="1">
        <f t="array" ref="S933">INDEX(Life_LapseRate,A933)*1.5</f>
        <v>0.15000000000000002</v>
      </c>
      <c r="U933" s="36" cm="1">
        <f t="array" ref="U933">INDEX(Global_Yield,A933)*INDEX(Global_YieldUp,A933)</f>
        <v>5.9999999999999995E-4</v>
      </c>
      <c r="V933" s="36" cm="1">
        <f t="array" ref="V933">INDEX(Global_Yield,A933)*INDEX(Global_YieldDown,A933)</f>
        <v>5.9999999999999995E-4</v>
      </c>
    </row>
    <row r="934" spans="1:22" x14ac:dyDescent="0.2">
      <c r="A934" s="29">
        <v>932</v>
      </c>
      <c r="B934" s="30">
        <v>0.05</v>
      </c>
      <c r="C934" s="31">
        <f t="shared" si="28"/>
        <v>44.049040502906415</v>
      </c>
      <c r="D934" s="31"/>
      <c r="E934" s="32" cm="1">
        <f t="array" ref="E934">Global_Expense*INDEX(Global_InflationFactor,A934)</f>
        <v>220.24520251453208</v>
      </c>
      <c r="F934" s="32"/>
      <c r="G934" s="30">
        <v>0.06</v>
      </c>
      <c r="H934" s="31">
        <f t="shared" si="29"/>
        <v>0.9951560277146928</v>
      </c>
      <c r="I934" s="31"/>
      <c r="J934" s="33">
        <v>0.1</v>
      </c>
      <c r="K934" s="31" cm="1">
        <f t="array" ref="K934">1-POWER(1-INDEX(Life_LapseRate,A934),1/12)</f>
        <v>8.7416109546967213E-3</v>
      </c>
      <c r="L934" s="37"/>
      <c r="M934" s="35">
        <v>0.01</v>
      </c>
      <c r="N934" s="35">
        <v>0.01</v>
      </c>
      <c r="P934" s="36" cm="1">
        <f t="array" ref="P934">INDEX(Global_Inflation,A934)+0.02</f>
        <v>7.0000000000000007E-2</v>
      </c>
      <c r="R934" s="36" cm="1">
        <f t="array" ref="R934">INDEX(Life_LapseRate,A934)*0.5</f>
        <v>0.05</v>
      </c>
      <c r="S934" s="36" cm="1">
        <f t="array" ref="S934">INDEX(Life_LapseRate,A934)*1.5</f>
        <v>0.15000000000000002</v>
      </c>
      <c r="U934" s="36" cm="1">
        <f t="array" ref="U934">INDEX(Global_Yield,A934)*INDEX(Global_YieldUp,A934)</f>
        <v>5.9999999999999995E-4</v>
      </c>
      <c r="V934" s="36" cm="1">
        <f t="array" ref="V934">INDEX(Global_Yield,A934)*INDEX(Global_YieldDown,A934)</f>
        <v>5.9999999999999995E-4</v>
      </c>
    </row>
    <row r="935" spans="1:22" x14ac:dyDescent="0.2">
      <c r="A935" s="29">
        <v>933</v>
      </c>
      <c r="B935" s="30">
        <v>0.05</v>
      </c>
      <c r="C935" s="31">
        <f t="shared" si="28"/>
        <v>44.2285017464662</v>
      </c>
      <c r="D935" s="31"/>
      <c r="E935" s="32" cm="1">
        <f t="array" ref="E935">Global_Expense*INDEX(Global_InflationFactor,A935)</f>
        <v>221.14250873233101</v>
      </c>
      <c r="F935" s="32"/>
      <c r="G935" s="30">
        <v>0.06</v>
      </c>
      <c r="H935" s="31">
        <f t="shared" si="29"/>
        <v>0.9951560277146928</v>
      </c>
      <c r="I935" s="31"/>
      <c r="J935" s="33">
        <v>0.1</v>
      </c>
      <c r="K935" s="31" cm="1">
        <f t="array" ref="K935">1-POWER(1-INDEX(Life_LapseRate,A935),1/12)</f>
        <v>8.7416109546967213E-3</v>
      </c>
      <c r="L935" s="37"/>
      <c r="M935" s="35">
        <v>0.01</v>
      </c>
      <c r="N935" s="35">
        <v>0.01</v>
      </c>
      <c r="P935" s="36" cm="1">
        <f t="array" ref="P935">INDEX(Global_Inflation,A935)+0.02</f>
        <v>7.0000000000000007E-2</v>
      </c>
      <c r="R935" s="36" cm="1">
        <f t="array" ref="R935">INDEX(Life_LapseRate,A935)*0.5</f>
        <v>0.05</v>
      </c>
      <c r="S935" s="36" cm="1">
        <f t="array" ref="S935">INDEX(Life_LapseRate,A935)*1.5</f>
        <v>0.15000000000000002</v>
      </c>
      <c r="U935" s="36" cm="1">
        <f t="array" ref="U935">INDEX(Global_Yield,A935)*INDEX(Global_YieldUp,A935)</f>
        <v>5.9999999999999995E-4</v>
      </c>
      <c r="V935" s="36" cm="1">
        <f t="array" ref="V935">INDEX(Global_Yield,A935)*INDEX(Global_YieldDown,A935)</f>
        <v>5.9999999999999995E-4</v>
      </c>
    </row>
    <row r="936" spans="1:22" x14ac:dyDescent="0.2">
      <c r="A936" s="29">
        <v>934</v>
      </c>
      <c r="B936" s="30">
        <v>0.05</v>
      </c>
      <c r="C936" s="31">
        <f t="shared" si="28"/>
        <v>44.408694137346622</v>
      </c>
      <c r="D936" s="31"/>
      <c r="E936" s="32" cm="1">
        <f t="array" ref="E936">Global_Expense*INDEX(Global_InflationFactor,A936)</f>
        <v>222.04347068673312</v>
      </c>
      <c r="F936" s="32"/>
      <c r="G936" s="30">
        <v>0.06</v>
      </c>
      <c r="H936" s="31">
        <f t="shared" si="29"/>
        <v>0.9951560277146928</v>
      </c>
      <c r="I936" s="31"/>
      <c r="J936" s="33">
        <v>0.1</v>
      </c>
      <c r="K936" s="31" cm="1">
        <f t="array" ref="K936">1-POWER(1-INDEX(Life_LapseRate,A936),1/12)</f>
        <v>8.7416109546967213E-3</v>
      </c>
      <c r="L936" s="37"/>
      <c r="M936" s="35">
        <v>0.01</v>
      </c>
      <c r="N936" s="35">
        <v>0.01</v>
      </c>
      <c r="P936" s="36" cm="1">
        <f t="array" ref="P936">INDEX(Global_Inflation,A936)+0.02</f>
        <v>7.0000000000000007E-2</v>
      </c>
      <c r="R936" s="36" cm="1">
        <f t="array" ref="R936">INDEX(Life_LapseRate,A936)*0.5</f>
        <v>0.05</v>
      </c>
      <c r="S936" s="36" cm="1">
        <f t="array" ref="S936">INDEX(Life_LapseRate,A936)*1.5</f>
        <v>0.15000000000000002</v>
      </c>
      <c r="U936" s="36" cm="1">
        <f t="array" ref="U936">INDEX(Global_Yield,A936)*INDEX(Global_YieldUp,A936)</f>
        <v>5.9999999999999995E-4</v>
      </c>
      <c r="V936" s="36" cm="1">
        <f t="array" ref="V936">INDEX(Global_Yield,A936)*INDEX(Global_YieldDown,A936)</f>
        <v>5.9999999999999995E-4</v>
      </c>
    </row>
    <row r="937" spans="1:22" x14ac:dyDescent="0.2">
      <c r="A937" s="29">
        <v>935</v>
      </c>
      <c r="B937" s="30">
        <v>0.05</v>
      </c>
      <c r="C937" s="31">
        <f t="shared" si="28"/>
        <v>44.589620654332336</v>
      </c>
      <c r="D937" s="31"/>
      <c r="E937" s="32" cm="1">
        <f t="array" ref="E937">Global_Expense*INDEX(Global_InflationFactor,A937)</f>
        <v>222.94810327166169</v>
      </c>
      <c r="F937" s="32"/>
      <c r="G937" s="30">
        <v>0.06</v>
      </c>
      <c r="H937" s="31">
        <f t="shared" si="29"/>
        <v>0.9951560277146928</v>
      </c>
      <c r="I937" s="31"/>
      <c r="J937" s="33">
        <v>0.1</v>
      </c>
      <c r="K937" s="31" cm="1">
        <f t="array" ref="K937">1-POWER(1-INDEX(Life_LapseRate,A937),1/12)</f>
        <v>8.7416109546967213E-3</v>
      </c>
      <c r="L937" s="37"/>
      <c r="M937" s="35">
        <v>0.01</v>
      </c>
      <c r="N937" s="35">
        <v>0.01</v>
      </c>
      <c r="P937" s="36" cm="1">
        <f t="array" ref="P937">INDEX(Global_Inflation,A937)+0.02</f>
        <v>7.0000000000000007E-2</v>
      </c>
      <c r="R937" s="36" cm="1">
        <f t="array" ref="R937">INDEX(Life_LapseRate,A937)*0.5</f>
        <v>0.05</v>
      </c>
      <c r="S937" s="36" cm="1">
        <f t="array" ref="S937">INDEX(Life_LapseRate,A937)*1.5</f>
        <v>0.15000000000000002</v>
      </c>
      <c r="U937" s="36" cm="1">
        <f t="array" ref="U937">INDEX(Global_Yield,A937)*INDEX(Global_YieldUp,A937)</f>
        <v>5.9999999999999995E-4</v>
      </c>
      <c r="V937" s="36" cm="1">
        <f t="array" ref="V937">INDEX(Global_Yield,A937)*INDEX(Global_YieldDown,A937)</f>
        <v>5.9999999999999995E-4</v>
      </c>
    </row>
    <row r="938" spans="1:22" x14ac:dyDescent="0.2">
      <c r="A938" s="29">
        <v>936</v>
      </c>
      <c r="B938" s="30">
        <v>0.05</v>
      </c>
      <c r="C938" s="31">
        <f t="shared" si="28"/>
        <v>44.771284288344013</v>
      </c>
      <c r="D938" s="31"/>
      <c r="E938" s="32" cm="1">
        <f t="array" ref="E938">Global_Expense*INDEX(Global_InflationFactor,A938)</f>
        <v>223.85642144172007</v>
      </c>
      <c r="F938" s="32"/>
      <c r="G938" s="30">
        <v>0.06</v>
      </c>
      <c r="H938" s="31">
        <f t="shared" si="29"/>
        <v>0.9951560277146928</v>
      </c>
      <c r="I938" s="31"/>
      <c r="J938" s="33">
        <v>0.1</v>
      </c>
      <c r="K938" s="31" cm="1">
        <f t="array" ref="K938">1-POWER(1-INDEX(Life_LapseRate,A938),1/12)</f>
        <v>8.7416109546967213E-3</v>
      </c>
      <c r="L938" s="37"/>
      <c r="M938" s="35">
        <v>0.01</v>
      </c>
      <c r="N938" s="35">
        <v>0.01</v>
      </c>
      <c r="P938" s="36" cm="1">
        <f t="array" ref="P938">INDEX(Global_Inflation,A938)+0.02</f>
        <v>7.0000000000000007E-2</v>
      </c>
      <c r="R938" s="36" cm="1">
        <f t="array" ref="R938">INDEX(Life_LapseRate,A938)*0.5</f>
        <v>0.05</v>
      </c>
      <c r="S938" s="36" cm="1">
        <f t="array" ref="S938">INDEX(Life_LapseRate,A938)*1.5</f>
        <v>0.15000000000000002</v>
      </c>
      <c r="U938" s="36" cm="1">
        <f t="array" ref="U938">INDEX(Global_Yield,A938)*INDEX(Global_YieldUp,A938)</f>
        <v>5.9999999999999995E-4</v>
      </c>
      <c r="V938" s="36" cm="1">
        <f t="array" ref="V938">INDEX(Global_Yield,A938)*INDEX(Global_YieldDown,A938)</f>
        <v>5.9999999999999995E-4</v>
      </c>
    </row>
    <row r="939" spans="1:22" x14ac:dyDescent="0.2">
      <c r="A939" s="29">
        <v>937</v>
      </c>
      <c r="B939" s="30">
        <v>0.05</v>
      </c>
      <c r="C939" s="31">
        <f t="shared" si="28"/>
        <v>44.953688042487506</v>
      </c>
      <c r="D939" s="31"/>
      <c r="E939" s="32" cm="1">
        <f t="array" ref="E939">Global_Expense*INDEX(Global_InflationFactor,A939)</f>
        <v>224.76844021243753</v>
      </c>
      <c r="F939" s="32"/>
      <c r="G939" s="30">
        <v>0.06</v>
      </c>
      <c r="H939" s="31">
        <f t="shared" si="29"/>
        <v>0.9951560277146928</v>
      </c>
      <c r="I939" s="31"/>
      <c r="J939" s="33">
        <v>0.1</v>
      </c>
      <c r="K939" s="31" cm="1">
        <f t="array" ref="K939">1-POWER(1-INDEX(Life_LapseRate,A939),1/12)</f>
        <v>8.7416109546967213E-3</v>
      </c>
      <c r="L939" s="37"/>
      <c r="M939" s="35">
        <v>0.01</v>
      </c>
      <c r="N939" s="35">
        <v>0.01</v>
      </c>
      <c r="P939" s="36" cm="1">
        <f t="array" ref="P939">INDEX(Global_Inflation,A939)+0.02</f>
        <v>7.0000000000000007E-2</v>
      </c>
      <c r="R939" s="36" cm="1">
        <f t="array" ref="R939">INDEX(Life_LapseRate,A939)*0.5</f>
        <v>0.05</v>
      </c>
      <c r="S939" s="36" cm="1">
        <f t="array" ref="S939">INDEX(Life_LapseRate,A939)*1.5</f>
        <v>0.15000000000000002</v>
      </c>
      <c r="U939" s="36" cm="1">
        <f t="array" ref="U939">INDEX(Global_Yield,A939)*INDEX(Global_YieldUp,A939)</f>
        <v>5.9999999999999995E-4</v>
      </c>
      <c r="V939" s="36" cm="1">
        <f t="array" ref="V939">INDEX(Global_Yield,A939)*INDEX(Global_YieldDown,A939)</f>
        <v>5.9999999999999995E-4</v>
      </c>
    </row>
    <row r="940" spans="1:22" x14ac:dyDescent="0.2">
      <c r="A940" s="29">
        <v>938</v>
      </c>
      <c r="B940" s="30">
        <v>0.05</v>
      </c>
      <c r="C940" s="31">
        <f t="shared" si="28"/>
        <v>45.136834932104229</v>
      </c>
      <c r="D940" s="31"/>
      <c r="E940" s="32" cm="1">
        <f t="array" ref="E940">Global_Expense*INDEX(Global_InflationFactor,A940)</f>
        <v>225.68417466052114</v>
      </c>
      <c r="F940" s="32"/>
      <c r="G940" s="30">
        <v>0.06</v>
      </c>
      <c r="H940" s="31">
        <f t="shared" si="29"/>
        <v>0.9951560277146928</v>
      </c>
      <c r="I940" s="31"/>
      <c r="J940" s="33">
        <v>0.1</v>
      </c>
      <c r="K940" s="31" cm="1">
        <f t="array" ref="K940">1-POWER(1-INDEX(Life_LapseRate,A940),1/12)</f>
        <v>8.7416109546967213E-3</v>
      </c>
      <c r="L940" s="37"/>
      <c r="M940" s="35">
        <v>0.01</v>
      </c>
      <c r="N940" s="35">
        <v>0.01</v>
      </c>
      <c r="P940" s="36" cm="1">
        <f t="array" ref="P940">INDEX(Global_Inflation,A940)+0.02</f>
        <v>7.0000000000000007E-2</v>
      </c>
      <c r="R940" s="36" cm="1">
        <f t="array" ref="R940">INDEX(Life_LapseRate,A940)*0.5</f>
        <v>0.05</v>
      </c>
      <c r="S940" s="36" cm="1">
        <f t="array" ref="S940">INDEX(Life_LapseRate,A940)*1.5</f>
        <v>0.15000000000000002</v>
      </c>
      <c r="U940" s="36" cm="1">
        <f t="array" ref="U940">INDEX(Global_Yield,A940)*INDEX(Global_YieldUp,A940)</f>
        <v>5.9999999999999995E-4</v>
      </c>
      <c r="V940" s="36" cm="1">
        <f t="array" ref="V940">INDEX(Global_Yield,A940)*INDEX(Global_YieldDown,A940)</f>
        <v>5.9999999999999995E-4</v>
      </c>
    </row>
    <row r="941" spans="1:22" x14ac:dyDescent="0.2">
      <c r="A941" s="29">
        <v>939</v>
      </c>
      <c r="B941" s="30">
        <v>0.05</v>
      </c>
      <c r="C941" s="31">
        <f t="shared" si="28"/>
        <v>45.320727984819733</v>
      </c>
      <c r="D941" s="31"/>
      <c r="E941" s="32" cm="1">
        <f t="array" ref="E941">Global_Expense*INDEX(Global_InflationFactor,A941)</f>
        <v>226.60363992409867</v>
      </c>
      <c r="F941" s="32"/>
      <c r="G941" s="30">
        <v>0.06</v>
      </c>
      <c r="H941" s="31">
        <f t="shared" si="29"/>
        <v>0.9951560277146928</v>
      </c>
      <c r="I941" s="31"/>
      <c r="J941" s="33">
        <v>0.1</v>
      </c>
      <c r="K941" s="31" cm="1">
        <f t="array" ref="K941">1-POWER(1-INDEX(Life_LapseRate,A941),1/12)</f>
        <v>8.7416109546967213E-3</v>
      </c>
      <c r="L941" s="37"/>
      <c r="M941" s="35">
        <v>0.01</v>
      </c>
      <c r="N941" s="35">
        <v>0.01</v>
      </c>
      <c r="P941" s="36" cm="1">
        <f t="array" ref="P941">INDEX(Global_Inflation,A941)+0.02</f>
        <v>7.0000000000000007E-2</v>
      </c>
      <c r="R941" s="36" cm="1">
        <f t="array" ref="R941">INDEX(Life_LapseRate,A941)*0.5</f>
        <v>0.05</v>
      </c>
      <c r="S941" s="36" cm="1">
        <f t="array" ref="S941">INDEX(Life_LapseRate,A941)*1.5</f>
        <v>0.15000000000000002</v>
      </c>
      <c r="U941" s="36" cm="1">
        <f t="array" ref="U941">INDEX(Global_Yield,A941)*INDEX(Global_YieldUp,A941)</f>
        <v>5.9999999999999995E-4</v>
      </c>
      <c r="V941" s="36" cm="1">
        <f t="array" ref="V941">INDEX(Global_Yield,A941)*INDEX(Global_YieldDown,A941)</f>
        <v>5.9999999999999995E-4</v>
      </c>
    </row>
    <row r="942" spans="1:22" x14ac:dyDescent="0.2">
      <c r="A942" s="29">
        <v>940</v>
      </c>
      <c r="B942" s="30">
        <v>0.05</v>
      </c>
      <c r="C942" s="31">
        <f t="shared" si="28"/>
        <v>45.505370240594928</v>
      </c>
      <c r="D942" s="31"/>
      <c r="E942" s="32" cm="1">
        <f t="array" ref="E942">Global_Expense*INDEX(Global_InflationFactor,A942)</f>
        <v>227.52685120297463</v>
      </c>
      <c r="F942" s="32"/>
      <c r="G942" s="30">
        <v>0.06</v>
      </c>
      <c r="H942" s="31">
        <f t="shared" si="29"/>
        <v>0.9951560277146928</v>
      </c>
      <c r="I942" s="31"/>
      <c r="J942" s="33">
        <v>0.1</v>
      </c>
      <c r="K942" s="31" cm="1">
        <f t="array" ref="K942">1-POWER(1-INDEX(Life_LapseRate,A942),1/12)</f>
        <v>8.7416109546967213E-3</v>
      </c>
      <c r="L942" s="37"/>
      <c r="M942" s="35">
        <v>0.01</v>
      </c>
      <c r="N942" s="35">
        <v>0.01</v>
      </c>
      <c r="P942" s="36" cm="1">
        <f t="array" ref="P942">INDEX(Global_Inflation,A942)+0.02</f>
        <v>7.0000000000000007E-2</v>
      </c>
      <c r="R942" s="36" cm="1">
        <f t="array" ref="R942">INDEX(Life_LapseRate,A942)*0.5</f>
        <v>0.05</v>
      </c>
      <c r="S942" s="36" cm="1">
        <f t="array" ref="S942">INDEX(Life_LapseRate,A942)*1.5</f>
        <v>0.15000000000000002</v>
      </c>
      <c r="U942" s="36" cm="1">
        <f t="array" ref="U942">INDEX(Global_Yield,A942)*INDEX(Global_YieldUp,A942)</f>
        <v>5.9999999999999995E-4</v>
      </c>
      <c r="V942" s="36" cm="1">
        <f t="array" ref="V942">INDEX(Global_Yield,A942)*INDEX(Global_YieldDown,A942)</f>
        <v>5.9999999999999995E-4</v>
      </c>
    </row>
    <row r="943" spans="1:22" x14ac:dyDescent="0.2">
      <c r="A943" s="29">
        <v>941</v>
      </c>
      <c r="B943" s="30">
        <v>0.05</v>
      </c>
      <c r="C943" s="31">
        <f t="shared" si="28"/>
        <v>45.690764751775866</v>
      </c>
      <c r="D943" s="31"/>
      <c r="E943" s="32" cm="1">
        <f t="array" ref="E943">Global_Expense*INDEX(Global_InflationFactor,A943)</f>
        <v>228.45382375887934</v>
      </c>
      <c r="F943" s="32"/>
      <c r="G943" s="30">
        <v>0.06</v>
      </c>
      <c r="H943" s="31">
        <f t="shared" si="29"/>
        <v>0.9951560277146928</v>
      </c>
      <c r="I943" s="31"/>
      <c r="J943" s="33">
        <v>0.1</v>
      </c>
      <c r="K943" s="31" cm="1">
        <f t="array" ref="K943">1-POWER(1-INDEX(Life_LapseRate,A943),1/12)</f>
        <v>8.7416109546967213E-3</v>
      </c>
      <c r="L943" s="37"/>
      <c r="M943" s="35">
        <v>0.01</v>
      </c>
      <c r="N943" s="35">
        <v>0.01</v>
      </c>
      <c r="P943" s="36" cm="1">
        <f t="array" ref="P943">INDEX(Global_Inflation,A943)+0.02</f>
        <v>7.0000000000000007E-2</v>
      </c>
      <c r="R943" s="36" cm="1">
        <f t="array" ref="R943">INDEX(Life_LapseRate,A943)*0.5</f>
        <v>0.05</v>
      </c>
      <c r="S943" s="36" cm="1">
        <f t="array" ref="S943">INDEX(Life_LapseRate,A943)*1.5</f>
        <v>0.15000000000000002</v>
      </c>
      <c r="U943" s="36" cm="1">
        <f t="array" ref="U943">INDEX(Global_Yield,A943)*INDEX(Global_YieldUp,A943)</f>
        <v>5.9999999999999995E-4</v>
      </c>
      <c r="V943" s="36" cm="1">
        <f t="array" ref="V943">INDEX(Global_Yield,A943)*INDEX(Global_YieldDown,A943)</f>
        <v>5.9999999999999995E-4</v>
      </c>
    </row>
    <row r="944" spans="1:22" x14ac:dyDescent="0.2">
      <c r="A944" s="29">
        <v>942</v>
      </c>
      <c r="B944" s="30">
        <v>0.05</v>
      </c>
      <c r="C944" s="31">
        <f t="shared" si="28"/>
        <v>45.876914583144163</v>
      </c>
      <c r="D944" s="31"/>
      <c r="E944" s="32" cm="1">
        <f t="array" ref="E944">Global_Expense*INDEX(Global_InflationFactor,A944)</f>
        <v>229.38457291572081</v>
      </c>
      <c r="F944" s="32"/>
      <c r="G944" s="30">
        <v>0.06</v>
      </c>
      <c r="H944" s="31">
        <f t="shared" si="29"/>
        <v>0.9951560277146928</v>
      </c>
      <c r="I944" s="31"/>
      <c r="J944" s="33">
        <v>0.1</v>
      </c>
      <c r="K944" s="31" cm="1">
        <f t="array" ref="K944">1-POWER(1-INDEX(Life_LapseRate,A944),1/12)</f>
        <v>8.7416109546967213E-3</v>
      </c>
      <c r="L944" s="37"/>
      <c r="M944" s="35">
        <v>0.01</v>
      </c>
      <c r="N944" s="35">
        <v>0.01</v>
      </c>
      <c r="P944" s="36" cm="1">
        <f t="array" ref="P944">INDEX(Global_Inflation,A944)+0.02</f>
        <v>7.0000000000000007E-2</v>
      </c>
      <c r="R944" s="36" cm="1">
        <f t="array" ref="R944">INDEX(Life_LapseRate,A944)*0.5</f>
        <v>0.05</v>
      </c>
      <c r="S944" s="36" cm="1">
        <f t="array" ref="S944">INDEX(Life_LapseRate,A944)*1.5</f>
        <v>0.15000000000000002</v>
      </c>
      <c r="U944" s="36" cm="1">
        <f t="array" ref="U944">INDEX(Global_Yield,A944)*INDEX(Global_YieldUp,A944)</f>
        <v>5.9999999999999995E-4</v>
      </c>
      <c r="V944" s="36" cm="1">
        <f t="array" ref="V944">INDEX(Global_Yield,A944)*INDEX(Global_YieldDown,A944)</f>
        <v>5.9999999999999995E-4</v>
      </c>
    </row>
    <row r="945" spans="1:22" x14ac:dyDescent="0.2">
      <c r="A945" s="29">
        <v>943</v>
      </c>
      <c r="B945" s="30">
        <v>0.05</v>
      </c>
      <c r="C945" s="31">
        <f t="shared" si="28"/>
        <v>46.063822811967739</v>
      </c>
      <c r="D945" s="31"/>
      <c r="E945" s="32" cm="1">
        <f t="array" ref="E945">Global_Expense*INDEX(Global_InflationFactor,A945)</f>
        <v>230.31911405983868</v>
      </c>
      <c r="F945" s="32"/>
      <c r="G945" s="30">
        <v>0.06</v>
      </c>
      <c r="H945" s="31">
        <f t="shared" si="29"/>
        <v>0.9951560277146928</v>
      </c>
      <c r="I945" s="31"/>
      <c r="J945" s="33">
        <v>0.1</v>
      </c>
      <c r="K945" s="31" cm="1">
        <f t="array" ref="K945">1-POWER(1-INDEX(Life_LapseRate,A945),1/12)</f>
        <v>8.7416109546967213E-3</v>
      </c>
      <c r="L945" s="37"/>
      <c r="M945" s="35">
        <v>0.01</v>
      </c>
      <c r="N945" s="35">
        <v>0.01</v>
      </c>
      <c r="P945" s="36" cm="1">
        <f t="array" ref="P945">INDEX(Global_Inflation,A945)+0.02</f>
        <v>7.0000000000000007E-2</v>
      </c>
      <c r="R945" s="36" cm="1">
        <f t="array" ref="R945">INDEX(Life_LapseRate,A945)*0.5</f>
        <v>0.05</v>
      </c>
      <c r="S945" s="36" cm="1">
        <f t="array" ref="S945">INDEX(Life_LapseRate,A945)*1.5</f>
        <v>0.15000000000000002</v>
      </c>
      <c r="U945" s="36" cm="1">
        <f t="array" ref="U945">INDEX(Global_Yield,A945)*INDEX(Global_YieldUp,A945)</f>
        <v>5.9999999999999995E-4</v>
      </c>
      <c r="V945" s="36" cm="1">
        <f t="array" ref="V945">INDEX(Global_Yield,A945)*INDEX(Global_YieldDown,A945)</f>
        <v>5.9999999999999995E-4</v>
      </c>
    </row>
    <row r="946" spans="1:22" x14ac:dyDescent="0.2">
      <c r="A946" s="29">
        <v>944</v>
      </c>
      <c r="B946" s="30">
        <v>0.05</v>
      </c>
      <c r="C946" s="31">
        <f t="shared" si="28"/>
        <v>46.251492528051749</v>
      </c>
      <c r="D946" s="31"/>
      <c r="E946" s="32" cm="1">
        <f t="array" ref="E946">Global_Expense*INDEX(Global_InflationFactor,A946)</f>
        <v>231.25746264025875</v>
      </c>
      <c r="F946" s="32"/>
      <c r="G946" s="30">
        <v>0.06</v>
      </c>
      <c r="H946" s="31">
        <f t="shared" si="29"/>
        <v>0.9951560277146928</v>
      </c>
      <c r="I946" s="31"/>
      <c r="J946" s="33">
        <v>0.1</v>
      </c>
      <c r="K946" s="31" cm="1">
        <f t="array" ref="K946">1-POWER(1-INDEX(Life_LapseRate,A946),1/12)</f>
        <v>8.7416109546967213E-3</v>
      </c>
      <c r="L946" s="37"/>
      <c r="M946" s="35">
        <v>0.01</v>
      </c>
      <c r="N946" s="35">
        <v>0.01</v>
      </c>
      <c r="P946" s="36" cm="1">
        <f t="array" ref="P946">INDEX(Global_Inflation,A946)+0.02</f>
        <v>7.0000000000000007E-2</v>
      </c>
      <c r="R946" s="36" cm="1">
        <f t="array" ref="R946">INDEX(Life_LapseRate,A946)*0.5</f>
        <v>0.05</v>
      </c>
      <c r="S946" s="36" cm="1">
        <f t="array" ref="S946">INDEX(Life_LapseRate,A946)*1.5</f>
        <v>0.15000000000000002</v>
      </c>
      <c r="U946" s="36" cm="1">
        <f t="array" ref="U946">INDEX(Global_Yield,A946)*INDEX(Global_YieldUp,A946)</f>
        <v>5.9999999999999995E-4</v>
      </c>
      <c r="V946" s="36" cm="1">
        <f t="array" ref="V946">INDEX(Global_Yield,A946)*INDEX(Global_YieldDown,A946)</f>
        <v>5.9999999999999995E-4</v>
      </c>
    </row>
    <row r="947" spans="1:22" x14ac:dyDescent="0.2">
      <c r="A947" s="29">
        <v>945</v>
      </c>
      <c r="B947" s="30">
        <v>0.05</v>
      </c>
      <c r="C947" s="31">
        <f t="shared" si="28"/>
        <v>46.439926833789521</v>
      </c>
      <c r="D947" s="31"/>
      <c r="E947" s="32" cm="1">
        <f t="array" ref="E947">Global_Expense*INDEX(Global_InflationFactor,A947)</f>
        <v>232.1996341689476</v>
      </c>
      <c r="F947" s="32"/>
      <c r="G947" s="30">
        <v>0.06</v>
      </c>
      <c r="H947" s="31">
        <f t="shared" si="29"/>
        <v>0.9951560277146928</v>
      </c>
      <c r="I947" s="31"/>
      <c r="J947" s="33">
        <v>0.1</v>
      </c>
      <c r="K947" s="31" cm="1">
        <f t="array" ref="K947">1-POWER(1-INDEX(Life_LapseRate,A947),1/12)</f>
        <v>8.7416109546967213E-3</v>
      </c>
      <c r="L947" s="37"/>
      <c r="M947" s="35">
        <v>0.01</v>
      </c>
      <c r="N947" s="35">
        <v>0.01</v>
      </c>
      <c r="P947" s="36" cm="1">
        <f t="array" ref="P947">INDEX(Global_Inflation,A947)+0.02</f>
        <v>7.0000000000000007E-2</v>
      </c>
      <c r="R947" s="36" cm="1">
        <f t="array" ref="R947">INDEX(Life_LapseRate,A947)*0.5</f>
        <v>0.05</v>
      </c>
      <c r="S947" s="36" cm="1">
        <f t="array" ref="S947">INDEX(Life_LapseRate,A947)*1.5</f>
        <v>0.15000000000000002</v>
      </c>
      <c r="U947" s="36" cm="1">
        <f t="array" ref="U947">INDEX(Global_Yield,A947)*INDEX(Global_YieldUp,A947)</f>
        <v>5.9999999999999995E-4</v>
      </c>
      <c r="V947" s="36" cm="1">
        <f t="array" ref="V947">INDEX(Global_Yield,A947)*INDEX(Global_YieldDown,A947)</f>
        <v>5.9999999999999995E-4</v>
      </c>
    </row>
    <row r="948" spans="1:22" x14ac:dyDescent="0.2">
      <c r="A948" s="29">
        <v>946</v>
      </c>
      <c r="B948" s="30">
        <v>0.05</v>
      </c>
      <c r="C948" s="31">
        <f t="shared" si="28"/>
        <v>46.629128844213938</v>
      </c>
      <c r="D948" s="31"/>
      <c r="E948" s="32" cm="1">
        <f t="array" ref="E948">Global_Expense*INDEX(Global_InflationFactor,A948)</f>
        <v>233.14564422106969</v>
      </c>
      <c r="F948" s="32"/>
      <c r="G948" s="30">
        <v>0.06</v>
      </c>
      <c r="H948" s="31">
        <f t="shared" si="29"/>
        <v>0.9951560277146928</v>
      </c>
      <c r="I948" s="31"/>
      <c r="J948" s="33">
        <v>0.1</v>
      </c>
      <c r="K948" s="31" cm="1">
        <f t="array" ref="K948">1-POWER(1-INDEX(Life_LapseRate,A948),1/12)</f>
        <v>8.7416109546967213E-3</v>
      </c>
      <c r="L948" s="37"/>
      <c r="M948" s="35">
        <v>0.01</v>
      </c>
      <c r="N948" s="35">
        <v>0.01</v>
      </c>
      <c r="P948" s="36" cm="1">
        <f t="array" ref="P948">INDEX(Global_Inflation,A948)+0.02</f>
        <v>7.0000000000000007E-2</v>
      </c>
      <c r="R948" s="36" cm="1">
        <f t="array" ref="R948">INDEX(Life_LapseRate,A948)*0.5</f>
        <v>0.05</v>
      </c>
      <c r="S948" s="36" cm="1">
        <f t="array" ref="S948">INDEX(Life_LapseRate,A948)*1.5</f>
        <v>0.15000000000000002</v>
      </c>
      <c r="U948" s="36" cm="1">
        <f t="array" ref="U948">INDEX(Global_Yield,A948)*INDEX(Global_YieldUp,A948)</f>
        <v>5.9999999999999995E-4</v>
      </c>
      <c r="V948" s="36" cm="1">
        <f t="array" ref="V948">INDEX(Global_Yield,A948)*INDEX(Global_YieldDown,A948)</f>
        <v>5.9999999999999995E-4</v>
      </c>
    </row>
    <row r="949" spans="1:22" x14ac:dyDescent="0.2">
      <c r="A949" s="29">
        <v>947</v>
      </c>
      <c r="B949" s="30">
        <v>0.05</v>
      </c>
      <c r="C949" s="31">
        <f t="shared" si="28"/>
        <v>46.819101687048935</v>
      </c>
      <c r="D949" s="31"/>
      <c r="E949" s="32" cm="1">
        <f t="array" ref="E949">Global_Expense*INDEX(Global_InflationFactor,A949)</f>
        <v>234.09550843524468</v>
      </c>
      <c r="F949" s="32"/>
      <c r="G949" s="30">
        <v>0.06</v>
      </c>
      <c r="H949" s="31">
        <f t="shared" si="29"/>
        <v>0.9951560277146928</v>
      </c>
      <c r="I949" s="31"/>
      <c r="J949" s="33">
        <v>0.1</v>
      </c>
      <c r="K949" s="31" cm="1">
        <f t="array" ref="K949">1-POWER(1-INDEX(Life_LapseRate,A949),1/12)</f>
        <v>8.7416109546967213E-3</v>
      </c>
      <c r="L949" s="37"/>
      <c r="M949" s="35">
        <v>0.01</v>
      </c>
      <c r="N949" s="35">
        <v>0.01</v>
      </c>
      <c r="P949" s="36" cm="1">
        <f t="array" ref="P949">INDEX(Global_Inflation,A949)+0.02</f>
        <v>7.0000000000000007E-2</v>
      </c>
      <c r="R949" s="36" cm="1">
        <f t="array" ref="R949">INDEX(Life_LapseRate,A949)*0.5</f>
        <v>0.05</v>
      </c>
      <c r="S949" s="36" cm="1">
        <f t="array" ref="S949">INDEX(Life_LapseRate,A949)*1.5</f>
        <v>0.15000000000000002</v>
      </c>
      <c r="U949" s="36" cm="1">
        <f t="array" ref="U949">INDEX(Global_Yield,A949)*INDEX(Global_YieldUp,A949)</f>
        <v>5.9999999999999995E-4</v>
      </c>
      <c r="V949" s="36" cm="1">
        <f t="array" ref="V949">INDEX(Global_Yield,A949)*INDEX(Global_YieldDown,A949)</f>
        <v>5.9999999999999995E-4</v>
      </c>
    </row>
    <row r="950" spans="1:22" x14ac:dyDescent="0.2">
      <c r="A950" s="29">
        <v>948</v>
      </c>
      <c r="B950" s="30">
        <v>0.05</v>
      </c>
      <c r="C950" s="31">
        <f t="shared" si="28"/>
        <v>47.009848502761216</v>
      </c>
      <c r="D950" s="31"/>
      <c r="E950" s="32" cm="1">
        <f t="array" ref="E950">Global_Expense*INDEX(Global_InflationFactor,A950)</f>
        <v>235.04924251380606</v>
      </c>
      <c r="F950" s="32"/>
      <c r="G950" s="30">
        <v>0.06</v>
      </c>
      <c r="H950" s="31">
        <f t="shared" si="29"/>
        <v>0.9951560277146928</v>
      </c>
      <c r="I950" s="31"/>
      <c r="J950" s="33">
        <v>0.1</v>
      </c>
      <c r="K950" s="31" cm="1">
        <f t="array" ref="K950">1-POWER(1-INDEX(Life_LapseRate,A950),1/12)</f>
        <v>8.7416109546967213E-3</v>
      </c>
      <c r="L950" s="37"/>
      <c r="M950" s="35">
        <v>0.01</v>
      </c>
      <c r="N950" s="35">
        <v>0.01</v>
      </c>
      <c r="P950" s="36" cm="1">
        <f t="array" ref="P950">INDEX(Global_Inflation,A950)+0.02</f>
        <v>7.0000000000000007E-2</v>
      </c>
      <c r="R950" s="36" cm="1">
        <f t="array" ref="R950">INDEX(Life_LapseRate,A950)*0.5</f>
        <v>0.05</v>
      </c>
      <c r="S950" s="36" cm="1">
        <f t="array" ref="S950">INDEX(Life_LapseRate,A950)*1.5</f>
        <v>0.15000000000000002</v>
      </c>
      <c r="U950" s="36" cm="1">
        <f t="array" ref="U950">INDEX(Global_Yield,A950)*INDEX(Global_YieldUp,A950)</f>
        <v>5.9999999999999995E-4</v>
      </c>
      <c r="V950" s="36" cm="1">
        <f t="array" ref="V950">INDEX(Global_Yield,A950)*INDEX(Global_YieldDown,A950)</f>
        <v>5.9999999999999995E-4</v>
      </c>
    </row>
    <row r="951" spans="1:22" x14ac:dyDescent="0.2">
      <c r="A951" s="29">
        <v>949</v>
      </c>
      <c r="B951" s="30">
        <v>0.05</v>
      </c>
      <c r="C951" s="31">
        <f t="shared" si="28"/>
        <v>47.201372444611899</v>
      </c>
      <c r="D951" s="31"/>
      <c r="E951" s="32" cm="1">
        <f t="array" ref="E951">Global_Expense*INDEX(Global_InflationFactor,A951)</f>
        <v>236.0068622230595</v>
      </c>
      <c r="F951" s="32"/>
      <c r="G951" s="30">
        <v>0.06</v>
      </c>
      <c r="H951" s="31">
        <f t="shared" si="29"/>
        <v>0.9951560277146928</v>
      </c>
      <c r="I951" s="31"/>
      <c r="J951" s="33">
        <v>0.1</v>
      </c>
      <c r="K951" s="31" cm="1">
        <f t="array" ref="K951">1-POWER(1-INDEX(Life_LapseRate,A951),1/12)</f>
        <v>8.7416109546967213E-3</v>
      </c>
      <c r="L951" s="37"/>
      <c r="M951" s="35">
        <v>0.01</v>
      </c>
      <c r="N951" s="35">
        <v>0.01</v>
      </c>
      <c r="P951" s="36" cm="1">
        <f t="array" ref="P951">INDEX(Global_Inflation,A951)+0.02</f>
        <v>7.0000000000000007E-2</v>
      </c>
      <c r="R951" s="36" cm="1">
        <f t="array" ref="R951">INDEX(Life_LapseRate,A951)*0.5</f>
        <v>0.05</v>
      </c>
      <c r="S951" s="36" cm="1">
        <f t="array" ref="S951">INDEX(Life_LapseRate,A951)*1.5</f>
        <v>0.15000000000000002</v>
      </c>
      <c r="U951" s="36" cm="1">
        <f t="array" ref="U951">INDEX(Global_Yield,A951)*INDEX(Global_YieldUp,A951)</f>
        <v>5.9999999999999995E-4</v>
      </c>
      <c r="V951" s="36" cm="1">
        <f t="array" ref="V951">INDEX(Global_Yield,A951)*INDEX(Global_YieldDown,A951)</f>
        <v>5.9999999999999995E-4</v>
      </c>
    </row>
    <row r="952" spans="1:22" x14ac:dyDescent="0.2">
      <c r="A952" s="29">
        <v>950</v>
      </c>
      <c r="B952" s="30">
        <v>0.05</v>
      </c>
      <c r="C952" s="31">
        <f t="shared" si="28"/>
        <v>47.393676678709433</v>
      </c>
      <c r="D952" s="31"/>
      <c r="E952" s="32" cm="1">
        <f t="array" ref="E952">Global_Expense*INDEX(Global_InflationFactor,A952)</f>
        <v>236.96838339354716</v>
      </c>
      <c r="F952" s="32"/>
      <c r="G952" s="30">
        <v>0.06</v>
      </c>
      <c r="H952" s="31">
        <f t="shared" si="29"/>
        <v>0.9951560277146928</v>
      </c>
      <c r="I952" s="31"/>
      <c r="J952" s="33">
        <v>0.1</v>
      </c>
      <c r="K952" s="31" cm="1">
        <f t="array" ref="K952">1-POWER(1-INDEX(Life_LapseRate,A952),1/12)</f>
        <v>8.7416109546967213E-3</v>
      </c>
      <c r="L952" s="37"/>
      <c r="M952" s="35">
        <v>0.01</v>
      </c>
      <c r="N952" s="35">
        <v>0.01</v>
      </c>
      <c r="P952" s="36" cm="1">
        <f t="array" ref="P952">INDEX(Global_Inflation,A952)+0.02</f>
        <v>7.0000000000000007E-2</v>
      </c>
      <c r="R952" s="36" cm="1">
        <f t="array" ref="R952">INDEX(Life_LapseRate,A952)*0.5</f>
        <v>0.05</v>
      </c>
      <c r="S952" s="36" cm="1">
        <f t="array" ref="S952">INDEX(Life_LapseRate,A952)*1.5</f>
        <v>0.15000000000000002</v>
      </c>
      <c r="U952" s="36" cm="1">
        <f t="array" ref="U952">INDEX(Global_Yield,A952)*INDEX(Global_YieldUp,A952)</f>
        <v>5.9999999999999995E-4</v>
      </c>
      <c r="V952" s="36" cm="1">
        <f t="array" ref="V952">INDEX(Global_Yield,A952)*INDEX(Global_YieldDown,A952)</f>
        <v>5.9999999999999995E-4</v>
      </c>
    </row>
    <row r="953" spans="1:22" x14ac:dyDescent="0.2">
      <c r="A953" s="29">
        <v>951</v>
      </c>
      <c r="B953" s="30">
        <v>0.05</v>
      </c>
      <c r="C953" s="31">
        <f t="shared" si="28"/>
        <v>47.586764384060729</v>
      </c>
      <c r="D953" s="31"/>
      <c r="E953" s="32" cm="1">
        <f t="array" ref="E953">Global_Expense*INDEX(Global_InflationFactor,A953)</f>
        <v>237.93382192030364</v>
      </c>
      <c r="F953" s="32"/>
      <c r="G953" s="30">
        <v>0.06</v>
      </c>
      <c r="H953" s="31">
        <f t="shared" si="29"/>
        <v>0.9951560277146928</v>
      </c>
      <c r="I953" s="31"/>
      <c r="J953" s="33">
        <v>0.1</v>
      </c>
      <c r="K953" s="31" cm="1">
        <f t="array" ref="K953">1-POWER(1-INDEX(Life_LapseRate,A953),1/12)</f>
        <v>8.7416109546967213E-3</v>
      </c>
      <c r="L953" s="37"/>
      <c r="M953" s="35">
        <v>0.01</v>
      </c>
      <c r="N953" s="35">
        <v>0.01</v>
      </c>
      <c r="P953" s="36" cm="1">
        <f t="array" ref="P953">INDEX(Global_Inflation,A953)+0.02</f>
        <v>7.0000000000000007E-2</v>
      </c>
      <c r="R953" s="36" cm="1">
        <f t="array" ref="R953">INDEX(Life_LapseRate,A953)*0.5</f>
        <v>0.05</v>
      </c>
      <c r="S953" s="36" cm="1">
        <f t="array" ref="S953">INDEX(Life_LapseRate,A953)*1.5</f>
        <v>0.15000000000000002</v>
      </c>
      <c r="U953" s="36" cm="1">
        <f t="array" ref="U953">INDEX(Global_Yield,A953)*INDEX(Global_YieldUp,A953)</f>
        <v>5.9999999999999995E-4</v>
      </c>
      <c r="V953" s="36" cm="1">
        <f t="array" ref="V953">INDEX(Global_Yield,A953)*INDEX(Global_YieldDown,A953)</f>
        <v>5.9999999999999995E-4</v>
      </c>
    </row>
    <row r="954" spans="1:22" x14ac:dyDescent="0.2">
      <c r="A954" s="29">
        <v>952</v>
      </c>
      <c r="B954" s="30">
        <v>0.05</v>
      </c>
      <c r="C954" s="31">
        <f t="shared" si="28"/>
        <v>47.780638752624682</v>
      </c>
      <c r="D954" s="31"/>
      <c r="E954" s="32" cm="1">
        <f t="array" ref="E954">Global_Expense*INDEX(Global_InflationFactor,A954)</f>
        <v>238.9031937631234</v>
      </c>
      <c r="F954" s="32"/>
      <c r="G954" s="30">
        <v>0.06</v>
      </c>
      <c r="H954" s="31">
        <f t="shared" si="29"/>
        <v>0.9951560277146928</v>
      </c>
      <c r="I954" s="31"/>
      <c r="J954" s="33">
        <v>0.1</v>
      </c>
      <c r="K954" s="31" cm="1">
        <f t="array" ref="K954">1-POWER(1-INDEX(Life_LapseRate,A954),1/12)</f>
        <v>8.7416109546967213E-3</v>
      </c>
      <c r="L954" s="37"/>
      <c r="M954" s="35">
        <v>0.01</v>
      </c>
      <c r="N954" s="35">
        <v>0.01</v>
      </c>
      <c r="P954" s="36" cm="1">
        <f t="array" ref="P954">INDEX(Global_Inflation,A954)+0.02</f>
        <v>7.0000000000000007E-2</v>
      </c>
      <c r="R954" s="36" cm="1">
        <f t="array" ref="R954">INDEX(Life_LapseRate,A954)*0.5</f>
        <v>0.05</v>
      </c>
      <c r="S954" s="36" cm="1">
        <f t="array" ref="S954">INDEX(Life_LapseRate,A954)*1.5</f>
        <v>0.15000000000000002</v>
      </c>
      <c r="U954" s="36" cm="1">
        <f t="array" ref="U954">INDEX(Global_Yield,A954)*INDEX(Global_YieldUp,A954)</f>
        <v>5.9999999999999995E-4</v>
      </c>
      <c r="V954" s="36" cm="1">
        <f t="array" ref="V954">INDEX(Global_Yield,A954)*INDEX(Global_YieldDown,A954)</f>
        <v>5.9999999999999995E-4</v>
      </c>
    </row>
    <row r="955" spans="1:22" x14ac:dyDescent="0.2">
      <c r="A955" s="29">
        <v>953</v>
      </c>
      <c r="B955" s="30">
        <v>0.05</v>
      </c>
      <c r="C955" s="31">
        <f t="shared" si="28"/>
        <v>47.975302989364643</v>
      </c>
      <c r="D955" s="31"/>
      <c r="E955" s="32" cm="1">
        <f t="array" ref="E955">Global_Expense*INDEX(Global_InflationFactor,A955)</f>
        <v>239.87651494682322</v>
      </c>
      <c r="F955" s="32"/>
      <c r="G955" s="30">
        <v>0.06</v>
      </c>
      <c r="H955" s="31">
        <f t="shared" si="29"/>
        <v>0.9951560277146928</v>
      </c>
      <c r="I955" s="31"/>
      <c r="J955" s="33">
        <v>0.1</v>
      </c>
      <c r="K955" s="31" cm="1">
        <f t="array" ref="K955">1-POWER(1-INDEX(Life_LapseRate,A955),1/12)</f>
        <v>8.7416109546967213E-3</v>
      </c>
      <c r="L955" s="37"/>
      <c r="M955" s="35">
        <v>0.01</v>
      </c>
      <c r="N955" s="35">
        <v>0.01</v>
      </c>
      <c r="P955" s="36" cm="1">
        <f t="array" ref="P955">INDEX(Global_Inflation,A955)+0.02</f>
        <v>7.0000000000000007E-2</v>
      </c>
      <c r="R955" s="36" cm="1">
        <f t="array" ref="R955">INDEX(Life_LapseRate,A955)*0.5</f>
        <v>0.05</v>
      </c>
      <c r="S955" s="36" cm="1">
        <f t="array" ref="S955">INDEX(Life_LapseRate,A955)*1.5</f>
        <v>0.15000000000000002</v>
      </c>
      <c r="U955" s="36" cm="1">
        <f t="array" ref="U955">INDEX(Global_Yield,A955)*INDEX(Global_YieldUp,A955)</f>
        <v>5.9999999999999995E-4</v>
      </c>
      <c r="V955" s="36" cm="1">
        <f t="array" ref="V955">INDEX(Global_Yield,A955)*INDEX(Global_YieldDown,A955)</f>
        <v>5.9999999999999995E-4</v>
      </c>
    </row>
    <row r="956" spans="1:22" x14ac:dyDescent="0.2">
      <c r="A956" s="29">
        <v>954</v>
      </c>
      <c r="B956" s="30">
        <v>0.05</v>
      </c>
      <c r="C956" s="31">
        <f t="shared" si="28"/>
        <v>48.170760312301375</v>
      </c>
      <c r="D956" s="31"/>
      <c r="E956" s="32" cm="1">
        <f t="array" ref="E956">Global_Expense*INDEX(Global_InflationFactor,A956)</f>
        <v>240.85380156150688</v>
      </c>
      <c r="F956" s="32"/>
      <c r="G956" s="30">
        <v>0.06</v>
      </c>
      <c r="H956" s="31">
        <f t="shared" si="29"/>
        <v>0.9951560277146928</v>
      </c>
      <c r="I956" s="31"/>
      <c r="J956" s="33">
        <v>0.1</v>
      </c>
      <c r="K956" s="31" cm="1">
        <f t="array" ref="K956">1-POWER(1-INDEX(Life_LapseRate,A956),1/12)</f>
        <v>8.7416109546967213E-3</v>
      </c>
      <c r="L956" s="37"/>
      <c r="M956" s="35">
        <v>0.01</v>
      </c>
      <c r="N956" s="35">
        <v>0.01</v>
      </c>
      <c r="P956" s="36" cm="1">
        <f t="array" ref="P956">INDEX(Global_Inflation,A956)+0.02</f>
        <v>7.0000000000000007E-2</v>
      </c>
      <c r="R956" s="36" cm="1">
        <f t="array" ref="R956">INDEX(Life_LapseRate,A956)*0.5</f>
        <v>0.05</v>
      </c>
      <c r="S956" s="36" cm="1">
        <f t="array" ref="S956">INDEX(Life_LapseRate,A956)*1.5</f>
        <v>0.15000000000000002</v>
      </c>
      <c r="U956" s="36" cm="1">
        <f t="array" ref="U956">INDEX(Global_Yield,A956)*INDEX(Global_YieldUp,A956)</f>
        <v>5.9999999999999995E-4</v>
      </c>
      <c r="V956" s="36" cm="1">
        <f t="array" ref="V956">INDEX(Global_Yield,A956)*INDEX(Global_YieldDown,A956)</f>
        <v>5.9999999999999995E-4</v>
      </c>
    </row>
    <row r="957" spans="1:22" x14ac:dyDescent="0.2">
      <c r="A957" s="29">
        <v>955</v>
      </c>
      <c r="B957" s="30">
        <v>0.05</v>
      </c>
      <c r="C957" s="31">
        <f t="shared" si="28"/>
        <v>48.367013952566133</v>
      </c>
      <c r="D957" s="31"/>
      <c r="E957" s="32" cm="1">
        <f t="array" ref="E957">Global_Expense*INDEX(Global_InflationFactor,A957)</f>
        <v>241.83506976283067</v>
      </c>
      <c r="F957" s="32"/>
      <c r="G957" s="30">
        <v>0.06</v>
      </c>
      <c r="H957" s="31">
        <f t="shared" si="29"/>
        <v>0.9951560277146928</v>
      </c>
      <c r="I957" s="31"/>
      <c r="J957" s="33">
        <v>0.1</v>
      </c>
      <c r="K957" s="31" cm="1">
        <f t="array" ref="K957">1-POWER(1-INDEX(Life_LapseRate,A957),1/12)</f>
        <v>8.7416109546967213E-3</v>
      </c>
      <c r="L957" s="37"/>
      <c r="M957" s="35">
        <v>0.01</v>
      </c>
      <c r="N957" s="35">
        <v>0.01</v>
      </c>
      <c r="P957" s="36" cm="1">
        <f t="array" ref="P957">INDEX(Global_Inflation,A957)+0.02</f>
        <v>7.0000000000000007E-2</v>
      </c>
      <c r="R957" s="36" cm="1">
        <f t="array" ref="R957">INDEX(Life_LapseRate,A957)*0.5</f>
        <v>0.05</v>
      </c>
      <c r="S957" s="36" cm="1">
        <f t="array" ref="S957">INDEX(Life_LapseRate,A957)*1.5</f>
        <v>0.15000000000000002</v>
      </c>
      <c r="U957" s="36" cm="1">
        <f t="array" ref="U957">INDEX(Global_Yield,A957)*INDEX(Global_YieldUp,A957)</f>
        <v>5.9999999999999995E-4</v>
      </c>
      <c r="V957" s="36" cm="1">
        <f t="array" ref="V957">INDEX(Global_Yield,A957)*INDEX(Global_YieldDown,A957)</f>
        <v>5.9999999999999995E-4</v>
      </c>
    </row>
    <row r="958" spans="1:22" x14ac:dyDescent="0.2">
      <c r="A958" s="29">
        <v>956</v>
      </c>
      <c r="B958" s="30">
        <v>0.05</v>
      </c>
      <c r="C958" s="31">
        <f t="shared" si="28"/>
        <v>48.564067154454321</v>
      </c>
      <c r="D958" s="31"/>
      <c r="E958" s="32" cm="1">
        <f t="array" ref="E958">Global_Expense*INDEX(Global_InflationFactor,A958)</f>
        <v>242.82033577227162</v>
      </c>
      <c r="F958" s="32"/>
      <c r="G958" s="30">
        <v>0.06</v>
      </c>
      <c r="H958" s="31">
        <f t="shared" si="29"/>
        <v>0.9951560277146928</v>
      </c>
      <c r="I958" s="31"/>
      <c r="J958" s="33">
        <v>0.1</v>
      </c>
      <c r="K958" s="31" cm="1">
        <f t="array" ref="K958">1-POWER(1-INDEX(Life_LapseRate,A958),1/12)</f>
        <v>8.7416109546967213E-3</v>
      </c>
      <c r="L958" s="37"/>
      <c r="M958" s="35">
        <v>0.01</v>
      </c>
      <c r="N958" s="35">
        <v>0.01</v>
      </c>
      <c r="P958" s="36" cm="1">
        <f t="array" ref="P958">INDEX(Global_Inflation,A958)+0.02</f>
        <v>7.0000000000000007E-2</v>
      </c>
      <c r="R958" s="36" cm="1">
        <f t="array" ref="R958">INDEX(Life_LapseRate,A958)*0.5</f>
        <v>0.05</v>
      </c>
      <c r="S958" s="36" cm="1">
        <f t="array" ref="S958">INDEX(Life_LapseRate,A958)*1.5</f>
        <v>0.15000000000000002</v>
      </c>
      <c r="U958" s="36" cm="1">
        <f t="array" ref="U958">INDEX(Global_Yield,A958)*INDEX(Global_YieldUp,A958)</f>
        <v>5.9999999999999995E-4</v>
      </c>
      <c r="V958" s="36" cm="1">
        <f t="array" ref="V958">INDEX(Global_Yield,A958)*INDEX(Global_YieldDown,A958)</f>
        <v>5.9999999999999995E-4</v>
      </c>
    </row>
    <row r="959" spans="1:22" x14ac:dyDescent="0.2">
      <c r="A959" s="29">
        <v>957</v>
      </c>
      <c r="B959" s="30">
        <v>0.05</v>
      </c>
      <c r="C959" s="31">
        <f t="shared" si="28"/>
        <v>48.761923175479005</v>
      </c>
      <c r="D959" s="31"/>
      <c r="E959" s="32" cm="1">
        <f t="array" ref="E959">Global_Expense*INDEX(Global_InflationFactor,A959)</f>
        <v>243.80961587739503</v>
      </c>
      <c r="F959" s="32"/>
      <c r="G959" s="30">
        <v>0.06</v>
      </c>
      <c r="H959" s="31">
        <f t="shared" si="29"/>
        <v>0.9951560277146928</v>
      </c>
      <c r="I959" s="31"/>
      <c r="J959" s="33">
        <v>0.1</v>
      </c>
      <c r="K959" s="31" cm="1">
        <f t="array" ref="K959">1-POWER(1-INDEX(Life_LapseRate,A959),1/12)</f>
        <v>8.7416109546967213E-3</v>
      </c>
      <c r="L959" s="37"/>
      <c r="M959" s="35">
        <v>0.01</v>
      </c>
      <c r="N959" s="35">
        <v>0.01</v>
      </c>
      <c r="P959" s="36" cm="1">
        <f t="array" ref="P959">INDEX(Global_Inflation,A959)+0.02</f>
        <v>7.0000000000000007E-2</v>
      </c>
      <c r="R959" s="36" cm="1">
        <f t="array" ref="R959">INDEX(Life_LapseRate,A959)*0.5</f>
        <v>0.05</v>
      </c>
      <c r="S959" s="36" cm="1">
        <f t="array" ref="S959">INDEX(Life_LapseRate,A959)*1.5</f>
        <v>0.15000000000000002</v>
      </c>
      <c r="U959" s="36" cm="1">
        <f t="array" ref="U959">INDEX(Global_Yield,A959)*INDEX(Global_YieldUp,A959)</f>
        <v>5.9999999999999995E-4</v>
      </c>
      <c r="V959" s="36" cm="1">
        <f t="array" ref="V959">INDEX(Global_Yield,A959)*INDEX(Global_YieldDown,A959)</f>
        <v>5.9999999999999995E-4</v>
      </c>
    </row>
    <row r="960" spans="1:22" x14ac:dyDescent="0.2">
      <c r="A960" s="29">
        <v>958</v>
      </c>
      <c r="B960" s="30">
        <v>0.05</v>
      </c>
      <c r="C960" s="31">
        <f t="shared" si="28"/>
        <v>48.960585286424639</v>
      </c>
      <c r="D960" s="31"/>
      <c r="E960" s="32" cm="1">
        <f t="array" ref="E960">Global_Expense*INDEX(Global_InflationFactor,A960)</f>
        <v>244.8029264321232</v>
      </c>
      <c r="F960" s="32"/>
      <c r="G960" s="30">
        <v>0.06</v>
      </c>
      <c r="H960" s="31">
        <f t="shared" si="29"/>
        <v>0.9951560277146928</v>
      </c>
      <c r="I960" s="31"/>
      <c r="J960" s="33">
        <v>0.1</v>
      </c>
      <c r="K960" s="31" cm="1">
        <f t="array" ref="K960">1-POWER(1-INDEX(Life_LapseRate,A960),1/12)</f>
        <v>8.7416109546967213E-3</v>
      </c>
      <c r="L960" s="37"/>
      <c r="M960" s="35">
        <v>0.01</v>
      </c>
      <c r="N960" s="35">
        <v>0.01</v>
      </c>
      <c r="P960" s="36" cm="1">
        <f t="array" ref="P960">INDEX(Global_Inflation,A960)+0.02</f>
        <v>7.0000000000000007E-2</v>
      </c>
      <c r="R960" s="36" cm="1">
        <f t="array" ref="R960">INDEX(Life_LapseRate,A960)*0.5</f>
        <v>0.05</v>
      </c>
      <c r="S960" s="36" cm="1">
        <f t="array" ref="S960">INDEX(Life_LapseRate,A960)*1.5</f>
        <v>0.15000000000000002</v>
      </c>
      <c r="U960" s="36" cm="1">
        <f t="array" ref="U960">INDEX(Global_Yield,A960)*INDEX(Global_YieldUp,A960)</f>
        <v>5.9999999999999995E-4</v>
      </c>
      <c r="V960" s="36" cm="1">
        <f t="array" ref="V960">INDEX(Global_Yield,A960)*INDEX(Global_YieldDown,A960)</f>
        <v>5.9999999999999995E-4</v>
      </c>
    </row>
    <row r="961" spans="1:22" x14ac:dyDescent="0.2">
      <c r="A961" s="29">
        <v>959</v>
      </c>
      <c r="B961" s="30">
        <v>0.05</v>
      </c>
      <c r="C961" s="31">
        <f t="shared" si="28"/>
        <v>49.160056771401393</v>
      </c>
      <c r="D961" s="31"/>
      <c r="E961" s="32" cm="1">
        <f t="array" ref="E961">Global_Expense*INDEX(Global_InflationFactor,A961)</f>
        <v>245.80028385700697</v>
      </c>
      <c r="F961" s="32"/>
      <c r="G961" s="30">
        <v>0.06</v>
      </c>
      <c r="H961" s="31">
        <f t="shared" si="29"/>
        <v>0.9951560277146928</v>
      </c>
      <c r="I961" s="31"/>
      <c r="J961" s="33">
        <v>0.1</v>
      </c>
      <c r="K961" s="31" cm="1">
        <f t="array" ref="K961">1-POWER(1-INDEX(Life_LapseRate,A961),1/12)</f>
        <v>8.7416109546967213E-3</v>
      </c>
      <c r="L961" s="37"/>
      <c r="M961" s="35">
        <v>0.01</v>
      </c>
      <c r="N961" s="35">
        <v>0.01</v>
      </c>
      <c r="P961" s="36" cm="1">
        <f t="array" ref="P961">INDEX(Global_Inflation,A961)+0.02</f>
        <v>7.0000000000000007E-2</v>
      </c>
      <c r="R961" s="36" cm="1">
        <f t="array" ref="R961">INDEX(Life_LapseRate,A961)*0.5</f>
        <v>0.05</v>
      </c>
      <c r="S961" s="36" cm="1">
        <f t="array" ref="S961">INDEX(Life_LapseRate,A961)*1.5</f>
        <v>0.15000000000000002</v>
      </c>
      <c r="U961" s="36" cm="1">
        <f t="array" ref="U961">INDEX(Global_Yield,A961)*INDEX(Global_YieldUp,A961)</f>
        <v>5.9999999999999995E-4</v>
      </c>
      <c r="V961" s="36" cm="1">
        <f t="array" ref="V961">INDEX(Global_Yield,A961)*INDEX(Global_YieldDown,A961)</f>
        <v>5.9999999999999995E-4</v>
      </c>
    </row>
    <row r="962" spans="1:22" x14ac:dyDescent="0.2">
      <c r="A962" s="29">
        <v>960</v>
      </c>
      <c r="B962" s="30">
        <v>0.05</v>
      </c>
      <c r="C962" s="31">
        <f t="shared" si="28"/>
        <v>49.360340927899287</v>
      </c>
      <c r="D962" s="31"/>
      <c r="E962" s="32" cm="1">
        <f t="array" ref="E962">Global_Expense*INDEX(Global_InflationFactor,A962)</f>
        <v>246.80170463949645</v>
      </c>
      <c r="F962" s="32"/>
      <c r="G962" s="30">
        <v>0.06</v>
      </c>
      <c r="H962" s="31">
        <f t="shared" si="29"/>
        <v>0.9951560277146928</v>
      </c>
      <c r="I962" s="31"/>
      <c r="J962" s="33">
        <v>0.1</v>
      </c>
      <c r="K962" s="31" cm="1">
        <f t="array" ref="K962">1-POWER(1-INDEX(Life_LapseRate,A962),1/12)</f>
        <v>8.7416109546967213E-3</v>
      </c>
      <c r="L962" s="37"/>
      <c r="M962" s="35">
        <v>0.01</v>
      </c>
      <c r="N962" s="35">
        <v>0.01</v>
      </c>
      <c r="P962" s="36" cm="1">
        <f t="array" ref="P962">INDEX(Global_Inflation,A962)+0.02</f>
        <v>7.0000000000000007E-2</v>
      </c>
      <c r="R962" s="36" cm="1">
        <f t="array" ref="R962">INDEX(Life_LapseRate,A962)*0.5</f>
        <v>0.05</v>
      </c>
      <c r="S962" s="36" cm="1">
        <f t="array" ref="S962">INDEX(Life_LapseRate,A962)*1.5</f>
        <v>0.15000000000000002</v>
      </c>
      <c r="U962" s="36" cm="1">
        <f t="array" ref="U962">INDEX(Global_Yield,A962)*INDEX(Global_YieldUp,A962)</f>
        <v>5.9999999999999995E-4</v>
      </c>
      <c r="V962" s="36" cm="1">
        <f t="array" ref="V962">INDEX(Global_Yield,A962)*INDEX(Global_YieldDown,A962)</f>
        <v>5.9999999999999995E-4</v>
      </c>
    </row>
    <row r="963" spans="1:22" x14ac:dyDescent="0.2">
      <c r="A963" s="29">
        <v>961</v>
      </c>
      <c r="B963" s="30">
        <v>0.05</v>
      </c>
      <c r="C963" s="31">
        <f t="shared" ref="C963:C1002" si="30">IF(A963=1,1,POWER(1+INDEX(Global_Inflation,A963-1),(A963-1)/12))</f>
        <v>49.561441066842491</v>
      </c>
      <c r="D963" s="31"/>
      <c r="E963" s="32" cm="1">
        <f t="array" ref="E963">Global_Expense*INDEX(Global_InflationFactor,A963)</f>
        <v>247.80720533421245</v>
      </c>
      <c r="F963" s="32"/>
      <c r="G963" s="30">
        <v>0.06</v>
      </c>
      <c r="H963" s="31">
        <f t="shared" ref="H963:H1002" si="31">1/POWER(1+INDEX(Global_Yield,A963),1/12)</f>
        <v>0.9951560277146928</v>
      </c>
      <c r="I963" s="31"/>
      <c r="J963" s="33">
        <v>0.1</v>
      </c>
      <c r="K963" s="31" cm="1">
        <f t="array" ref="K963">1-POWER(1-INDEX(Life_LapseRate,A963),1/12)</f>
        <v>8.7416109546967213E-3</v>
      </c>
      <c r="L963" s="37"/>
      <c r="M963" s="35">
        <v>0.01</v>
      </c>
      <c r="N963" s="35">
        <v>0.01</v>
      </c>
      <c r="P963" s="36" cm="1">
        <f t="array" ref="P963">INDEX(Global_Inflation,A963)+0.02</f>
        <v>7.0000000000000007E-2</v>
      </c>
      <c r="R963" s="36" cm="1">
        <f t="array" ref="R963">INDEX(Life_LapseRate,A963)*0.5</f>
        <v>0.05</v>
      </c>
      <c r="S963" s="36" cm="1">
        <f t="array" ref="S963">INDEX(Life_LapseRate,A963)*1.5</f>
        <v>0.15000000000000002</v>
      </c>
      <c r="U963" s="36" cm="1">
        <f t="array" ref="U963">INDEX(Global_Yield,A963)*INDEX(Global_YieldUp,A963)</f>
        <v>5.9999999999999995E-4</v>
      </c>
      <c r="V963" s="36" cm="1">
        <f t="array" ref="V963">INDEX(Global_Yield,A963)*INDEX(Global_YieldDown,A963)</f>
        <v>5.9999999999999995E-4</v>
      </c>
    </row>
    <row r="964" spans="1:22" x14ac:dyDescent="0.2">
      <c r="A964" s="29">
        <v>962</v>
      </c>
      <c r="B964" s="30">
        <v>0.05</v>
      </c>
      <c r="C964" s="31">
        <f t="shared" si="30"/>
        <v>49.763360512644908</v>
      </c>
      <c r="D964" s="31"/>
      <c r="E964" s="32" cm="1">
        <f t="array" ref="E964">Global_Expense*INDEX(Global_InflationFactor,A964)</f>
        <v>248.81680256322454</v>
      </c>
      <c r="F964" s="32"/>
      <c r="G964" s="30">
        <v>0.06</v>
      </c>
      <c r="H964" s="31">
        <f t="shared" si="31"/>
        <v>0.9951560277146928</v>
      </c>
      <c r="I964" s="31"/>
      <c r="J964" s="33">
        <v>0.1</v>
      </c>
      <c r="K964" s="31" cm="1">
        <f t="array" ref="K964">1-POWER(1-INDEX(Life_LapseRate,A964),1/12)</f>
        <v>8.7416109546967213E-3</v>
      </c>
      <c r="L964" s="37"/>
      <c r="M964" s="35">
        <v>0.01</v>
      </c>
      <c r="N964" s="35">
        <v>0.01</v>
      </c>
      <c r="P964" s="36" cm="1">
        <f t="array" ref="P964">INDEX(Global_Inflation,A964)+0.02</f>
        <v>7.0000000000000007E-2</v>
      </c>
      <c r="R964" s="36" cm="1">
        <f t="array" ref="R964">INDEX(Life_LapseRate,A964)*0.5</f>
        <v>0.05</v>
      </c>
      <c r="S964" s="36" cm="1">
        <f t="array" ref="S964">INDEX(Life_LapseRate,A964)*1.5</f>
        <v>0.15000000000000002</v>
      </c>
      <c r="U964" s="36" cm="1">
        <f t="array" ref="U964">INDEX(Global_Yield,A964)*INDEX(Global_YieldUp,A964)</f>
        <v>5.9999999999999995E-4</v>
      </c>
      <c r="V964" s="36" cm="1">
        <f t="array" ref="V964">INDEX(Global_Yield,A964)*INDEX(Global_YieldDown,A964)</f>
        <v>5.9999999999999995E-4</v>
      </c>
    </row>
    <row r="965" spans="1:22" x14ac:dyDescent="0.2">
      <c r="A965" s="29">
        <v>963</v>
      </c>
      <c r="B965" s="30">
        <v>0.05</v>
      </c>
      <c r="C965" s="31">
        <f t="shared" si="30"/>
        <v>49.966102603263771</v>
      </c>
      <c r="D965" s="31"/>
      <c r="E965" s="32" cm="1">
        <f t="array" ref="E965">Global_Expense*INDEX(Global_InflationFactor,A965)</f>
        <v>249.83051301631886</v>
      </c>
      <c r="F965" s="32"/>
      <c r="G965" s="30">
        <v>0.06</v>
      </c>
      <c r="H965" s="31">
        <f t="shared" si="31"/>
        <v>0.9951560277146928</v>
      </c>
      <c r="I965" s="31"/>
      <c r="J965" s="33">
        <v>0.1</v>
      </c>
      <c r="K965" s="31" cm="1">
        <f t="array" ref="K965">1-POWER(1-INDEX(Life_LapseRate,A965),1/12)</f>
        <v>8.7416109546967213E-3</v>
      </c>
      <c r="L965" s="37"/>
      <c r="M965" s="35">
        <v>0.01</v>
      </c>
      <c r="N965" s="35">
        <v>0.01</v>
      </c>
      <c r="P965" s="36" cm="1">
        <f t="array" ref="P965">INDEX(Global_Inflation,A965)+0.02</f>
        <v>7.0000000000000007E-2</v>
      </c>
      <c r="R965" s="36" cm="1">
        <f t="array" ref="R965">INDEX(Life_LapseRate,A965)*0.5</f>
        <v>0.05</v>
      </c>
      <c r="S965" s="36" cm="1">
        <f t="array" ref="S965">INDEX(Life_LapseRate,A965)*1.5</f>
        <v>0.15000000000000002</v>
      </c>
      <c r="U965" s="36" cm="1">
        <f t="array" ref="U965">INDEX(Global_Yield,A965)*INDEX(Global_YieldUp,A965)</f>
        <v>5.9999999999999995E-4</v>
      </c>
      <c r="V965" s="36" cm="1">
        <f t="array" ref="V965">INDEX(Global_Yield,A965)*INDEX(Global_YieldDown,A965)</f>
        <v>5.9999999999999995E-4</v>
      </c>
    </row>
    <row r="966" spans="1:22" x14ac:dyDescent="0.2">
      <c r="A966" s="29">
        <v>964</v>
      </c>
      <c r="B966" s="30">
        <v>0.05</v>
      </c>
      <c r="C966" s="31">
        <f t="shared" si="30"/>
        <v>50.169670690255927</v>
      </c>
      <c r="D966" s="31"/>
      <c r="E966" s="32" cm="1">
        <f t="array" ref="E966">Global_Expense*INDEX(Global_InflationFactor,A966)</f>
        <v>250.84835345127965</v>
      </c>
      <c r="F966" s="32"/>
      <c r="G966" s="30">
        <v>0.06</v>
      </c>
      <c r="H966" s="31">
        <f t="shared" si="31"/>
        <v>0.9951560277146928</v>
      </c>
      <c r="I966" s="31"/>
      <c r="J966" s="33">
        <v>0.1</v>
      </c>
      <c r="K966" s="31" cm="1">
        <f t="array" ref="K966">1-POWER(1-INDEX(Life_LapseRate,A966),1/12)</f>
        <v>8.7416109546967213E-3</v>
      </c>
      <c r="L966" s="37"/>
      <c r="M966" s="35">
        <v>0.01</v>
      </c>
      <c r="N966" s="35">
        <v>0.01</v>
      </c>
      <c r="P966" s="36" cm="1">
        <f t="array" ref="P966">INDEX(Global_Inflation,A966)+0.02</f>
        <v>7.0000000000000007E-2</v>
      </c>
      <c r="R966" s="36" cm="1">
        <f t="array" ref="R966">INDEX(Life_LapseRate,A966)*0.5</f>
        <v>0.05</v>
      </c>
      <c r="S966" s="36" cm="1">
        <f t="array" ref="S966">INDEX(Life_LapseRate,A966)*1.5</f>
        <v>0.15000000000000002</v>
      </c>
      <c r="U966" s="36" cm="1">
        <f t="array" ref="U966">INDEX(Global_Yield,A966)*INDEX(Global_YieldUp,A966)</f>
        <v>5.9999999999999995E-4</v>
      </c>
      <c r="V966" s="36" cm="1">
        <f t="array" ref="V966">INDEX(Global_Yield,A966)*INDEX(Global_YieldDown,A966)</f>
        <v>5.9999999999999995E-4</v>
      </c>
    </row>
    <row r="967" spans="1:22" x14ac:dyDescent="0.2">
      <c r="A967" s="29">
        <v>965</v>
      </c>
      <c r="B967" s="30">
        <v>0.05</v>
      </c>
      <c r="C967" s="31">
        <f t="shared" si="30"/>
        <v>50.374068138832882</v>
      </c>
      <c r="D967" s="31"/>
      <c r="E967" s="32" cm="1">
        <f t="array" ref="E967">Global_Expense*INDEX(Global_InflationFactor,A967)</f>
        <v>251.87034069416441</v>
      </c>
      <c r="F967" s="32"/>
      <c r="G967" s="30">
        <v>0.06</v>
      </c>
      <c r="H967" s="31">
        <f t="shared" si="31"/>
        <v>0.9951560277146928</v>
      </c>
      <c r="I967" s="31"/>
      <c r="J967" s="33">
        <v>0.1</v>
      </c>
      <c r="K967" s="31" cm="1">
        <f t="array" ref="K967">1-POWER(1-INDEX(Life_LapseRate,A967),1/12)</f>
        <v>8.7416109546967213E-3</v>
      </c>
      <c r="L967" s="37"/>
      <c r="M967" s="35">
        <v>0.01</v>
      </c>
      <c r="N967" s="35">
        <v>0.01</v>
      </c>
      <c r="P967" s="36" cm="1">
        <f t="array" ref="P967">INDEX(Global_Inflation,A967)+0.02</f>
        <v>7.0000000000000007E-2</v>
      </c>
      <c r="R967" s="36" cm="1">
        <f t="array" ref="R967">INDEX(Life_LapseRate,A967)*0.5</f>
        <v>0.05</v>
      </c>
      <c r="S967" s="36" cm="1">
        <f t="array" ref="S967">INDEX(Life_LapseRate,A967)*1.5</f>
        <v>0.15000000000000002</v>
      </c>
      <c r="U967" s="36" cm="1">
        <f t="array" ref="U967">INDEX(Global_Yield,A967)*INDEX(Global_YieldUp,A967)</f>
        <v>5.9999999999999995E-4</v>
      </c>
      <c r="V967" s="36" cm="1">
        <f t="array" ref="V967">INDEX(Global_Yield,A967)*INDEX(Global_YieldDown,A967)</f>
        <v>5.9999999999999995E-4</v>
      </c>
    </row>
    <row r="968" spans="1:22" x14ac:dyDescent="0.2">
      <c r="A968" s="29">
        <v>966</v>
      </c>
      <c r="B968" s="30">
        <v>0.05</v>
      </c>
      <c r="C968" s="31">
        <f t="shared" si="30"/>
        <v>50.579298327916455</v>
      </c>
      <c r="D968" s="31"/>
      <c r="E968" s="32" cm="1">
        <f t="array" ref="E968">Global_Expense*INDEX(Global_InflationFactor,A968)</f>
        <v>252.89649163958228</v>
      </c>
      <c r="F968" s="32"/>
      <c r="G968" s="30">
        <v>0.06</v>
      </c>
      <c r="H968" s="31">
        <f t="shared" si="31"/>
        <v>0.9951560277146928</v>
      </c>
      <c r="I968" s="31"/>
      <c r="J968" s="33">
        <v>0.1</v>
      </c>
      <c r="K968" s="31" cm="1">
        <f t="array" ref="K968">1-POWER(1-INDEX(Life_LapseRate,A968),1/12)</f>
        <v>8.7416109546967213E-3</v>
      </c>
      <c r="L968" s="37"/>
      <c r="M968" s="35">
        <v>0.01</v>
      </c>
      <c r="N968" s="35">
        <v>0.01</v>
      </c>
      <c r="P968" s="36" cm="1">
        <f t="array" ref="P968">INDEX(Global_Inflation,A968)+0.02</f>
        <v>7.0000000000000007E-2</v>
      </c>
      <c r="R968" s="36" cm="1">
        <f t="array" ref="R968">INDEX(Life_LapseRate,A968)*0.5</f>
        <v>0.05</v>
      </c>
      <c r="S968" s="36" cm="1">
        <f t="array" ref="S968">INDEX(Life_LapseRate,A968)*1.5</f>
        <v>0.15000000000000002</v>
      </c>
      <c r="U968" s="36" cm="1">
        <f t="array" ref="U968">INDEX(Global_Yield,A968)*INDEX(Global_YieldUp,A968)</f>
        <v>5.9999999999999995E-4</v>
      </c>
      <c r="V968" s="36" cm="1">
        <f t="array" ref="V968">INDEX(Global_Yield,A968)*INDEX(Global_YieldDown,A968)</f>
        <v>5.9999999999999995E-4</v>
      </c>
    </row>
    <row r="969" spans="1:22" x14ac:dyDescent="0.2">
      <c r="A969" s="29">
        <v>967</v>
      </c>
      <c r="B969" s="30">
        <v>0.05</v>
      </c>
      <c r="C969" s="31">
        <f t="shared" si="30"/>
        <v>50.785364650194445</v>
      </c>
      <c r="D969" s="31"/>
      <c r="E969" s="32" cm="1">
        <f t="array" ref="E969">Global_Expense*INDEX(Global_InflationFactor,A969)</f>
        <v>253.92682325097223</v>
      </c>
      <c r="F969" s="32"/>
      <c r="G969" s="30">
        <v>0.06</v>
      </c>
      <c r="H969" s="31">
        <f t="shared" si="31"/>
        <v>0.9951560277146928</v>
      </c>
      <c r="I969" s="31"/>
      <c r="J969" s="33">
        <v>0.1</v>
      </c>
      <c r="K969" s="31" cm="1">
        <f t="array" ref="K969">1-POWER(1-INDEX(Life_LapseRate,A969),1/12)</f>
        <v>8.7416109546967213E-3</v>
      </c>
      <c r="L969" s="37"/>
      <c r="M969" s="35">
        <v>0.01</v>
      </c>
      <c r="N969" s="35">
        <v>0.01</v>
      </c>
      <c r="P969" s="36" cm="1">
        <f t="array" ref="P969">INDEX(Global_Inflation,A969)+0.02</f>
        <v>7.0000000000000007E-2</v>
      </c>
      <c r="R969" s="36" cm="1">
        <f t="array" ref="R969">INDEX(Life_LapseRate,A969)*0.5</f>
        <v>0.05</v>
      </c>
      <c r="S969" s="36" cm="1">
        <f t="array" ref="S969">INDEX(Life_LapseRate,A969)*1.5</f>
        <v>0.15000000000000002</v>
      </c>
      <c r="U969" s="36" cm="1">
        <f t="array" ref="U969">INDEX(Global_Yield,A969)*INDEX(Global_YieldUp,A969)</f>
        <v>5.9999999999999995E-4</v>
      </c>
      <c r="V969" s="36" cm="1">
        <f t="array" ref="V969">INDEX(Global_Yield,A969)*INDEX(Global_YieldDown,A969)</f>
        <v>5.9999999999999995E-4</v>
      </c>
    </row>
    <row r="970" spans="1:22" x14ac:dyDescent="0.2">
      <c r="A970" s="29">
        <v>968</v>
      </c>
      <c r="B970" s="30">
        <v>0.05</v>
      </c>
      <c r="C970" s="31">
        <f t="shared" si="30"/>
        <v>50.992270512177043</v>
      </c>
      <c r="D970" s="31"/>
      <c r="E970" s="32" cm="1">
        <f t="array" ref="E970">Global_Expense*INDEX(Global_InflationFactor,A970)</f>
        <v>254.96135256088522</v>
      </c>
      <c r="F970" s="32"/>
      <c r="G970" s="30">
        <v>0.06</v>
      </c>
      <c r="H970" s="31">
        <f t="shared" si="31"/>
        <v>0.9951560277146928</v>
      </c>
      <c r="I970" s="31"/>
      <c r="J970" s="33">
        <v>0.1</v>
      </c>
      <c r="K970" s="31" cm="1">
        <f t="array" ref="K970">1-POWER(1-INDEX(Life_LapseRate,A970),1/12)</f>
        <v>8.7416109546967213E-3</v>
      </c>
      <c r="L970" s="37"/>
      <c r="M970" s="35">
        <v>0.01</v>
      </c>
      <c r="N970" s="35">
        <v>0.01</v>
      </c>
      <c r="P970" s="36" cm="1">
        <f t="array" ref="P970">INDEX(Global_Inflation,A970)+0.02</f>
        <v>7.0000000000000007E-2</v>
      </c>
      <c r="R970" s="36" cm="1">
        <f t="array" ref="R970">INDEX(Life_LapseRate,A970)*0.5</f>
        <v>0.05</v>
      </c>
      <c r="S970" s="36" cm="1">
        <f t="array" ref="S970">INDEX(Life_LapseRate,A970)*1.5</f>
        <v>0.15000000000000002</v>
      </c>
      <c r="U970" s="36" cm="1">
        <f t="array" ref="U970">INDEX(Global_Yield,A970)*INDEX(Global_YieldUp,A970)</f>
        <v>5.9999999999999995E-4</v>
      </c>
      <c r="V970" s="36" cm="1">
        <f t="array" ref="V970">INDEX(Global_Yield,A970)*INDEX(Global_YieldDown,A970)</f>
        <v>5.9999999999999995E-4</v>
      </c>
    </row>
    <row r="971" spans="1:22" x14ac:dyDescent="0.2">
      <c r="A971" s="29">
        <v>969</v>
      </c>
      <c r="B971" s="30">
        <v>0.05</v>
      </c>
      <c r="C971" s="31">
        <f t="shared" si="30"/>
        <v>51.200019334252964</v>
      </c>
      <c r="D971" s="31"/>
      <c r="E971" s="32" cm="1">
        <f t="array" ref="E971">Global_Expense*INDEX(Global_InflationFactor,A971)</f>
        <v>256.00009667126483</v>
      </c>
      <c r="F971" s="32"/>
      <c r="G971" s="30">
        <v>0.06</v>
      </c>
      <c r="H971" s="31">
        <f t="shared" si="31"/>
        <v>0.9951560277146928</v>
      </c>
      <c r="I971" s="31"/>
      <c r="J971" s="33">
        <v>0.1</v>
      </c>
      <c r="K971" s="31" cm="1">
        <f t="array" ref="K971">1-POWER(1-INDEX(Life_LapseRate,A971),1/12)</f>
        <v>8.7416109546967213E-3</v>
      </c>
      <c r="L971" s="37"/>
      <c r="M971" s="35">
        <v>0.01</v>
      </c>
      <c r="N971" s="35">
        <v>0.01</v>
      </c>
      <c r="P971" s="36" cm="1">
        <f t="array" ref="P971">INDEX(Global_Inflation,A971)+0.02</f>
        <v>7.0000000000000007E-2</v>
      </c>
      <c r="R971" s="36" cm="1">
        <f t="array" ref="R971">INDEX(Life_LapseRate,A971)*0.5</f>
        <v>0.05</v>
      </c>
      <c r="S971" s="36" cm="1">
        <f t="array" ref="S971">INDEX(Life_LapseRate,A971)*1.5</f>
        <v>0.15000000000000002</v>
      </c>
      <c r="U971" s="36" cm="1">
        <f t="array" ref="U971">INDEX(Global_Yield,A971)*INDEX(Global_YieldUp,A971)</f>
        <v>5.9999999999999995E-4</v>
      </c>
      <c r="V971" s="36" cm="1">
        <f t="array" ref="V971">INDEX(Global_Yield,A971)*INDEX(Global_YieldDown,A971)</f>
        <v>5.9999999999999995E-4</v>
      </c>
    </row>
    <row r="972" spans="1:22" x14ac:dyDescent="0.2">
      <c r="A972" s="29">
        <v>970</v>
      </c>
      <c r="B972" s="30">
        <v>0.05</v>
      </c>
      <c r="C972" s="31">
        <f t="shared" si="30"/>
        <v>51.408614550745881</v>
      </c>
      <c r="D972" s="31"/>
      <c r="E972" s="32" cm="1">
        <f t="array" ref="E972">Global_Expense*INDEX(Global_InflationFactor,A972)</f>
        <v>257.0430727537294</v>
      </c>
      <c r="F972" s="32"/>
      <c r="G972" s="30">
        <v>0.06</v>
      </c>
      <c r="H972" s="31">
        <f t="shared" si="31"/>
        <v>0.9951560277146928</v>
      </c>
      <c r="I972" s="31"/>
      <c r="J972" s="33">
        <v>0.1</v>
      </c>
      <c r="K972" s="31" cm="1">
        <f t="array" ref="K972">1-POWER(1-INDEX(Life_LapseRate,A972),1/12)</f>
        <v>8.7416109546967213E-3</v>
      </c>
      <c r="L972" s="37"/>
      <c r="M972" s="35">
        <v>0.01</v>
      </c>
      <c r="N972" s="35">
        <v>0.01</v>
      </c>
      <c r="P972" s="36" cm="1">
        <f t="array" ref="P972">INDEX(Global_Inflation,A972)+0.02</f>
        <v>7.0000000000000007E-2</v>
      </c>
      <c r="R972" s="36" cm="1">
        <f t="array" ref="R972">INDEX(Life_LapseRate,A972)*0.5</f>
        <v>0.05</v>
      </c>
      <c r="S972" s="36" cm="1">
        <f t="array" ref="S972">INDEX(Life_LapseRate,A972)*1.5</f>
        <v>0.15000000000000002</v>
      </c>
      <c r="U972" s="36" cm="1">
        <f t="array" ref="U972">INDEX(Global_Yield,A972)*INDEX(Global_YieldUp,A972)</f>
        <v>5.9999999999999995E-4</v>
      </c>
      <c r="V972" s="36" cm="1">
        <f t="array" ref="V972">INDEX(Global_Yield,A972)*INDEX(Global_YieldDown,A972)</f>
        <v>5.9999999999999995E-4</v>
      </c>
    </row>
    <row r="973" spans="1:22" x14ac:dyDescent="0.2">
      <c r="A973" s="29">
        <v>971</v>
      </c>
      <c r="B973" s="30">
        <v>0.05</v>
      </c>
      <c r="C973" s="31">
        <f t="shared" si="30"/>
        <v>51.618059609971468</v>
      </c>
      <c r="D973" s="31"/>
      <c r="E973" s="32" cm="1">
        <f t="array" ref="E973">Global_Expense*INDEX(Global_InflationFactor,A973)</f>
        <v>258.09029804985732</v>
      </c>
      <c r="F973" s="32"/>
      <c r="G973" s="30">
        <v>0.06</v>
      </c>
      <c r="H973" s="31">
        <f t="shared" si="31"/>
        <v>0.9951560277146928</v>
      </c>
      <c r="I973" s="31"/>
      <c r="J973" s="33">
        <v>0.1</v>
      </c>
      <c r="K973" s="31" cm="1">
        <f t="array" ref="K973">1-POWER(1-INDEX(Life_LapseRate,A973),1/12)</f>
        <v>8.7416109546967213E-3</v>
      </c>
      <c r="L973" s="37"/>
      <c r="M973" s="35">
        <v>0.01</v>
      </c>
      <c r="N973" s="35">
        <v>0.01</v>
      </c>
      <c r="P973" s="36" cm="1">
        <f t="array" ref="P973">INDEX(Global_Inflation,A973)+0.02</f>
        <v>7.0000000000000007E-2</v>
      </c>
      <c r="R973" s="36" cm="1">
        <f t="array" ref="R973">INDEX(Life_LapseRate,A973)*0.5</f>
        <v>0.05</v>
      </c>
      <c r="S973" s="36" cm="1">
        <f t="array" ref="S973">INDEX(Life_LapseRate,A973)*1.5</f>
        <v>0.15000000000000002</v>
      </c>
      <c r="U973" s="36" cm="1">
        <f t="array" ref="U973">INDEX(Global_Yield,A973)*INDEX(Global_YieldUp,A973)</f>
        <v>5.9999999999999995E-4</v>
      </c>
      <c r="V973" s="36" cm="1">
        <f t="array" ref="V973">INDEX(Global_Yield,A973)*INDEX(Global_YieldDown,A973)</f>
        <v>5.9999999999999995E-4</v>
      </c>
    </row>
    <row r="974" spans="1:22" x14ac:dyDescent="0.2">
      <c r="A974" s="29">
        <v>972</v>
      </c>
      <c r="B974" s="30">
        <v>0.05</v>
      </c>
      <c r="C974" s="31">
        <f t="shared" si="30"/>
        <v>51.828357974294256</v>
      </c>
      <c r="D974" s="31"/>
      <c r="E974" s="32" cm="1">
        <f t="array" ref="E974">Global_Expense*INDEX(Global_InflationFactor,A974)</f>
        <v>259.1417898714713</v>
      </c>
      <c r="F974" s="32"/>
      <c r="G974" s="30">
        <v>0.06</v>
      </c>
      <c r="H974" s="31">
        <f t="shared" si="31"/>
        <v>0.9951560277146928</v>
      </c>
      <c r="I974" s="31"/>
      <c r="J974" s="33">
        <v>0.1</v>
      </c>
      <c r="K974" s="31" cm="1">
        <f t="array" ref="K974">1-POWER(1-INDEX(Life_LapseRate,A974),1/12)</f>
        <v>8.7416109546967213E-3</v>
      </c>
      <c r="L974" s="37"/>
      <c r="M974" s="35">
        <v>0.01</v>
      </c>
      <c r="N974" s="35">
        <v>0.01</v>
      </c>
      <c r="P974" s="36" cm="1">
        <f t="array" ref="P974">INDEX(Global_Inflation,A974)+0.02</f>
        <v>7.0000000000000007E-2</v>
      </c>
      <c r="R974" s="36" cm="1">
        <f t="array" ref="R974">INDEX(Life_LapseRate,A974)*0.5</f>
        <v>0.05</v>
      </c>
      <c r="S974" s="36" cm="1">
        <f t="array" ref="S974">INDEX(Life_LapseRate,A974)*1.5</f>
        <v>0.15000000000000002</v>
      </c>
      <c r="U974" s="36" cm="1">
        <f t="array" ref="U974">INDEX(Global_Yield,A974)*INDEX(Global_YieldUp,A974)</f>
        <v>5.9999999999999995E-4</v>
      </c>
      <c r="V974" s="36" cm="1">
        <f t="array" ref="V974">INDEX(Global_Yield,A974)*INDEX(Global_YieldDown,A974)</f>
        <v>5.9999999999999995E-4</v>
      </c>
    </row>
    <row r="975" spans="1:22" x14ac:dyDescent="0.2">
      <c r="A975" s="29">
        <v>973</v>
      </c>
      <c r="B975" s="30">
        <v>0.05</v>
      </c>
      <c r="C975" s="31">
        <f t="shared" si="30"/>
        <v>52.039513120184623</v>
      </c>
      <c r="D975" s="31"/>
      <c r="E975" s="32" cm="1">
        <f t="array" ref="E975">Global_Expense*INDEX(Global_InflationFactor,A975)</f>
        <v>260.1975656009231</v>
      </c>
      <c r="F975" s="32"/>
      <c r="G975" s="30">
        <v>0.06</v>
      </c>
      <c r="H975" s="31">
        <f t="shared" si="31"/>
        <v>0.9951560277146928</v>
      </c>
      <c r="I975" s="31"/>
      <c r="J975" s="33">
        <v>0.1</v>
      </c>
      <c r="K975" s="31" cm="1">
        <f t="array" ref="K975">1-POWER(1-INDEX(Life_LapseRate,A975),1/12)</f>
        <v>8.7416109546967213E-3</v>
      </c>
      <c r="L975" s="37"/>
      <c r="M975" s="35">
        <v>0.01</v>
      </c>
      <c r="N975" s="35">
        <v>0.01</v>
      </c>
      <c r="P975" s="36" cm="1">
        <f t="array" ref="P975">INDEX(Global_Inflation,A975)+0.02</f>
        <v>7.0000000000000007E-2</v>
      </c>
      <c r="R975" s="36" cm="1">
        <f t="array" ref="R975">INDEX(Life_LapseRate,A975)*0.5</f>
        <v>0.05</v>
      </c>
      <c r="S975" s="36" cm="1">
        <f t="array" ref="S975">INDEX(Life_LapseRate,A975)*1.5</f>
        <v>0.15000000000000002</v>
      </c>
      <c r="U975" s="36" cm="1">
        <f t="array" ref="U975">INDEX(Global_Yield,A975)*INDEX(Global_YieldUp,A975)</f>
        <v>5.9999999999999995E-4</v>
      </c>
      <c r="V975" s="36" cm="1">
        <f t="array" ref="V975">INDEX(Global_Yield,A975)*INDEX(Global_YieldDown,A975)</f>
        <v>5.9999999999999995E-4</v>
      </c>
    </row>
    <row r="976" spans="1:22" x14ac:dyDescent="0.2">
      <c r="A976" s="29">
        <v>974</v>
      </c>
      <c r="B976" s="30">
        <v>0.05</v>
      </c>
      <c r="C976" s="31">
        <f t="shared" si="30"/>
        <v>52.251528538277164</v>
      </c>
      <c r="D976" s="31"/>
      <c r="E976" s="32" cm="1">
        <f t="array" ref="E976">Global_Expense*INDEX(Global_InflationFactor,A976)</f>
        <v>261.2576426913858</v>
      </c>
      <c r="F976" s="32"/>
      <c r="G976" s="30">
        <v>0.06</v>
      </c>
      <c r="H976" s="31">
        <f t="shared" si="31"/>
        <v>0.9951560277146928</v>
      </c>
      <c r="I976" s="31"/>
      <c r="J976" s="33">
        <v>0.1</v>
      </c>
      <c r="K976" s="31" cm="1">
        <f t="array" ref="K976">1-POWER(1-INDEX(Life_LapseRate,A976),1/12)</f>
        <v>8.7416109546967213E-3</v>
      </c>
      <c r="L976" s="37"/>
      <c r="M976" s="35">
        <v>0.01</v>
      </c>
      <c r="N976" s="35">
        <v>0.01</v>
      </c>
      <c r="P976" s="36" cm="1">
        <f t="array" ref="P976">INDEX(Global_Inflation,A976)+0.02</f>
        <v>7.0000000000000007E-2</v>
      </c>
      <c r="R976" s="36" cm="1">
        <f t="array" ref="R976">INDEX(Life_LapseRate,A976)*0.5</f>
        <v>0.05</v>
      </c>
      <c r="S976" s="36" cm="1">
        <f t="array" ref="S976">INDEX(Life_LapseRate,A976)*1.5</f>
        <v>0.15000000000000002</v>
      </c>
      <c r="U976" s="36" cm="1">
        <f t="array" ref="U976">INDEX(Global_Yield,A976)*INDEX(Global_YieldUp,A976)</f>
        <v>5.9999999999999995E-4</v>
      </c>
      <c r="V976" s="36" cm="1">
        <f t="array" ref="V976">INDEX(Global_Yield,A976)*INDEX(Global_YieldDown,A976)</f>
        <v>5.9999999999999995E-4</v>
      </c>
    </row>
    <row r="977" spans="1:22" x14ac:dyDescent="0.2">
      <c r="A977" s="29">
        <v>975</v>
      </c>
      <c r="B977" s="30">
        <v>0.05</v>
      </c>
      <c r="C977" s="31">
        <f t="shared" si="30"/>
        <v>52.464407733426967</v>
      </c>
      <c r="D977" s="31"/>
      <c r="E977" s="32" cm="1">
        <f t="array" ref="E977">Global_Expense*INDEX(Global_InflationFactor,A977)</f>
        <v>262.32203866713485</v>
      </c>
      <c r="F977" s="32"/>
      <c r="G977" s="30">
        <v>0.06</v>
      </c>
      <c r="H977" s="31">
        <f t="shared" si="31"/>
        <v>0.9951560277146928</v>
      </c>
      <c r="I977" s="31"/>
      <c r="J977" s="33">
        <v>0.1</v>
      </c>
      <c r="K977" s="31" cm="1">
        <f t="array" ref="K977">1-POWER(1-INDEX(Life_LapseRate,A977),1/12)</f>
        <v>8.7416109546967213E-3</v>
      </c>
      <c r="L977" s="37"/>
      <c r="M977" s="35">
        <v>0.01</v>
      </c>
      <c r="N977" s="35">
        <v>0.01</v>
      </c>
      <c r="P977" s="36" cm="1">
        <f t="array" ref="P977">INDEX(Global_Inflation,A977)+0.02</f>
        <v>7.0000000000000007E-2</v>
      </c>
      <c r="R977" s="36" cm="1">
        <f t="array" ref="R977">INDEX(Life_LapseRate,A977)*0.5</f>
        <v>0.05</v>
      </c>
      <c r="S977" s="36" cm="1">
        <f t="array" ref="S977">INDEX(Life_LapseRate,A977)*1.5</f>
        <v>0.15000000000000002</v>
      </c>
      <c r="U977" s="36" cm="1">
        <f t="array" ref="U977">INDEX(Global_Yield,A977)*INDEX(Global_YieldUp,A977)</f>
        <v>5.9999999999999995E-4</v>
      </c>
      <c r="V977" s="36" cm="1">
        <f t="array" ref="V977">INDEX(Global_Yield,A977)*INDEX(Global_YieldDown,A977)</f>
        <v>5.9999999999999995E-4</v>
      </c>
    </row>
    <row r="978" spans="1:22" x14ac:dyDescent="0.2">
      <c r="A978" s="29">
        <v>976</v>
      </c>
      <c r="B978" s="30">
        <v>0.05</v>
      </c>
      <c r="C978" s="31">
        <f t="shared" si="30"/>
        <v>52.678154224768733</v>
      </c>
      <c r="D978" s="31"/>
      <c r="E978" s="32" cm="1">
        <f t="array" ref="E978">Global_Expense*INDEX(Global_InflationFactor,A978)</f>
        <v>263.39077112384365</v>
      </c>
      <c r="F978" s="32"/>
      <c r="G978" s="30">
        <v>0.06</v>
      </c>
      <c r="H978" s="31">
        <f t="shared" si="31"/>
        <v>0.9951560277146928</v>
      </c>
      <c r="I978" s="31"/>
      <c r="J978" s="33">
        <v>0.1</v>
      </c>
      <c r="K978" s="31" cm="1">
        <f t="array" ref="K978">1-POWER(1-INDEX(Life_LapseRate,A978),1/12)</f>
        <v>8.7416109546967213E-3</v>
      </c>
      <c r="L978" s="37"/>
      <c r="M978" s="35">
        <v>0.01</v>
      </c>
      <c r="N978" s="35">
        <v>0.01</v>
      </c>
      <c r="P978" s="36" cm="1">
        <f t="array" ref="P978">INDEX(Global_Inflation,A978)+0.02</f>
        <v>7.0000000000000007E-2</v>
      </c>
      <c r="R978" s="36" cm="1">
        <f t="array" ref="R978">INDEX(Life_LapseRate,A978)*0.5</f>
        <v>0.05</v>
      </c>
      <c r="S978" s="36" cm="1">
        <f t="array" ref="S978">INDEX(Life_LapseRate,A978)*1.5</f>
        <v>0.15000000000000002</v>
      </c>
      <c r="U978" s="36" cm="1">
        <f t="array" ref="U978">INDEX(Global_Yield,A978)*INDEX(Global_YieldUp,A978)</f>
        <v>5.9999999999999995E-4</v>
      </c>
      <c r="V978" s="36" cm="1">
        <f t="array" ref="V978">INDEX(Global_Yield,A978)*INDEX(Global_YieldDown,A978)</f>
        <v>5.9999999999999995E-4</v>
      </c>
    </row>
    <row r="979" spans="1:22" x14ac:dyDescent="0.2">
      <c r="A979" s="29">
        <v>977</v>
      </c>
      <c r="B979" s="30">
        <v>0.05</v>
      </c>
      <c r="C979" s="31">
        <f t="shared" si="30"/>
        <v>52.892771545774536</v>
      </c>
      <c r="D979" s="31"/>
      <c r="E979" s="32" cm="1">
        <f t="array" ref="E979">Global_Expense*INDEX(Global_InflationFactor,A979)</f>
        <v>264.46385772887265</v>
      </c>
      <c r="F979" s="32"/>
      <c r="G979" s="30">
        <v>0.06</v>
      </c>
      <c r="H979" s="31">
        <f t="shared" si="31"/>
        <v>0.9951560277146928</v>
      </c>
      <c r="I979" s="31"/>
      <c r="J979" s="33">
        <v>0.1</v>
      </c>
      <c r="K979" s="31" cm="1">
        <f t="array" ref="K979">1-POWER(1-INDEX(Life_LapseRate,A979),1/12)</f>
        <v>8.7416109546967213E-3</v>
      </c>
      <c r="L979" s="37"/>
      <c r="M979" s="35">
        <v>0.01</v>
      </c>
      <c r="N979" s="35">
        <v>0.01</v>
      </c>
      <c r="P979" s="36" cm="1">
        <f t="array" ref="P979">INDEX(Global_Inflation,A979)+0.02</f>
        <v>7.0000000000000007E-2</v>
      </c>
      <c r="R979" s="36" cm="1">
        <f t="array" ref="R979">INDEX(Life_LapseRate,A979)*0.5</f>
        <v>0.05</v>
      </c>
      <c r="S979" s="36" cm="1">
        <f t="array" ref="S979">INDEX(Life_LapseRate,A979)*1.5</f>
        <v>0.15000000000000002</v>
      </c>
      <c r="U979" s="36" cm="1">
        <f t="array" ref="U979">INDEX(Global_Yield,A979)*INDEX(Global_YieldUp,A979)</f>
        <v>5.9999999999999995E-4</v>
      </c>
      <c r="V979" s="36" cm="1">
        <f t="array" ref="V979">INDEX(Global_Yield,A979)*INDEX(Global_YieldDown,A979)</f>
        <v>5.9999999999999995E-4</v>
      </c>
    </row>
    <row r="980" spans="1:22" x14ac:dyDescent="0.2">
      <c r="A980" s="29">
        <v>978</v>
      </c>
      <c r="B980" s="30">
        <v>0.05</v>
      </c>
      <c r="C980" s="31">
        <f t="shared" si="30"/>
        <v>53.108263244312262</v>
      </c>
      <c r="D980" s="31"/>
      <c r="E980" s="32" cm="1">
        <f t="array" ref="E980">Global_Expense*INDEX(Global_InflationFactor,A980)</f>
        <v>265.54131622156132</v>
      </c>
      <c r="F980" s="32"/>
      <c r="G980" s="30">
        <v>0.06</v>
      </c>
      <c r="H980" s="31">
        <f t="shared" si="31"/>
        <v>0.9951560277146928</v>
      </c>
      <c r="I980" s="31"/>
      <c r="J980" s="33">
        <v>0.1</v>
      </c>
      <c r="K980" s="31" cm="1">
        <f t="array" ref="K980">1-POWER(1-INDEX(Life_LapseRate,A980),1/12)</f>
        <v>8.7416109546967213E-3</v>
      </c>
      <c r="L980" s="37"/>
      <c r="M980" s="35">
        <v>0.01</v>
      </c>
      <c r="N980" s="35">
        <v>0.01</v>
      </c>
      <c r="P980" s="36" cm="1">
        <f t="array" ref="P980">INDEX(Global_Inflation,A980)+0.02</f>
        <v>7.0000000000000007E-2</v>
      </c>
      <c r="R980" s="36" cm="1">
        <f t="array" ref="R980">INDEX(Life_LapseRate,A980)*0.5</f>
        <v>0.05</v>
      </c>
      <c r="S980" s="36" cm="1">
        <f t="array" ref="S980">INDEX(Life_LapseRate,A980)*1.5</f>
        <v>0.15000000000000002</v>
      </c>
      <c r="U980" s="36" cm="1">
        <f t="array" ref="U980">INDEX(Global_Yield,A980)*INDEX(Global_YieldUp,A980)</f>
        <v>5.9999999999999995E-4</v>
      </c>
      <c r="V980" s="36" cm="1">
        <f t="array" ref="V980">INDEX(Global_Yield,A980)*INDEX(Global_YieldDown,A980)</f>
        <v>5.9999999999999995E-4</v>
      </c>
    </row>
    <row r="981" spans="1:22" x14ac:dyDescent="0.2">
      <c r="A981" s="29">
        <v>979</v>
      </c>
      <c r="B981" s="30">
        <v>0.05</v>
      </c>
      <c r="C981" s="31">
        <f t="shared" si="30"/>
        <v>53.324632882704179</v>
      </c>
      <c r="D981" s="31"/>
      <c r="E981" s="32" cm="1">
        <f t="array" ref="E981">Global_Expense*INDEX(Global_InflationFactor,A981)</f>
        <v>266.6231644135209</v>
      </c>
      <c r="F981" s="32"/>
      <c r="G981" s="30">
        <v>0.06</v>
      </c>
      <c r="H981" s="31">
        <f t="shared" si="31"/>
        <v>0.9951560277146928</v>
      </c>
      <c r="I981" s="31"/>
      <c r="J981" s="33">
        <v>0.1</v>
      </c>
      <c r="K981" s="31" cm="1">
        <f t="array" ref="K981">1-POWER(1-INDEX(Life_LapseRate,A981),1/12)</f>
        <v>8.7416109546967213E-3</v>
      </c>
      <c r="L981" s="37"/>
      <c r="M981" s="35">
        <v>0.01</v>
      </c>
      <c r="N981" s="35">
        <v>0.01</v>
      </c>
      <c r="P981" s="36" cm="1">
        <f t="array" ref="P981">INDEX(Global_Inflation,A981)+0.02</f>
        <v>7.0000000000000007E-2</v>
      </c>
      <c r="R981" s="36" cm="1">
        <f t="array" ref="R981">INDEX(Life_LapseRate,A981)*0.5</f>
        <v>0.05</v>
      </c>
      <c r="S981" s="36" cm="1">
        <f t="array" ref="S981">INDEX(Life_LapseRate,A981)*1.5</f>
        <v>0.15000000000000002</v>
      </c>
      <c r="U981" s="36" cm="1">
        <f t="array" ref="U981">INDEX(Global_Yield,A981)*INDEX(Global_YieldUp,A981)</f>
        <v>5.9999999999999995E-4</v>
      </c>
      <c r="V981" s="36" cm="1">
        <f t="array" ref="V981">INDEX(Global_Yield,A981)*INDEX(Global_YieldDown,A981)</f>
        <v>5.9999999999999995E-4</v>
      </c>
    </row>
    <row r="982" spans="1:22" x14ac:dyDescent="0.2">
      <c r="A982" s="29">
        <v>980</v>
      </c>
      <c r="B982" s="30">
        <v>0.05</v>
      </c>
      <c r="C982" s="31">
        <f t="shared" si="30"/>
        <v>53.541884037785906</v>
      </c>
      <c r="D982" s="31"/>
      <c r="E982" s="32" cm="1">
        <f t="array" ref="E982">Global_Expense*INDEX(Global_InflationFactor,A982)</f>
        <v>267.70942018892953</v>
      </c>
      <c r="F982" s="32"/>
      <c r="G982" s="30">
        <v>0.06</v>
      </c>
      <c r="H982" s="31">
        <f t="shared" si="31"/>
        <v>0.9951560277146928</v>
      </c>
      <c r="I982" s="31"/>
      <c r="J982" s="33">
        <v>0.1</v>
      </c>
      <c r="K982" s="31" cm="1">
        <f t="array" ref="K982">1-POWER(1-INDEX(Life_LapseRate,A982),1/12)</f>
        <v>8.7416109546967213E-3</v>
      </c>
      <c r="L982" s="37"/>
      <c r="M982" s="35">
        <v>0.01</v>
      </c>
      <c r="N982" s="35">
        <v>0.01</v>
      </c>
      <c r="P982" s="36" cm="1">
        <f t="array" ref="P982">INDEX(Global_Inflation,A982)+0.02</f>
        <v>7.0000000000000007E-2</v>
      </c>
      <c r="R982" s="36" cm="1">
        <f t="array" ref="R982">INDEX(Life_LapseRate,A982)*0.5</f>
        <v>0.05</v>
      </c>
      <c r="S982" s="36" cm="1">
        <f t="array" ref="S982">INDEX(Life_LapseRate,A982)*1.5</f>
        <v>0.15000000000000002</v>
      </c>
      <c r="U982" s="36" cm="1">
        <f t="array" ref="U982">INDEX(Global_Yield,A982)*INDEX(Global_YieldUp,A982)</f>
        <v>5.9999999999999995E-4</v>
      </c>
      <c r="V982" s="36" cm="1">
        <f t="array" ref="V982">INDEX(Global_Yield,A982)*INDEX(Global_YieldDown,A982)</f>
        <v>5.9999999999999995E-4</v>
      </c>
    </row>
    <row r="983" spans="1:22" x14ac:dyDescent="0.2">
      <c r="A983" s="29">
        <v>981</v>
      </c>
      <c r="B983" s="30">
        <v>0.05</v>
      </c>
      <c r="C983" s="31">
        <f t="shared" si="30"/>
        <v>53.760020300965593</v>
      </c>
      <c r="D983" s="31"/>
      <c r="E983" s="32" cm="1">
        <f t="array" ref="E983">Global_Expense*INDEX(Global_InflationFactor,A983)</f>
        <v>268.80010150482798</v>
      </c>
      <c r="F983" s="32"/>
      <c r="G983" s="30">
        <v>0.06</v>
      </c>
      <c r="H983" s="31">
        <f t="shared" si="31"/>
        <v>0.9951560277146928</v>
      </c>
      <c r="I983" s="31"/>
      <c r="J983" s="33">
        <v>0.1</v>
      </c>
      <c r="K983" s="31" cm="1">
        <f t="array" ref="K983">1-POWER(1-INDEX(Life_LapseRate,A983),1/12)</f>
        <v>8.7416109546967213E-3</v>
      </c>
      <c r="L983" s="37"/>
      <c r="M983" s="35">
        <v>0.01</v>
      </c>
      <c r="N983" s="35">
        <v>0.01</v>
      </c>
      <c r="P983" s="36" cm="1">
        <f t="array" ref="P983">INDEX(Global_Inflation,A983)+0.02</f>
        <v>7.0000000000000007E-2</v>
      </c>
      <c r="R983" s="36" cm="1">
        <f t="array" ref="R983">INDEX(Life_LapseRate,A983)*0.5</f>
        <v>0.05</v>
      </c>
      <c r="S983" s="36" cm="1">
        <f t="array" ref="S983">INDEX(Life_LapseRate,A983)*1.5</f>
        <v>0.15000000000000002</v>
      </c>
      <c r="U983" s="36" cm="1">
        <f t="array" ref="U983">INDEX(Global_Yield,A983)*INDEX(Global_YieldUp,A983)</f>
        <v>5.9999999999999995E-4</v>
      </c>
      <c r="V983" s="36" cm="1">
        <f t="array" ref="V983">INDEX(Global_Yield,A983)*INDEX(Global_YieldDown,A983)</f>
        <v>5.9999999999999995E-4</v>
      </c>
    </row>
    <row r="984" spans="1:22" x14ac:dyDescent="0.2">
      <c r="A984" s="29">
        <v>982</v>
      </c>
      <c r="B984" s="30">
        <v>0.05</v>
      </c>
      <c r="C984" s="31">
        <f t="shared" si="30"/>
        <v>53.979045278283181</v>
      </c>
      <c r="D984" s="31"/>
      <c r="E984" s="32" cm="1">
        <f t="array" ref="E984">Global_Expense*INDEX(Global_InflationFactor,A984)</f>
        <v>269.89522639141592</v>
      </c>
      <c r="F984" s="32"/>
      <c r="G984" s="30">
        <v>0.06</v>
      </c>
      <c r="H984" s="31">
        <f t="shared" si="31"/>
        <v>0.9951560277146928</v>
      </c>
      <c r="I984" s="31"/>
      <c r="J984" s="33">
        <v>0.1</v>
      </c>
      <c r="K984" s="31" cm="1">
        <f t="array" ref="K984">1-POWER(1-INDEX(Life_LapseRate,A984),1/12)</f>
        <v>8.7416109546967213E-3</v>
      </c>
      <c r="L984" s="37"/>
      <c r="M984" s="35">
        <v>0.01</v>
      </c>
      <c r="N984" s="35">
        <v>0.01</v>
      </c>
      <c r="P984" s="36" cm="1">
        <f t="array" ref="P984">INDEX(Global_Inflation,A984)+0.02</f>
        <v>7.0000000000000007E-2</v>
      </c>
      <c r="R984" s="36" cm="1">
        <f t="array" ref="R984">INDEX(Life_LapseRate,A984)*0.5</f>
        <v>0.05</v>
      </c>
      <c r="S984" s="36" cm="1">
        <f t="array" ref="S984">INDEX(Life_LapseRate,A984)*1.5</f>
        <v>0.15000000000000002</v>
      </c>
      <c r="U984" s="36" cm="1">
        <f t="array" ref="U984">INDEX(Global_Yield,A984)*INDEX(Global_YieldUp,A984)</f>
        <v>5.9999999999999995E-4</v>
      </c>
      <c r="V984" s="36" cm="1">
        <f t="array" ref="V984">INDEX(Global_Yield,A984)*INDEX(Global_YieldDown,A984)</f>
        <v>5.9999999999999995E-4</v>
      </c>
    </row>
    <row r="985" spans="1:22" x14ac:dyDescent="0.2">
      <c r="A985" s="29">
        <v>983</v>
      </c>
      <c r="B985" s="30">
        <v>0.05</v>
      </c>
      <c r="C985" s="31">
        <f t="shared" si="30"/>
        <v>54.198962590470046</v>
      </c>
      <c r="D985" s="31"/>
      <c r="E985" s="32" cm="1">
        <f t="array" ref="E985">Global_Expense*INDEX(Global_InflationFactor,A985)</f>
        <v>270.99481295235023</v>
      </c>
      <c r="F985" s="32"/>
      <c r="G985" s="30">
        <v>0.06</v>
      </c>
      <c r="H985" s="31">
        <f t="shared" si="31"/>
        <v>0.9951560277146928</v>
      </c>
      <c r="I985" s="31"/>
      <c r="J985" s="33">
        <v>0.1</v>
      </c>
      <c r="K985" s="31" cm="1">
        <f t="array" ref="K985">1-POWER(1-INDEX(Life_LapseRate,A985),1/12)</f>
        <v>8.7416109546967213E-3</v>
      </c>
      <c r="L985" s="37"/>
      <c r="M985" s="35">
        <v>0.01</v>
      </c>
      <c r="N985" s="35">
        <v>0.01</v>
      </c>
      <c r="P985" s="36" cm="1">
        <f t="array" ref="P985">INDEX(Global_Inflation,A985)+0.02</f>
        <v>7.0000000000000007E-2</v>
      </c>
      <c r="R985" s="36" cm="1">
        <f t="array" ref="R985">INDEX(Life_LapseRate,A985)*0.5</f>
        <v>0.05</v>
      </c>
      <c r="S985" s="36" cm="1">
        <f t="array" ref="S985">INDEX(Life_LapseRate,A985)*1.5</f>
        <v>0.15000000000000002</v>
      </c>
      <c r="U985" s="36" cm="1">
        <f t="array" ref="U985">INDEX(Global_Yield,A985)*INDEX(Global_YieldUp,A985)</f>
        <v>5.9999999999999995E-4</v>
      </c>
      <c r="V985" s="36" cm="1">
        <f t="array" ref="V985">INDEX(Global_Yield,A985)*INDEX(Global_YieldDown,A985)</f>
        <v>5.9999999999999995E-4</v>
      </c>
    </row>
    <row r="986" spans="1:22" x14ac:dyDescent="0.2">
      <c r="A986" s="29">
        <v>984</v>
      </c>
      <c r="B986" s="30">
        <v>0.05</v>
      </c>
      <c r="C986" s="31">
        <f t="shared" si="30"/>
        <v>54.419775873008959</v>
      </c>
      <c r="D986" s="31"/>
      <c r="E986" s="32" cm="1">
        <f t="array" ref="E986">Global_Expense*INDEX(Global_InflationFactor,A986)</f>
        <v>272.09887936504481</v>
      </c>
      <c r="F986" s="32"/>
      <c r="G986" s="30">
        <v>0.06</v>
      </c>
      <c r="H986" s="31">
        <f t="shared" si="31"/>
        <v>0.9951560277146928</v>
      </c>
      <c r="I986" s="31"/>
      <c r="J986" s="33">
        <v>0.1</v>
      </c>
      <c r="K986" s="31" cm="1">
        <f t="array" ref="K986">1-POWER(1-INDEX(Life_LapseRate,A986),1/12)</f>
        <v>8.7416109546967213E-3</v>
      </c>
      <c r="L986" s="37"/>
      <c r="M986" s="35">
        <v>0.01</v>
      </c>
      <c r="N986" s="35">
        <v>0.01</v>
      </c>
      <c r="P986" s="36" cm="1">
        <f t="array" ref="P986">INDEX(Global_Inflation,A986)+0.02</f>
        <v>7.0000000000000007E-2</v>
      </c>
      <c r="R986" s="36" cm="1">
        <f t="array" ref="R986">INDEX(Life_LapseRate,A986)*0.5</f>
        <v>0.05</v>
      </c>
      <c r="S986" s="36" cm="1">
        <f t="array" ref="S986">INDEX(Life_LapseRate,A986)*1.5</f>
        <v>0.15000000000000002</v>
      </c>
      <c r="U986" s="36" cm="1">
        <f t="array" ref="U986">INDEX(Global_Yield,A986)*INDEX(Global_YieldUp,A986)</f>
        <v>5.9999999999999995E-4</v>
      </c>
      <c r="V986" s="36" cm="1">
        <f t="array" ref="V986">INDEX(Global_Yield,A986)*INDEX(Global_YieldDown,A986)</f>
        <v>5.9999999999999995E-4</v>
      </c>
    </row>
    <row r="987" spans="1:22" x14ac:dyDescent="0.2">
      <c r="A987" s="29">
        <v>985</v>
      </c>
      <c r="B987" s="30">
        <v>0.05</v>
      </c>
      <c r="C987" s="31">
        <f t="shared" si="30"/>
        <v>54.641488776193853</v>
      </c>
      <c r="D987" s="31"/>
      <c r="E987" s="32" cm="1">
        <f t="array" ref="E987">Global_Expense*INDEX(Global_InflationFactor,A987)</f>
        <v>273.20744388096927</v>
      </c>
      <c r="F987" s="32"/>
      <c r="G987" s="30">
        <v>0.06</v>
      </c>
      <c r="H987" s="31">
        <f t="shared" si="31"/>
        <v>0.9951560277146928</v>
      </c>
      <c r="I987" s="31"/>
      <c r="J987" s="33">
        <v>0.1</v>
      </c>
      <c r="K987" s="31" cm="1">
        <f t="array" ref="K987">1-POWER(1-INDEX(Life_LapseRate,A987),1/12)</f>
        <v>8.7416109546967213E-3</v>
      </c>
      <c r="L987" s="37"/>
      <c r="M987" s="35">
        <v>0.01</v>
      </c>
      <c r="N987" s="35">
        <v>0.01</v>
      </c>
      <c r="P987" s="36" cm="1">
        <f t="array" ref="P987">INDEX(Global_Inflation,A987)+0.02</f>
        <v>7.0000000000000007E-2</v>
      </c>
      <c r="R987" s="36" cm="1">
        <f t="array" ref="R987">INDEX(Life_LapseRate,A987)*0.5</f>
        <v>0.05</v>
      </c>
      <c r="S987" s="36" cm="1">
        <f t="array" ref="S987">INDEX(Life_LapseRate,A987)*1.5</f>
        <v>0.15000000000000002</v>
      </c>
      <c r="U987" s="36" cm="1">
        <f t="array" ref="U987">INDEX(Global_Yield,A987)*INDEX(Global_YieldUp,A987)</f>
        <v>5.9999999999999995E-4</v>
      </c>
      <c r="V987" s="36" cm="1">
        <f t="array" ref="V987">INDEX(Global_Yield,A987)*INDEX(Global_YieldDown,A987)</f>
        <v>5.9999999999999995E-4</v>
      </c>
    </row>
    <row r="988" spans="1:22" x14ac:dyDescent="0.2">
      <c r="A988" s="29">
        <v>986</v>
      </c>
      <c r="B988" s="30">
        <v>0.05</v>
      </c>
      <c r="C988" s="31">
        <f t="shared" si="30"/>
        <v>54.864104965191032</v>
      </c>
      <c r="D988" s="31"/>
      <c r="E988" s="32" cm="1">
        <f t="array" ref="E988">Global_Expense*INDEX(Global_InflationFactor,A988)</f>
        <v>274.32052482595515</v>
      </c>
      <c r="F988" s="32"/>
      <c r="G988" s="30">
        <v>0.06</v>
      </c>
      <c r="H988" s="31">
        <f t="shared" si="31"/>
        <v>0.9951560277146928</v>
      </c>
      <c r="I988" s="31"/>
      <c r="J988" s="33">
        <v>0.1</v>
      </c>
      <c r="K988" s="31" cm="1">
        <f t="array" ref="K988">1-POWER(1-INDEX(Life_LapseRate,A988),1/12)</f>
        <v>8.7416109546967213E-3</v>
      </c>
      <c r="L988" s="37"/>
      <c r="M988" s="35">
        <v>0.01</v>
      </c>
      <c r="N988" s="35">
        <v>0.01</v>
      </c>
      <c r="P988" s="36" cm="1">
        <f t="array" ref="P988">INDEX(Global_Inflation,A988)+0.02</f>
        <v>7.0000000000000007E-2</v>
      </c>
      <c r="R988" s="36" cm="1">
        <f t="array" ref="R988">INDEX(Life_LapseRate,A988)*0.5</f>
        <v>0.05</v>
      </c>
      <c r="S988" s="36" cm="1">
        <f t="array" ref="S988">INDEX(Life_LapseRate,A988)*1.5</f>
        <v>0.15000000000000002</v>
      </c>
      <c r="U988" s="36" cm="1">
        <f t="array" ref="U988">INDEX(Global_Yield,A988)*INDEX(Global_YieldUp,A988)</f>
        <v>5.9999999999999995E-4</v>
      </c>
      <c r="V988" s="36" cm="1">
        <f t="array" ref="V988">INDEX(Global_Yield,A988)*INDEX(Global_YieldDown,A988)</f>
        <v>5.9999999999999995E-4</v>
      </c>
    </row>
    <row r="989" spans="1:22" x14ac:dyDescent="0.2">
      <c r="A989" s="29">
        <v>987</v>
      </c>
      <c r="B989" s="30">
        <v>0.05</v>
      </c>
      <c r="C989" s="31">
        <f t="shared" si="30"/>
        <v>55.087628120098323</v>
      </c>
      <c r="D989" s="31"/>
      <c r="E989" s="32" cm="1">
        <f t="array" ref="E989">Global_Expense*INDEX(Global_InflationFactor,A989)</f>
        <v>275.43814060049164</v>
      </c>
      <c r="F989" s="32"/>
      <c r="G989" s="30">
        <v>0.06</v>
      </c>
      <c r="H989" s="31">
        <f t="shared" si="31"/>
        <v>0.9951560277146928</v>
      </c>
      <c r="I989" s="31"/>
      <c r="J989" s="33">
        <v>0.1</v>
      </c>
      <c r="K989" s="31" cm="1">
        <f t="array" ref="K989">1-POWER(1-INDEX(Life_LapseRate,A989),1/12)</f>
        <v>8.7416109546967213E-3</v>
      </c>
      <c r="L989" s="37"/>
      <c r="M989" s="35">
        <v>0.01</v>
      </c>
      <c r="N989" s="35">
        <v>0.01</v>
      </c>
      <c r="P989" s="36" cm="1">
        <f t="array" ref="P989">INDEX(Global_Inflation,A989)+0.02</f>
        <v>7.0000000000000007E-2</v>
      </c>
      <c r="R989" s="36" cm="1">
        <f t="array" ref="R989">INDEX(Life_LapseRate,A989)*0.5</f>
        <v>0.05</v>
      </c>
      <c r="S989" s="36" cm="1">
        <f t="array" ref="S989">INDEX(Life_LapseRate,A989)*1.5</f>
        <v>0.15000000000000002</v>
      </c>
      <c r="U989" s="36" cm="1">
        <f t="array" ref="U989">INDEX(Global_Yield,A989)*INDEX(Global_YieldUp,A989)</f>
        <v>5.9999999999999995E-4</v>
      </c>
      <c r="V989" s="36" cm="1">
        <f t="array" ref="V989">INDEX(Global_Yield,A989)*INDEX(Global_YieldDown,A989)</f>
        <v>5.9999999999999995E-4</v>
      </c>
    </row>
    <row r="990" spans="1:22" x14ac:dyDescent="0.2">
      <c r="A990" s="29">
        <v>988</v>
      </c>
      <c r="B990" s="30">
        <v>0.05</v>
      </c>
      <c r="C990" s="31">
        <f t="shared" si="30"/>
        <v>55.312061936007176</v>
      </c>
      <c r="D990" s="31"/>
      <c r="E990" s="32" cm="1">
        <f t="array" ref="E990">Global_Expense*INDEX(Global_InflationFactor,A990)</f>
        <v>276.56030968003586</v>
      </c>
      <c r="F990" s="32"/>
      <c r="G990" s="30">
        <v>0.06</v>
      </c>
      <c r="H990" s="31">
        <f t="shared" si="31"/>
        <v>0.9951560277146928</v>
      </c>
      <c r="I990" s="31"/>
      <c r="J990" s="33">
        <v>0.1</v>
      </c>
      <c r="K990" s="31" cm="1">
        <f t="array" ref="K990">1-POWER(1-INDEX(Life_LapseRate,A990),1/12)</f>
        <v>8.7416109546967213E-3</v>
      </c>
      <c r="L990" s="37"/>
      <c r="M990" s="35">
        <v>0.01</v>
      </c>
      <c r="N990" s="35">
        <v>0.01</v>
      </c>
      <c r="P990" s="36" cm="1">
        <f t="array" ref="P990">INDEX(Global_Inflation,A990)+0.02</f>
        <v>7.0000000000000007E-2</v>
      </c>
      <c r="R990" s="36" cm="1">
        <f t="array" ref="R990">INDEX(Life_LapseRate,A990)*0.5</f>
        <v>0.05</v>
      </c>
      <c r="S990" s="36" cm="1">
        <f t="array" ref="S990">INDEX(Life_LapseRate,A990)*1.5</f>
        <v>0.15000000000000002</v>
      </c>
      <c r="U990" s="36" cm="1">
        <f t="array" ref="U990">INDEX(Global_Yield,A990)*INDEX(Global_YieldUp,A990)</f>
        <v>5.9999999999999995E-4</v>
      </c>
      <c r="V990" s="36" cm="1">
        <f t="array" ref="V990">INDEX(Global_Yield,A990)*INDEX(Global_YieldDown,A990)</f>
        <v>5.9999999999999995E-4</v>
      </c>
    </row>
    <row r="991" spans="1:22" x14ac:dyDescent="0.2">
      <c r="A991" s="29">
        <v>989</v>
      </c>
      <c r="B991" s="30">
        <v>0.05</v>
      </c>
      <c r="C991" s="31">
        <f t="shared" si="30"/>
        <v>55.537410123063275</v>
      </c>
      <c r="D991" s="31"/>
      <c r="E991" s="32" cm="1">
        <f t="array" ref="E991">Global_Expense*INDEX(Global_InflationFactor,A991)</f>
        <v>277.68705061531637</v>
      </c>
      <c r="F991" s="32"/>
      <c r="G991" s="30">
        <v>0.06</v>
      </c>
      <c r="H991" s="31">
        <f t="shared" si="31"/>
        <v>0.9951560277146928</v>
      </c>
      <c r="I991" s="31"/>
      <c r="J991" s="33">
        <v>0.1</v>
      </c>
      <c r="K991" s="31" cm="1">
        <f t="array" ref="K991">1-POWER(1-INDEX(Life_LapseRate,A991),1/12)</f>
        <v>8.7416109546967213E-3</v>
      </c>
      <c r="L991" s="37"/>
      <c r="M991" s="35">
        <v>0.01</v>
      </c>
      <c r="N991" s="35">
        <v>0.01</v>
      </c>
      <c r="P991" s="36" cm="1">
        <f t="array" ref="P991">INDEX(Global_Inflation,A991)+0.02</f>
        <v>7.0000000000000007E-2</v>
      </c>
      <c r="R991" s="36" cm="1">
        <f t="array" ref="R991">INDEX(Life_LapseRate,A991)*0.5</f>
        <v>0.05</v>
      </c>
      <c r="S991" s="36" cm="1">
        <f t="array" ref="S991">INDEX(Life_LapseRate,A991)*1.5</f>
        <v>0.15000000000000002</v>
      </c>
      <c r="U991" s="36" cm="1">
        <f t="array" ref="U991">INDEX(Global_Yield,A991)*INDEX(Global_YieldUp,A991)</f>
        <v>5.9999999999999995E-4</v>
      </c>
      <c r="V991" s="36" cm="1">
        <f t="array" ref="V991">INDEX(Global_Yield,A991)*INDEX(Global_YieldDown,A991)</f>
        <v>5.9999999999999995E-4</v>
      </c>
    </row>
    <row r="992" spans="1:22" x14ac:dyDescent="0.2">
      <c r="A992" s="29">
        <v>990</v>
      </c>
      <c r="B992" s="30">
        <v>0.05</v>
      </c>
      <c r="C992" s="31">
        <f t="shared" si="30"/>
        <v>55.763676406527907</v>
      </c>
      <c r="D992" s="31"/>
      <c r="E992" s="32" cm="1">
        <f t="array" ref="E992">Global_Expense*INDEX(Global_InflationFactor,A992)</f>
        <v>278.81838203263953</v>
      </c>
      <c r="F992" s="32"/>
      <c r="G992" s="30">
        <v>0.06</v>
      </c>
      <c r="H992" s="31">
        <f t="shared" si="31"/>
        <v>0.9951560277146928</v>
      </c>
      <c r="I992" s="31"/>
      <c r="J992" s="33">
        <v>0.1</v>
      </c>
      <c r="K992" s="31" cm="1">
        <f t="array" ref="K992">1-POWER(1-INDEX(Life_LapseRate,A992),1/12)</f>
        <v>8.7416109546967213E-3</v>
      </c>
      <c r="L992" s="37"/>
      <c r="M992" s="35">
        <v>0.01</v>
      </c>
      <c r="N992" s="35">
        <v>0.01</v>
      </c>
      <c r="P992" s="36" cm="1">
        <f t="array" ref="P992">INDEX(Global_Inflation,A992)+0.02</f>
        <v>7.0000000000000007E-2</v>
      </c>
      <c r="R992" s="36" cm="1">
        <f t="array" ref="R992">INDEX(Life_LapseRate,A992)*0.5</f>
        <v>0.05</v>
      </c>
      <c r="S992" s="36" cm="1">
        <f t="array" ref="S992">INDEX(Life_LapseRate,A992)*1.5</f>
        <v>0.15000000000000002</v>
      </c>
      <c r="U992" s="36" cm="1">
        <f t="array" ref="U992">INDEX(Global_Yield,A992)*INDEX(Global_YieldUp,A992)</f>
        <v>5.9999999999999995E-4</v>
      </c>
      <c r="V992" s="36" cm="1">
        <f t="array" ref="V992">INDEX(Global_Yield,A992)*INDEX(Global_YieldDown,A992)</f>
        <v>5.9999999999999995E-4</v>
      </c>
    </row>
    <row r="993" spans="1:22" x14ac:dyDescent="0.2">
      <c r="A993" s="29">
        <v>991</v>
      </c>
      <c r="B993" s="30">
        <v>0.05</v>
      </c>
      <c r="C993" s="31">
        <f t="shared" si="30"/>
        <v>55.990864526839395</v>
      </c>
      <c r="D993" s="31"/>
      <c r="E993" s="32" cm="1">
        <f t="array" ref="E993">Global_Expense*INDEX(Global_InflationFactor,A993)</f>
        <v>279.95432263419696</v>
      </c>
      <c r="F993" s="32"/>
      <c r="G993" s="30">
        <v>0.06</v>
      </c>
      <c r="H993" s="31">
        <f t="shared" si="31"/>
        <v>0.9951560277146928</v>
      </c>
      <c r="I993" s="31"/>
      <c r="J993" s="33">
        <v>0.1</v>
      </c>
      <c r="K993" s="31" cm="1">
        <f t="array" ref="K993">1-POWER(1-INDEX(Life_LapseRate,A993),1/12)</f>
        <v>8.7416109546967213E-3</v>
      </c>
      <c r="L993" s="37"/>
      <c r="M993" s="35">
        <v>0.01</v>
      </c>
      <c r="N993" s="35">
        <v>0.01</v>
      </c>
      <c r="P993" s="36" cm="1">
        <f t="array" ref="P993">INDEX(Global_Inflation,A993)+0.02</f>
        <v>7.0000000000000007E-2</v>
      </c>
      <c r="R993" s="36" cm="1">
        <f t="array" ref="R993">INDEX(Life_LapseRate,A993)*0.5</f>
        <v>0.05</v>
      </c>
      <c r="S993" s="36" cm="1">
        <f t="array" ref="S993">INDEX(Life_LapseRate,A993)*1.5</f>
        <v>0.15000000000000002</v>
      </c>
      <c r="U993" s="36" cm="1">
        <f t="array" ref="U993">INDEX(Global_Yield,A993)*INDEX(Global_YieldUp,A993)</f>
        <v>5.9999999999999995E-4</v>
      </c>
      <c r="V993" s="36" cm="1">
        <f t="array" ref="V993">INDEX(Global_Yield,A993)*INDEX(Global_YieldDown,A993)</f>
        <v>5.9999999999999995E-4</v>
      </c>
    </row>
    <row r="994" spans="1:22" x14ac:dyDescent="0.2">
      <c r="A994" s="29">
        <v>992</v>
      </c>
      <c r="B994" s="30">
        <v>0.05</v>
      </c>
      <c r="C994" s="31">
        <f t="shared" si="30"/>
        <v>56.218978239675209</v>
      </c>
      <c r="D994" s="31"/>
      <c r="E994" s="32" cm="1">
        <f t="array" ref="E994">Global_Expense*INDEX(Global_InflationFactor,A994)</f>
        <v>281.09489119837605</v>
      </c>
      <c r="F994" s="32"/>
      <c r="G994" s="30">
        <v>0.06</v>
      </c>
      <c r="H994" s="31">
        <f t="shared" si="31"/>
        <v>0.9951560277146928</v>
      </c>
      <c r="I994" s="31"/>
      <c r="J994" s="33">
        <v>0.1</v>
      </c>
      <c r="K994" s="31" cm="1">
        <f t="array" ref="K994">1-POWER(1-INDEX(Life_LapseRate,A994),1/12)</f>
        <v>8.7416109546967213E-3</v>
      </c>
      <c r="L994" s="37"/>
      <c r="M994" s="35">
        <v>0.01</v>
      </c>
      <c r="N994" s="35">
        <v>0.01</v>
      </c>
      <c r="P994" s="36" cm="1">
        <f t="array" ref="P994">INDEX(Global_Inflation,A994)+0.02</f>
        <v>7.0000000000000007E-2</v>
      </c>
      <c r="R994" s="36" cm="1">
        <f t="array" ref="R994">INDEX(Life_LapseRate,A994)*0.5</f>
        <v>0.05</v>
      </c>
      <c r="S994" s="36" cm="1">
        <f t="array" ref="S994">INDEX(Life_LapseRate,A994)*1.5</f>
        <v>0.15000000000000002</v>
      </c>
      <c r="U994" s="36" cm="1">
        <f t="array" ref="U994">INDEX(Global_Yield,A994)*INDEX(Global_YieldUp,A994)</f>
        <v>5.9999999999999995E-4</v>
      </c>
      <c r="V994" s="36" cm="1">
        <f t="array" ref="V994">INDEX(Global_Yield,A994)*INDEX(Global_YieldDown,A994)</f>
        <v>5.9999999999999995E-4</v>
      </c>
    </row>
    <row r="995" spans="1:22" x14ac:dyDescent="0.2">
      <c r="A995" s="29">
        <v>993</v>
      </c>
      <c r="B995" s="30">
        <v>0.05</v>
      </c>
      <c r="C995" s="31">
        <f t="shared" si="30"/>
        <v>56.448021316013907</v>
      </c>
      <c r="D995" s="31"/>
      <c r="E995" s="32" cm="1">
        <f t="array" ref="E995">Global_Expense*INDEX(Global_InflationFactor,A995)</f>
        <v>282.24010658006955</v>
      </c>
      <c r="F995" s="32"/>
      <c r="G995" s="30">
        <v>0.06</v>
      </c>
      <c r="H995" s="31">
        <f t="shared" si="31"/>
        <v>0.9951560277146928</v>
      </c>
      <c r="I995" s="31"/>
      <c r="J995" s="33">
        <v>0.1</v>
      </c>
      <c r="K995" s="31" cm="1">
        <f t="array" ref="K995">1-POWER(1-INDEX(Life_LapseRate,A995),1/12)</f>
        <v>8.7416109546967213E-3</v>
      </c>
      <c r="L995" s="37"/>
      <c r="M995" s="35">
        <v>0.01</v>
      </c>
      <c r="N995" s="35">
        <v>0.01</v>
      </c>
      <c r="P995" s="36" cm="1">
        <f t="array" ref="P995">INDEX(Global_Inflation,A995)+0.02</f>
        <v>7.0000000000000007E-2</v>
      </c>
      <c r="R995" s="36" cm="1">
        <f t="array" ref="R995">INDEX(Life_LapseRate,A995)*0.5</f>
        <v>0.05</v>
      </c>
      <c r="S995" s="36" cm="1">
        <f t="array" ref="S995">INDEX(Life_LapseRate,A995)*1.5</f>
        <v>0.15000000000000002</v>
      </c>
      <c r="U995" s="36" cm="1">
        <f t="array" ref="U995">INDEX(Global_Yield,A995)*INDEX(Global_YieldUp,A995)</f>
        <v>5.9999999999999995E-4</v>
      </c>
      <c r="V995" s="36" cm="1">
        <f t="array" ref="V995">INDEX(Global_Yield,A995)*INDEX(Global_YieldDown,A995)</f>
        <v>5.9999999999999995E-4</v>
      </c>
    </row>
    <row r="996" spans="1:22" x14ac:dyDescent="0.2">
      <c r="A996" s="29">
        <v>994</v>
      </c>
      <c r="B996" s="30">
        <v>0.05</v>
      </c>
      <c r="C996" s="31">
        <f t="shared" si="30"/>
        <v>56.677997542197353</v>
      </c>
      <c r="D996" s="31"/>
      <c r="E996" s="32" cm="1">
        <f t="array" ref="E996">Global_Expense*INDEX(Global_InflationFactor,A996)</f>
        <v>283.38998771098676</v>
      </c>
      <c r="F996" s="32"/>
      <c r="G996" s="30">
        <v>0.06</v>
      </c>
      <c r="H996" s="31">
        <f t="shared" si="31"/>
        <v>0.9951560277146928</v>
      </c>
      <c r="I996" s="31"/>
      <c r="J996" s="33">
        <v>0.1</v>
      </c>
      <c r="K996" s="31" cm="1">
        <f t="array" ref="K996">1-POWER(1-INDEX(Life_LapseRate,A996),1/12)</f>
        <v>8.7416109546967213E-3</v>
      </c>
      <c r="L996" s="37"/>
      <c r="M996" s="35">
        <v>0.01</v>
      </c>
      <c r="N996" s="35">
        <v>0.01</v>
      </c>
      <c r="P996" s="36" cm="1">
        <f t="array" ref="P996">INDEX(Global_Inflation,A996)+0.02</f>
        <v>7.0000000000000007E-2</v>
      </c>
      <c r="R996" s="36" cm="1">
        <f t="array" ref="R996">INDEX(Life_LapseRate,A996)*0.5</f>
        <v>0.05</v>
      </c>
      <c r="S996" s="36" cm="1">
        <f t="array" ref="S996">INDEX(Life_LapseRate,A996)*1.5</f>
        <v>0.15000000000000002</v>
      </c>
      <c r="U996" s="36" cm="1">
        <f t="array" ref="U996">INDEX(Global_Yield,A996)*INDEX(Global_YieldUp,A996)</f>
        <v>5.9999999999999995E-4</v>
      </c>
      <c r="V996" s="36" cm="1">
        <f t="array" ref="V996">INDEX(Global_Yield,A996)*INDEX(Global_YieldDown,A996)</f>
        <v>5.9999999999999995E-4</v>
      </c>
    </row>
    <row r="997" spans="1:22" x14ac:dyDescent="0.2">
      <c r="A997" s="29">
        <v>995</v>
      </c>
      <c r="B997" s="30">
        <v>0.05</v>
      </c>
      <c r="C997" s="31">
        <f t="shared" si="30"/>
        <v>56.908910719993564</v>
      </c>
      <c r="D997" s="31"/>
      <c r="E997" s="32" cm="1">
        <f t="array" ref="E997">Global_Expense*INDEX(Global_InflationFactor,A997)</f>
        <v>284.5445535999678</v>
      </c>
      <c r="F997" s="32"/>
      <c r="G997" s="30">
        <v>0.06</v>
      </c>
      <c r="H997" s="31">
        <f t="shared" si="31"/>
        <v>0.9951560277146928</v>
      </c>
      <c r="I997" s="31"/>
      <c r="J997" s="33">
        <v>0.1</v>
      </c>
      <c r="K997" s="31" cm="1">
        <f t="array" ref="K997">1-POWER(1-INDEX(Life_LapseRate,A997),1/12)</f>
        <v>8.7416109546967213E-3</v>
      </c>
      <c r="L997" s="37"/>
      <c r="M997" s="35">
        <v>0.01</v>
      </c>
      <c r="N997" s="35">
        <v>0.01</v>
      </c>
      <c r="P997" s="36" cm="1">
        <f t="array" ref="P997">INDEX(Global_Inflation,A997)+0.02</f>
        <v>7.0000000000000007E-2</v>
      </c>
      <c r="R997" s="36" cm="1">
        <f t="array" ref="R997">INDEX(Life_LapseRate,A997)*0.5</f>
        <v>0.05</v>
      </c>
      <c r="S997" s="36" cm="1">
        <f t="array" ref="S997">INDEX(Life_LapseRate,A997)*1.5</f>
        <v>0.15000000000000002</v>
      </c>
      <c r="U997" s="36" cm="1">
        <f t="array" ref="U997">INDEX(Global_Yield,A997)*INDEX(Global_YieldUp,A997)</f>
        <v>5.9999999999999995E-4</v>
      </c>
      <c r="V997" s="36" cm="1">
        <f t="array" ref="V997">INDEX(Global_Yield,A997)*INDEX(Global_YieldDown,A997)</f>
        <v>5.9999999999999995E-4</v>
      </c>
    </row>
    <row r="998" spans="1:22" x14ac:dyDescent="0.2">
      <c r="A998" s="29">
        <v>996</v>
      </c>
      <c r="B998" s="30">
        <v>0.05</v>
      </c>
      <c r="C998" s="31">
        <f t="shared" si="30"/>
        <v>57.140764666659436</v>
      </c>
      <c r="D998" s="31"/>
      <c r="E998" s="32" cm="1">
        <f t="array" ref="E998">Global_Expense*INDEX(Global_InflationFactor,A998)</f>
        <v>285.70382333329718</v>
      </c>
      <c r="F998" s="32"/>
      <c r="G998" s="30">
        <v>0.06</v>
      </c>
      <c r="H998" s="31">
        <f t="shared" si="31"/>
        <v>0.9951560277146928</v>
      </c>
      <c r="I998" s="31"/>
      <c r="J998" s="33">
        <v>0.1</v>
      </c>
      <c r="K998" s="31" cm="1">
        <f t="array" ref="K998">1-POWER(1-INDEX(Life_LapseRate,A998),1/12)</f>
        <v>8.7416109546967213E-3</v>
      </c>
      <c r="L998" s="37"/>
      <c r="M998" s="35">
        <v>0.01</v>
      </c>
      <c r="N998" s="35">
        <v>0.01</v>
      </c>
      <c r="P998" s="36" cm="1">
        <f t="array" ref="P998">INDEX(Global_Inflation,A998)+0.02</f>
        <v>7.0000000000000007E-2</v>
      </c>
      <c r="R998" s="36" cm="1">
        <f t="array" ref="R998">INDEX(Life_LapseRate,A998)*0.5</f>
        <v>0.05</v>
      </c>
      <c r="S998" s="36" cm="1">
        <f t="array" ref="S998">INDEX(Life_LapseRate,A998)*1.5</f>
        <v>0.15000000000000002</v>
      </c>
      <c r="U998" s="36" cm="1">
        <f t="array" ref="U998">INDEX(Global_Yield,A998)*INDEX(Global_YieldUp,A998)</f>
        <v>5.9999999999999995E-4</v>
      </c>
      <c r="V998" s="36" cm="1">
        <f t="array" ref="V998">INDEX(Global_Yield,A998)*INDEX(Global_YieldDown,A998)</f>
        <v>5.9999999999999995E-4</v>
      </c>
    </row>
    <row r="999" spans="1:22" x14ac:dyDescent="0.2">
      <c r="A999" s="29">
        <v>997</v>
      </c>
      <c r="B999" s="30">
        <v>0.05</v>
      </c>
      <c r="C999" s="31">
        <f t="shared" si="30"/>
        <v>57.373563215003543</v>
      </c>
      <c r="D999" s="31"/>
      <c r="E999" s="32" cm="1">
        <f t="array" ref="E999">Global_Expense*INDEX(Global_InflationFactor,A999)</f>
        <v>286.86781607501769</v>
      </c>
      <c r="F999" s="32"/>
      <c r="G999" s="30">
        <v>0.06</v>
      </c>
      <c r="H999" s="31">
        <f t="shared" si="31"/>
        <v>0.9951560277146928</v>
      </c>
      <c r="I999" s="31"/>
      <c r="J999" s="33">
        <v>0.1</v>
      </c>
      <c r="K999" s="31" cm="1">
        <f t="array" ref="K999">1-POWER(1-INDEX(Life_LapseRate,A999),1/12)</f>
        <v>8.7416109546967213E-3</v>
      </c>
      <c r="L999" s="37"/>
      <c r="M999" s="35">
        <v>0.01</v>
      </c>
      <c r="N999" s="35">
        <v>0.01</v>
      </c>
      <c r="P999" s="36" cm="1">
        <f t="array" ref="P999">INDEX(Global_Inflation,A999)+0.02</f>
        <v>7.0000000000000007E-2</v>
      </c>
      <c r="R999" s="36" cm="1">
        <f t="array" ref="R999">INDEX(Life_LapseRate,A999)*0.5</f>
        <v>0.05</v>
      </c>
      <c r="S999" s="36" cm="1">
        <f t="array" ref="S999">INDEX(Life_LapseRate,A999)*1.5</f>
        <v>0.15000000000000002</v>
      </c>
      <c r="U999" s="36" cm="1">
        <f t="array" ref="U999">INDEX(Global_Yield,A999)*INDEX(Global_YieldUp,A999)</f>
        <v>5.9999999999999995E-4</v>
      </c>
      <c r="V999" s="36" cm="1">
        <f t="array" ref="V999">INDEX(Global_Yield,A999)*INDEX(Global_YieldDown,A999)</f>
        <v>5.9999999999999995E-4</v>
      </c>
    </row>
    <row r="1000" spans="1:22" x14ac:dyDescent="0.2">
      <c r="A1000" s="29">
        <v>998</v>
      </c>
      <c r="B1000" s="30">
        <v>0.05</v>
      </c>
      <c r="C1000" s="31">
        <f t="shared" si="30"/>
        <v>57.607310213450589</v>
      </c>
      <c r="D1000" s="31"/>
      <c r="E1000" s="32" cm="1">
        <f t="array" ref="E1000">Global_Expense*INDEX(Global_InflationFactor,A1000)</f>
        <v>288.03655106725296</v>
      </c>
      <c r="F1000" s="32"/>
      <c r="G1000" s="30">
        <v>0.06</v>
      </c>
      <c r="H1000" s="31">
        <f t="shared" si="31"/>
        <v>0.9951560277146928</v>
      </c>
      <c r="I1000" s="31"/>
      <c r="J1000" s="33">
        <v>0.1</v>
      </c>
      <c r="K1000" s="31" cm="1">
        <f t="array" ref="K1000">1-POWER(1-INDEX(Life_LapseRate,A1000),1/12)</f>
        <v>8.7416109546967213E-3</v>
      </c>
      <c r="L1000" s="37"/>
      <c r="M1000" s="35">
        <v>0.01</v>
      </c>
      <c r="N1000" s="35">
        <v>0.01</v>
      </c>
      <c r="P1000" s="36" cm="1">
        <f t="array" ref="P1000">INDEX(Global_Inflation,A1000)+0.02</f>
        <v>7.0000000000000007E-2</v>
      </c>
      <c r="R1000" s="36" cm="1">
        <f t="array" ref="R1000">INDEX(Life_LapseRate,A1000)*0.5</f>
        <v>0.05</v>
      </c>
      <c r="S1000" s="36" cm="1">
        <f t="array" ref="S1000">INDEX(Life_LapseRate,A1000)*1.5</f>
        <v>0.15000000000000002</v>
      </c>
      <c r="U1000" s="36" cm="1">
        <f t="array" ref="U1000">INDEX(Global_Yield,A1000)*INDEX(Global_YieldUp,A1000)</f>
        <v>5.9999999999999995E-4</v>
      </c>
      <c r="V1000" s="36" cm="1">
        <f t="array" ref="V1000">INDEX(Global_Yield,A1000)*INDEX(Global_YieldDown,A1000)</f>
        <v>5.9999999999999995E-4</v>
      </c>
    </row>
    <row r="1001" spans="1:22" x14ac:dyDescent="0.2">
      <c r="A1001" s="29">
        <v>999</v>
      </c>
      <c r="B1001" s="30">
        <v>0.05</v>
      </c>
      <c r="C1001" s="31">
        <f t="shared" si="30"/>
        <v>57.842009526103247</v>
      </c>
      <c r="D1001" s="31"/>
      <c r="E1001" s="32" cm="1">
        <f t="array" ref="E1001">Global_Expense*INDEX(Global_InflationFactor,A1001)</f>
        <v>289.21004763051621</v>
      </c>
      <c r="F1001" s="32"/>
      <c r="G1001" s="30">
        <v>0.06</v>
      </c>
      <c r="H1001" s="31">
        <f t="shared" si="31"/>
        <v>0.9951560277146928</v>
      </c>
      <c r="I1001" s="31"/>
      <c r="J1001" s="33">
        <v>0.1</v>
      </c>
      <c r="K1001" s="31" cm="1">
        <f t="array" ref="K1001">1-POWER(1-INDEX(Life_LapseRate,A1001),1/12)</f>
        <v>8.7416109546967213E-3</v>
      </c>
      <c r="L1001" s="37"/>
      <c r="M1001" s="35">
        <v>0.01</v>
      </c>
      <c r="N1001" s="35">
        <v>0.01</v>
      </c>
      <c r="P1001" s="36" cm="1">
        <f t="array" ref="P1001">INDEX(Global_Inflation,A1001)+0.02</f>
        <v>7.0000000000000007E-2</v>
      </c>
      <c r="R1001" s="36" cm="1">
        <f t="array" ref="R1001">INDEX(Life_LapseRate,A1001)*0.5</f>
        <v>0.05</v>
      </c>
      <c r="S1001" s="36" cm="1">
        <f t="array" ref="S1001">INDEX(Life_LapseRate,A1001)*1.5</f>
        <v>0.15000000000000002</v>
      </c>
      <c r="U1001" s="36" cm="1">
        <f t="array" ref="U1001">INDEX(Global_Yield,A1001)*INDEX(Global_YieldUp,A1001)</f>
        <v>5.9999999999999995E-4</v>
      </c>
      <c r="V1001" s="36" cm="1">
        <f t="array" ref="V1001">INDEX(Global_Yield,A1001)*INDEX(Global_YieldDown,A1001)</f>
        <v>5.9999999999999995E-4</v>
      </c>
    </row>
    <row r="1002" spans="1:22" x14ac:dyDescent="0.2">
      <c r="A1002" s="29">
        <v>1000</v>
      </c>
      <c r="B1002" s="30">
        <v>0.05</v>
      </c>
      <c r="C1002" s="31">
        <f t="shared" si="30"/>
        <v>58.077665032807545</v>
      </c>
      <c r="D1002" s="31"/>
      <c r="E1002" s="32" cm="1">
        <f t="array" ref="E1002">Global_Expense*INDEX(Global_InflationFactor,A1002)</f>
        <v>290.38832516403772</v>
      </c>
      <c r="F1002" s="32"/>
      <c r="G1002" s="30">
        <v>0.06</v>
      </c>
      <c r="H1002" s="31">
        <f t="shared" si="31"/>
        <v>0.9951560277146928</v>
      </c>
      <c r="I1002" s="31"/>
      <c r="J1002" s="33">
        <v>0.1</v>
      </c>
      <c r="K1002" s="31" cm="1">
        <f t="array" ref="K1002">1-POWER(1-INDEX(Life_LapseRate,A1002),1/12)</f>
        <v>8.7416109546967213E-3</v>
      </c>
      <c r="L1002" s="37"/>
      <c r="M1002" s="35">
        <v>0.01</v>
      </c>
      <c r="N1002" s="35">
        <v>0.01</v>
      </c>
      <c r="P1002" s="36" cm="1">
        <f t="array" ref="P1002">INDEX(Global_Inflation,A1002)+0.02</f>
        <v>7.0000000000000007E-2</v>
      </c>
      <c r="R1002" s="36" cm="1">
        <f t="array" ref="R1002">INDEX(Life_LapseRate,A1002)*0.5</f>
        <v>0.05</v>
      </c>
      <c r="S1002" s="36" cm="1">
        <f t="array" ref="S1002">INDEX(Life_LapseRate,A1002)*1.5</f>
        <v>0.15000000000000002</v>
      </c>
      <c r="U1002" s="36" cm="1">
        <f t="array" ref="U1002">INDEX(Global_Yield,A1002)*INDEX(Global_YieldUp,A1002)</f>
        <v>5.9999999999999995E-4</v>
      </c>
      <c r="V1002" s="36" cm="1">
        <f t="array" ref="V1002">INDEX(Global_Yield,A1002)*INDEX(Global_YieldDown,A1002)</f>
        <v>5.9999999999999995E-4</v>
      </c>
    </row>
    <row r="1003" spans="1:22" x14ac:dyDescent="0.2">
      <c r="J1003" s="31"/>
      <c r="K1003" s="31"/>
    </row>
    <row r="1004" spans="1:22" x14ac:dyDescent="0.2">
      <c r="J1004" s="31"/>
      <c r="K1004" s="31"/>
    </row>
    <row r="1005" spans="1:22" x14ac:dyDescent="0.2">
      <c r="J1005" s="31"/>
      <c r="K1005" s="31"/>
    </row>
    <row r="1006" spans="1:22" x14ac:dyDescent="0.2">
      <c r="J1006" s="31"/>
      <c r="K1006" s="31"/>
    </row>
    <row r="1007" spans="1:22" x14ac:dyDescent="0.2">
      <c r="J1007" s="31"/>
      <c r="K1007" s="31"/>
    </row>
    <row r="1008" spans="1:22" x14ac:dyDescent="0.2">
      <c r="J1008" s="31"/>
      <c r="K1008" s="31"/>
    </row>
    <row r="1009" spans="10:11" x14ac:dyDescent="0.2">
      <c r="J1009" s="31"/>
      <c r="K1009" s="31"/>
    </row>
    <row r="1010" spans="10:11" x14ac:dyDescent="0.2">
      <c r="J1010" s="31"/>
      <c r="K1010" s="31"/>
    </row>
    <row r="1011" spans="10:11" x14ac:dyDescent="0.2">
      <c r="J1011" s="31"/>
      <c r="K1011" s="31"/>
    </row>
    <row r="1012" spans="10:11" x14ac:dyDescent="0.2">
      <c r="J1012" s="31"/>
      <c r="K1012" s="31"/>
    </row>
    <row r="1013" spans="10:11" x14ac:dyDescent="0.2">
      <c r="J1013" s="31"/>
      <c r="K1013" s="31"/>
    </row>
    <row r="1014" spans="10:11" x14ac:dyDescent="0.2">
      <c r="J1014" s="31"/>
      <c r="K1014" s="31"/>
    </row>
    <row r="1015" spans="10:11" x14ac:dyDescent="0.2">
      <c r="J1015" s="31"/>
      <c r="K1015" s="31"/>
    </row>
    <row r="1016" spans="10:11" x14ac:dyDescent="0.2">
      <c r="J1016" s="31"/>
      <c r="K1016" s="31"/>
    </row>
    <row r="1017" spans="10:11" x14ac:dyDescent="0.2">
      <c r="J1017" s="31"/>
      <c r="K1017" s="31"/>
    </row>
    <row r="1018" spans="10:11" x14ac:dyDescent="0.2">
      <c r="J1018" s="31"/>
      <c r="K1018" s="31"/>
    </row>
    <row r="1019" spans="10:11" x14ac:dyDescent="0.2">
      <c r="J1019" s="31"/>
      <c r="K1019" s="31"/>
    </row>
    <row r="1020" spans="10:11" x14ac:dyDescent="0.2">
      <c r="J1020" s="31"/>
      <c r="K1020" s="31"/>
    </row>
    <row r="1021" spans="10:11" x14ac:dyDescent="0.2">
      <c r="J1021" s="31"/>
      <c r="K1021" s="31"/>
    </row>
    <row r="1022" spans="10:11" x14ac:dyDescent="0.2">
      <c r="J1022" s="31"/>
      <c r="K1022" s="31"/>
    </row>
    <row r="1023" spans="10:11" x14ac:dyDescent="0.2">
      <c r="J1023" s="31"/>
      <c r="K1023" s="31"/>
    </row>
    <row r="1024" spans="10:11" x14ac:dyDescent="0.2">
      <c r="J1024" s="31"/>
      <c r="K1024" s="31"/>
    </row>
    <row r="1025" spans="10:11" x14ac:dyDescent="0.2">
      <c r="J1025" s="31"/>
      <c r="K1025" s="31"/>
    </row>
    <row r="1026" spans="10:11" x14ac:dyDescent="0.2">
      <c r="J1026" s="31"/>
      <c r="K1026" s="31"/>
    </row>
    <row r="1027" spans="10:11" x14ac:dyDescent="0.2">
      <c r="J1027" s="31"/>
      <c r="K1027" s="31"/>
    </row>
    <row r="1028" spans="10:11" x14ac:dyDescent="0.2">
      <c r="J1028" s="31"/>
      <c r="K1028" s="31"/>
    </row>
    <row r="1029" spans="10:11" x14ac:dyDescent="0.2">
      <c r="J1029" s="31"/>
      <c r="K1029" s="31"/>
    </row>
    <row r="1030" spans="10:11" x14ac:dyDescent="0.2">
      <c r="J1030" s="31"/>
      <c r="K1030" s="31"/>
    </row>
    <row r="1031" spans="10:11" x14ac:dyDescent="0.2">
      <c r="J1031" s="31"/>
      <c r="K1031" s="31"/>
    </row>
    <row r="1032" spans="10:11" x14ac:dyDescent="0.2">
      <c r="J1032" s="31"/>
      <c r="K1032" s="31"/>
    </row>
    <row r="1033" spans="10:11" x14ac:dyDescent="0.2">
      <c r="J1033" s="31"/>
      <c r="K1033" s="31"/>
    </row>
    <row r="1034" spans="10:11" x14ac:dyDescent="0.2">
      <c r="J1034" s="31"/>
      <c r="K1034" s="31"/>
    </row>
    <row r="1035" spans="10:11" x14ac:dyDescent="0.2">
      <c r="J1035" s="31"/>
      <c r="K1035" s="31"/>
    </row>
    <row r="1036" spans="10:11" x14ac:dyDescent="0.2">
      <c r="J1036" s="31"/>
      <c r="K1036" s="31"/>
    </row>
    <row r="1037" spans="10:11" x14ac:dyDescent="0.2">
      <c r="J1037" s="31"/>
      <c r="K1037" s="31"/>
    </row>
    <row r="1038" spans="10:11" x14ac:dyDescent="0.2">
      <c r="J1038" s="31"/>
      <c r="K1038" s="31"/>
    </row>
    <row r="1039" spans="10:11" x14ac:dyDescent="0.2">
      <c r="J1039" s="31"/>
      <c r="K1039" s="31"/>
    </row>
    <row r="1040" spans="10:11" x14ac:dyDescent="0.2">
      <c r="J1040" s="31"/>
      <c r="K1040" s="31"/>
    </row>
    <row r="1041" spans="10:11" x14ac:dyDescent="0.2">
      <c r="J1041" s="31"/>
      <c r="K1041" s="31"/>
    </row>
    <row r="1042" spans="10:11" x14ac:dyDescent="0.2">
      <c r="J1042" s="31"/>
      <c r="K1042" s="31"/>
    </row>
    <row r="1043" spans="10:11" x14ac:dyDescent="0.2">
      <c r="J1043" s="31"/>
      <c r="K1043" s="31"/>
    </row>
    <row r="1044" spans="10:11" x14ac:dyDescent="0.2">
      <c r="J1044" s="31"/>
      <c r="K1044" s="31"/>
    </row>
    <row r="1045" spans="10:11" x14ac:dyDescent="0.2">
      <c r="J1045" s="31"/>
      <c r="K1045" s="31"/>
    </row>
    <row r="1046" spans="10:11" x14ac:dyDescent="0.2">
      <c r="J1046" s="31"/>
      <c r="K1046" s="31"/>
    </row>
    <row r="1047" spans="10:11" x14ac:dyDescent="0.2">
      <c r="J1047" s="31"/>
      <c r="K1047" s="31"/>
    </row>
    <row r="1048" spans="10:11" x14ac:dyDescent="0.2">
      <c r="J1048" s="31"/>
      <c r="K1048" s="31"/>
    </row>
    <row r="1049" spans="10:11" x14ac:dyDescent="0.2">
      <c r="J1049" s="31"/>
      <c r="K1049" s="31"/>
    </row>
    <row r="1050" spans="10:11" x14ac:dyDescent="0.2">
      <c r="J1050" s="31"/>
      <c r="K1050" s="31"/>
    </row>
    <row r="1051" spans="10:11" x14ac:dyDescent="0.2">
      <c r="J1051" s="31"/>
      <c r="K1051" s="31"/>
    </row>
    <row r="1052" spans="10:11" x14ac:dyDescent="0.2">
      <c r="J1052" s="31"/>
      <c r="K1052" s="31"/>
    </row>
    <row r="1053" spans="10:11" x14ac:dyDescent="0.2">
      <c r="J1053" s="31"/>
      <c r="K1053" s="31"/>
    </row>
    <row r="1054" spans="10:11" x14ac:dyDescent="0.2">
      <c r="J1054" s="31"/>
      <c r="K1054" s="31"/>
    </row>
    <row r="1055" spans="10:11" x14ac:dyDescent="0.2">
      <c r="J1055" s="31"/>
      <c r="K1055" s="31"/>
    </row>
    <row r="1056" spans="10:11" x14ac:dyDescent="0.2">
      <c r="J1056" s="31"/>
      <c r="K1056" s="31"/>
    </row>
    <row r="1057" spans="10:11" x14ac:dyDescent="0.2">
      <c r="J1057" s="31"/>
      <c r="K1057" s="31"/>
    </row>
    <row r="1058" spans="10:11" x14ac:dyDescent="0.2">
      <c r="J1058" s="31"/>
      <c r="K1058" s="31"/>
    </row>
    <row r="1059" spans="10:11" x14ac:dyDescent="0.2">
      <c r="J1059" s="31"/>
      <c r="K1059" s="31"/>
    </row>
    <row r="1060" spans="10:11" x14ac:dyDescent="0.2">
      <c r="J1060" s="31"/>
      <c r="K1060" s="31"/>
    </row>
    <row r="1061" spans="10:11" x14ac:dyDescent="0.2">
      <c r="J1061" s="31"/>
      <c r="K1061" s="31"/>
    </row>
    <row r="1062" spans="10:11" x14ac:dyDescent="0.2">
      <c r="J1062" s="31"/>
      <c r="K1062" s="31"/>
    </row>
    <row r="1063" spans="10:11" x14ac:dyDescent="0.2">
      <c r="J1063" s="31"/>
      <c r="K1063" s="31"/>
    </row>
    <row r="1064" spans="10:11" x14ac:dyDescent="0.2">
      <c r="J1064" s="31"/>
      <c r="K1064" s="31"/>
    </row>
    <row r="1065" spans="10:11" x14ac:dyDescent="0.2">
      <c r="J1065" s="31"/>
      <c r="K1065" s="31"/>
    </row>
    <row r="1066" spans="10:11" x14ac:dyDescent="0.2">
      <c r="J1066" s="31"/>
      <c r="K1066" s="31"/>
    </row>
    <row r="1067" spans="10:11" x14ac:dyDescent="0.2">
      <c r="J1067" s="31"/>
      <c r="K1067" s="31"/>
    </row>
    <row r="1068" spans="10:11" x14ac:dyDescent="0.2">
      <c r="J1068" s="31"/>
      <c r="K1068" s="31"/>
    </row>
    <row r="1069" spans="10:11" x14ac:dyDescent="0.2">
      <c r="J1069" s="31"/>
      <c r="K1069" s="31"/>
    </row>
    <row r="1070" spans="10:11" x14ac:dyDescent="0.2">
      <c r="J1070" s="31"/>
      <c r="K1070" s="31"/>
    </row>
    <row r="1071" spans="10:11" x14ac:dyDescent="0.2">
      <c r="J1071" s="31"/>
      <c r="K1071" s="31"/>
    </row>
    <row r="1072" spans="10:11" x14ac:dyDescent="0.2">
      <c r="J1072" s="31"/>
      <c r="K1072" s="31"/>
    </row>
    <row r="1073" spans="10:11" x14ac:dyDescent="0.2">
      <c r="J1073" s="31"/>
      <c r="K1073" s="31"/>
    </row>
    <row r="1074" spans="10:11" x14ac:dyDescent="0.2">
      <c r="J1074" s="31"/>
      <c r="K1074" s="31"/>
    </row>
    <row r="1075" spans="10:11" x14ac:dyDescent="0.2">
      <c r="J1075" s="31"/>
      <c r="K1075" s="31"/>
    </row>
    <row r="1076" spans="10:11" x14ac:dyDescent="0.2">
      <c r="J1076" s="31"/>
      <c r="K1076" s="31"/>
    </row>
    <row r="1077" spans="10:11" x14ac:dyDescent="0.2">
      <c r="J1077" s="31"/>
      <c r="K1077" s="31"/>
    </row>
    <row r="1078" spans="10:11" x14ac:dyDescent="0.2">
      <c r="J1078" s="31"/>
      <c r="K1078" s="31"/>
    </row>
    <row r="1079" spans="10:11" x14ac:dyDescent="0.2">
      <c r="J1079" s="31"/>
      <c r="K1079" s="31"/>
    </row>
    <row r="1080" spans="10:11" x14ac:dyDescent="0.2">
      <c r="J1080" s="31"/>
      <c r="K1080" s="31"/>
    </row>
    <row r="1081" spans="10:11" x14ac:dyDescent="0.2">
      <c r="J1081" s="31"/>
      <c r="K1081" s="31"/>
    </row>
  </sheetData>
  <mergeCells count="3">
    <mergeCell ref="B1:K1"/>
    <mergeCell ref="M1:N1"/>
    <mergeCell ref="P1: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E41E-5D0E-4F1C-8E50-C440612ABEE6}">
  <dimension ref="A1:U1003"/>
  <sheetViews>
    <sheetView tabSelected="1" workbookViewId="0">
      <pane ySplit="3" topLeftCell="A4" activePane="bottomLeft" state="frozen"/>
      <selection pane="bottomLeft" activeCell="N5" sqref="N5"/>
    </sheetView>
  </sheetViews>
  <sheetFormatPr defaultRowHeight="10.199999999999999" x14ac:dyDescent="0.2"/>
  <cols>
    <col min="1" max="1" width="4.33203125" style="2" bestFit="1" customWidth="1"/>
    <col min="2" max="2" width="3.77734375" style="1" customWidth="1"/>
    <col min="3" max="6" width="10.5546875" style="1" bestFit="1" customWidth="1"/>
    <col min="7" max="7" width="3.5546875" style="1" customWidth="1"/>
    <col min="8" max="11" width="10.5546875" style="1" bestFit="1" customWidth="1"/>
    <col min="12" max="12" width="5" style="1" customWidth="1"/>
    <col min="13" max="16" width="10.5546875" style="1" customWidth="1"/>
    <col min="17" max="17" width="4.5546875" style="1" customWidth="1"/>
    <col min="18" max="21" width="10.5546875" style="1" customWidth="1"/>
    <col min="22" max="22" width="8.88671875" style="1" customWidth="1"/>
    <col min="23" max="16384" width="8.88671875" style="1"/>
  </cols>
  <sheetData>
    <row r="1" spans="1:21" s="14" customFormat="1" x14ac:dyDescent="0.2">
      <c r="A1" s="13"/>
      <c r="C1" s="44" t="s">
        <v>68</v>
      </c>
      <c r="D1" s="44"/>
      <c r="E1" s="44"/>
      <c r="F1" s="44"/>
      <c r="G1" s="13"/>
      <c r="H1" s="44" t="s">
        <v>69</v>
      </c>
      <c r="I1" s="44"/>
      <c r="J1" s="44"/>
      <c r="K1" s="44"/>
      <c r="M1" s="44" t="s">
        <v>33</v>
      </c>
      <c r="N1" s="44"/>
      <c r="O1" s="44"/>
      <c r="P1" s="44"/>
      <c r="R1" s="44" t="s">
        <v>34</v>
      </c>
      <c r="S1" s="44"/>
      <c r="T1" s="44"/>
      <c r="U1" s="44"/>
    </row>
    <row r="2" spans="1:21" s="14" customFormat="1" x14ac:dyDescent="0.2">
      <c r="A2" s="13"/>
      <c r="C2" s="44" t="s">
        <v>70</v>
      </c>
      <c r="D2" s="44"/>
      <c r="E2" s="44" t="s">
        <v>71</v>
      </c>
      <c r="F2" s="44"/>
      <c r="G2" s="13"/>
      <c r="H2" s="44" t="s">
        <v>70</v>
      </c>
      <c r="I2" s="44"/>
      <c r="J2" s="44" t="s">
        <v>71</v>
      </c>
      <c r="K2" s="44"/>
      <c r="M2" s="44" t="s">
        <v>70</v>
      </c>
      <c r="N2" s="44"/>
      <c r="O2" s="44" t="s">
        <v>71</v>
      </c>
      <c r="P2" s="44"/>
      <c r="R2" s="44" t="s">
        <v>70</v>
      </c>
      <c r="S2" s="44"/>
      <c r="T2" s="44" t="s">
        <v>71</v>
      </c>
      <c r="U2" s="44"/>
    </row>
    <row r="3" spans="1:21" s="14" customFormat="1" x14ac:dyDescent="0.2">
      <c r="A3" s="13" t="s">
        <v>20</v>
      </c>
      <c r="C3" s="15" t="s">
        <v>72</v>
      </c>
      <c r="D3" s="15" t="s">
        <v>8</v>
      </c>
      <c r="E3" s="15" t="s">
        <v>72</v>
      </c>
      <c r="F3" s="15" t="s">
        <v>8</v>
      </c>
      <c r="G3" s="16"/>
      <c r="H3" s="15" t="s">
        <v>72</v>
      </c>
      <c r="I3" s="15" t="s">
        <v>8</v>
      </c>
      <c r="J3" s="15" t="s">
        <v>72</v>
      </c>
      <c r="K3" s="15" t="s">
        <v>8</v>
      </c>
      <c r="M3" s="15" t="s">
        <v>72</v>
      </c>
      <c r="N3" s="15" t="s">
        <v>8</v>
      </c>
      <c r="O3" s="15" t="s">
        <v>72</v>
      </c>
      <c r="P3" s="15" t="s">
        <v>8</v>
      </c>
      <c r="R3" s="15" t="s">
        <v>72</v>
      </c>
      <c r="S3" s="15" t="s">
        <v>8</v>
      </c>
      <c r="T3" s="15" t="s">
        <v>72</v>
      </c>
      <c r="U3" s="15" t="s">
        <v>8</v>
      </c>
    </row>
    <row r="4" spans="1:21" x14ac:dyDescent="0.2">
      <c r="A4" s="2">
        <v>1</v>
      </c>
      <c r="C4" s="17">
        <v>2.4963999999999997E-4</v>
      </c>
      <c r="D4" s="17">
        <v>2.080571399576403E-5</v>
      </c>
      <c r="E4" s="17">
        <v>2.7460400000000002E-4</v>
      </c>
      <c r="F4" s="17">
        <v>2.2886547314193706E-5</v>
      </c>
      <c r="G4" s="17"/>
      <c r="H4" s="17" cm="1">
        <f t="array" ref="H4">(1-POWER(1-INDEX(Global_Qx,A4,1),1/12))</f>
        <v>2.080571399576403E-5</v>
      </c>
      <c r="I4" s="17" cm="1">
        <f t="array" ref="I4">(1-POWER(1-INDEX(Global_Qx,A4,2),1/12))</f>
        <v>1.7338260334121003E-6</v>
      </c>
      <c r="J4" s="17" cm="1">
        <f t="array" ref="J4">(1-POWER(1-INDEX(Global_Qx,A4,3),1/12))</f>
        <v>2.2886547314193706E-5</v>
      </c>
      <c r="K4" s="17" cm="1">
        <f t="array" ref="K4">(1-POWER(1-INDEX(Global_Qx,A4,4),1/12))</f>
        <v>1.9072322825497423E-6</v>
      </c>
      <c r="L4" s="17"/>
      <c r="M4" s="17" cm="1">
        <f t="array" ref="M4">INDEX(Global_Qx,A4,1)*1.15</f>
        <v>2.8708599999999993E-4</v>
      </c>
      <c r="N4" s="17" cm="1">
        <f t="array" ref="N4">INDEX(Global_Qx,A4,2)*1.15</f>
        <v>2.3926571095128633E-5</v>
      </c>
      <c r="O4" s="17" cm="1">
        <f t="array" ref="O4">INDEX(Global_Qx,A4,3)*1.15</f>
        <v>3.1579459999999998E-4</v>
      </c>
      <c r="P4" s="17" cm="1">
        <f t="array" ref="P4">INDEX(Global_Qx,A4,4)*1.15</f>
        <v>2.631952941132276E-5</v>
      </c>
      <c r="Q4" s="17"/>
      <c r="R4" s="17" cm="1">
        <f t="array" ref="R4">INDEX(Global_Qx,A4,1)*0.9</f>
        <v>2.2467599999999999E-4</v>
      </c>
      <c r="S4" s="17" cm="1">
        <f t="array" ref="S4">INDEX(Global_Qx,A4,2)*0.9</f>
        <v>1.8725142596187629E-5</v>
      </c>
      <c r="T4" s="17" cm="1">
        <f t="array" ref="T4">INDEX(Global_Qx,A4,3)*0.9</f>
        <v>2.471436E-4</v>
      </c>
      <c r="U4" s="17" cm="1">
        <f t="array" ref="U4">INDEX(Global_Qx,A4,4)*0.9</f>
        <v>2.0597892582774337E-5</v>
      </c>
    </row>
    <row r="5" spans="1:21" x14ac:dyDescent="0.2">
      <c r="A5" s="2">
        <v>2</v>
      </c>
      <c r="C5" s="17">
        <v>2.4963999999999997E-4</v>
      </c>
      <c r="D5" s="17">
        <v>2.080571399576403E-5</v>
      </c>
      <c r="E5" s="17">
        <v>2.7460400000000002E-4</v>
      </c>
      <c r="F5" s="17">
        <v>2.2886547314193706E-5</v>
      </c>
      <c r="G5" s="17"/>
      <c r="H5" s="17" cm="1">
        <f t="array" ref="H5">(1-POWER(1-INDEX(Global_Qx,A5,1),1/12))</f>
        <v>2.080571399576403E-5</v>
      </c>
      <c r="I5" s="17" cm="1">
        <f t="array" ref="I5">(1-POWER(1-INDEX(Global_Qx,A5,2),1/12))</f>
        <v>1.7338260334121003E-6</v>
      </c>
      <c r="J5" s="17" cm="1">
        <f t="array" ref="J5">(1-POWER(1-INDEX(Global_Qx,A5,3),1/12))</f>
        <v>2.2886547314193706E-5</v>
      </c>
      <c r="K5" s="17" cm="1">
        <f t="array" ref="K5">(1-POWER(1-INDEX(Global_Qx,A5,4),1/12))</f>
        <v>1.9072322825497423E-6</v>
      </c>
      <c r="L5" s="17"/>
      <c r="M5" s="17" cm="1">
        <f t="array" ref="M5">INDEX(Global_Qx,A5,1)*1.15</f>
        <v>2.8708599999999993E-4</v>
      </c>
      <c r="N5" s="17" cm="1">
        <f t="array" ref="N5">INDEX(Global_Qx,A5,2)*1.15</f>
        <v>2.3926571095128633E-5</v>
      </c>
      <c r="O5" s="17" cm="1">
        <f t="array" ref="O5">INDEX(Global_Qx,A5,3)*1.15</f>
        <v>3.1579459999999998E-4</v>
      </c>
      <c r="P5" s="17" cm="1">
        <f t="array" ref="P5">INDEX(Global_Qx,A5,4)*1.15</f>
        <v>2.631952941132276E-5</v>
      </c>
      <c r="Q5" s="17"/>
      <c r="R5" s="17" cm="1">
        <f t="array" ref="R5">INDEX(Global_Qx,A5,1)*0.9</f>
        <v>2.2467599999999999E-4</v>
      </c>
      <c r="S5" s="17" cm="1">
        <f t="array" ref="S5">INDEX(Global_Qx,A5,2)*0.9</f>
        <v>1.8725142596187629E-5</v>
      </c>
      <c r="T5" s="17" cm="1">
        <f t="array" ref="T5">INDEX(Global_Qx,A5,3)*0.9</f>
        <v>2.471436E-4</v>
      </c>
      <c r="U5" s="17" cm="1">
        <f t="array" ref="U5">INDEX(Global_Qx,A5,4)*0.9</f>
        <v>2.0597892582774337E-5</v>
      </c>
    </row>
    <row r="6" spans="1:21" x14ac:dyDescent="0.2">
      <c r="A6" s="2">
        <v>3</v>
      </c>
      <c r="C6" s="17">
        <v>2.4963999999999997E-4</v>
      </c>
      <c r="D6" s="17">
        <v>2.080571399576403E-5</v>
      </c>
      <c r="E6" s="17">
        <v>2.7460400000000002E-4</v>
      </c>
      <c r="F6" s="17">
        <v>2.2886547314193706E-5</v>
      </c>
      <c r="G6" s="17"/>
      <c r="H6" s="17" cm="1">
        <f t="array" ref="H6">(1-POWER(1-INDEX(Global_Qx,A6,1),1/12))</f>
        <v>2.080571399576403E-5</v>
      </c>
      <c r="I6" s="17" cm="1">
        <f t="array" ref="I6">(1-POWER(1-INDEX(Global_Qx,A6,2),1/12))</f>
        <v>1.7338260334121003E-6</v>
      </c>
      <c r="J6" s="17" cm="1">
        <f t="array" ref="J6">(1-POWER(1-INDEX(Global_Qx,A6,3),1/12))</f>
        <v>2.2886547314193706E-5</v>
      </c>
      <c r="K6" s="17" cm="1">
        <f t="array" ref="K6">(1-POWER(1-INDEX(Global_Qx,A6,4),1/12))</f>
        <v>1.9072322825497423E-6</v>
      </c>
      <c r="L6" s="17"/>
      <c r="M6" s="17" cm="1">
        <f t="array" ref="M6">INDEX(Global_Qx,A6,1)*1.15</f>
        <v>2.8708599999999993E-4</v>
      </c>
      <c r="N6" s="17" cm="1">
        <f t="array" ref="N6">INDEX(Global_Qx,A6,2)*1.15</f>
        <v>2.3926571095128633E-5</v>
      </c>
      <c r="O6" s="17" cm="1">
        <f t="array" ref="O6">INDEX(Global_Qx,A6,3)*1.15</f>
        <v>3.1579459999999998E-4</v>
      </c>
      <c r="P6" s="17" cm="1">
        <f t="array" ref="P6">INDEX(Global_Qx,A6,4)*1.15</f>
        <v>2.631952941132276E-5</v>
      </c>
      <c r="Q6" s="17"/>
      <c r="R6" s="17" cm="1">
        <f t="array" ref="R6">INDEX(Global_Qx,A6,1)*0.9</f>
        <v>2.2467599999999999E-4</v>
      </c>
      <c r="S6" s="17" cm="1">
        <f t="array" ref="S6">INDEX(Global_Qx,A6,2)*0.9</f>
        <v>1.8725142596187629E-5</v>
      </c>
      <c r="T6" s="17" cm="1">
        <f t="array" ref="T6">INDEX(Global_Qx,A6,3)*0.9</f>
        <v>2.471436E-4</v>
      </c>
      <c r="U6" s="17" cm="1">
        <f t="array" ref="U6">INDEX(Global_Qx,A6,4)*0.9</f>
        <v>2.0597892582774337E-5</v>
      </c>
    </row>
    <row r="7" spans="1:21" x14ac:dyDescent="0.2">
      <c r="A7" s="2">
        <v>4</v>
      </c>
      <c r="C7" s="17">
        <v>2.4963999999999997E-4</v>
      </c>
      <c r="D7" s="17">
        <v>2.080571399576403E-5</v>
      </c>
      <c r="E7" s="17">
        <v>2.7460400000000002E-4</v>
      </c>
      <c r="F7" s="17">
        <v>2.2886547314193706E-5</v>
      </c>
      <c r="G7" s="17"/>
      <c r="H7" s="17" cm="1">
        <f t="array" ref="H7">(1-POWER(1-INDEX(Global_Qx,A7,1),1/12))</f>
        <v>2.080571399576403E-5</v>
      </c>
      <c r="I7" s="17" cm="1">
        <f t="array" ref="I7">(1-POWER(1-INDEX(Global_Qx,A7,2),1/12))</f>
        <v>1.7338260334121003E-6</v>
      </c>
      <c r="J7" s="17" cm="1">
        <f t="array" ref="J7">(1-POWER(1-INDEX(Global_Qx,A7,3),1/12))</f>
        <v>2.2886547314193706E-5</v>
      </c>
      <c r="K7" s="17" cm="1">
        <f t="array" ref="K7">(1-POWER(1-INDEX(Global_Qx,A7,4),1/12))</f>
        <v>1.9072322825497423E-6</v>
      </c>
      <c r="L7" s="17"/>
      <c r="M7" s="17" cm="1">
        <f t="array" ref="M7">INDEX(Global_Qx,A7,1)*1.15</f>
        <v>2.8708599999999993E-4</v>
      </c>
      <c r="N7" s="17" cm="1">
        <f t="array" ref="N7">INDEX(Global_Qx,A7,2)*1.15</f>
        <v>2.3926571095128633E-5</v>
      </c>
      <c r="O7" s="17" cm="1">
        <f t="array" ref="O7">INDEX(Global_Qx,A7,3)*1.15</f>
        <v>3.1579459999999998E-4</v>
      </c>
      <c r="P7" s="17" cm="1">
        <f t="array" ref="P7">INDEX(Global_Qx,A7,4)*1.15</f>
        <v>2.631952941132276E-5</v>
      </c>
      <c r="Q7" s="17"/>
      <c r="R7" s="17" cm="1">
        <f t="array" ref="R7">INDEX(Global_Qx,A7,1)*0.9</f>
        <v>2.2467599999999999E-4</v>
      </c>
      <c r="S7" s="17" cm="1">
        <f t="array" ref="S7">INDEX(Global_Qx,A7,2)*0.9</f>
        <v>1.8725142596187629E-5</v>
      </c>
      <c r="T7" s="17" cm="1">
        <f t="array" ref="T7">INDEX(Global_Qx,A7,3)*0.9</f>
        <v>2.471436E-4</v>
      </c>
      <c r="U7" s="17" cm="1">
        <f t="array" ref="U7">INDEX(Global_Qx,A7,4)*0.9</f>
        <v>2.0597892582774337E-5</v>
      </c>
    </row>
    <row r="8" spans="1:21" x14ac:dyDescent="0.2">
      <c r="A8" s="2">
        <v>5</v>
      </c>
      <c r="C8" s="17">
        <v>2.4963999999999997E-4</v>
      </c>
      <c r="D8" s="17">
        <v>2.080571399576403E-5</v>
      </c>
      <c r="E8" s="17">
        <v>2.7460400000000002E-4</v>
      </c>
      <c r="F8" s="17">
        <v>2.2886547314193706E-5</v>
      </c>
      <c r="G8" s="17"/>
      <c r="H8" s="17" cm="1">
        <f t="array" ref="H8">(1-POWER(1-INDEX(Global_Qx,A8,1),1/12))</f>
        <v>2.080571399576403E-5</v>
      </c>
      <c r="I8" s="17" cm="1">
        <f t="array" ref="I8">(1-POWER(1-INDEX(Global_Qx,A8,2),1/12))</f>
        <v>1.7338260334121003E-6</v>
      </c>
      <c r="J8" s="17" cm="1">
        <f t="array" ref="J8">(1-POWER(1-INDEX(Global_Qx,A8,3),1/12))</f>
        <v>2.2886547314193706E-5</v>
      </c>
      <c r="K8" s="17" cm="1">
        <f t="array" ref="K8">(1-POWER(1-INDEX(Global_Qx,A8,4),1/12))</f>
        <v>1.9072322825497423E-6</v>
      </c>
      <c r="L8" s="17"/>
      <c r="M8" s="17" cm="1">
        <f t="array" ref="M8">INDEX(Global_Qx,A8,1)*1.15</f>
        <v>2.8708599999999993E-4</v>
      </c>
      <c r="N8" s="17" cm="1">
        <f t="array" ref="N8">INDEX(Global_Qx,A8,2)*1.15</f>
        <v>2.3926571095128633E-5</v>
      </c>
      <c r="O8" s="17" cm="1">
        <f t="array" ref="O8">INDEX(Global_Qx,A8,3)*1.15</f>
        <v>3.1579459999999998E-4</v>
      </c>
      <c r="P8" s="17" cm="1">
        <f t="array" ref="P8">INDEX(Global_Qx,A8,4)*1.15</f>
        <v>2.631952941132276E-5</v>
      </c>
      <c r="Q8" s="17"/>
      <c r="R8" s="17" cm="1">
        <f t="array" ref="R8">INDEX(Global_Qx,A8,1)*0.9</f>
        <v>2.2467599999999999E-4</v>
      </c>
      <c r="S8" s="17" cm="1">
        <f t="array" ref="S8">INDEX(Global_Qx,A8,2)*0.9</f>
        <v>1.8725142596187629E-5</v>
      </c>
      <c r="T8" s="17" cm="1">
        <f t="array" ref="T8">INDEX(Global_Qx,A8,3)*0.9</f>
        <v>2.471436E-4</v>
      </c>
      <c r="U8" s="17" cm="1">
        <f t="array" ref="U8">INDEX(Global_Qx,A8,4)*0.9</f>
        <v>2.0597892582774337E-5</v>
      </c>
    </row>
    <row r="9" spans="1:21" x14ac:dyDescent="0.2">
      <c r="A9" s="2">
        <v>6</v>
      </c>
      <c r="C9" s="17">
        <v>2.4963999999999997E-4</v>
      </c>
      <c r="D9" s="17">
        <v>2.080571399576403E-5</v>
      </c>
      <c r="E9" s="17">
        <v>2.7460400000000002E-4</v>
      </c>
      <c r="F9" s="17">
        <v>2.2886547314193706E-5</v>
      </c>
      <c r="G9" s="17"/>
      <c r="H9" s="17" cm="1">
        <f t="array" ref="H9">(1-POWER(1-INDEX(Global_Qx,A9,1),1/12))</f>
        <v>2.080571399576403E-5</v>
      </c>
      <c r="I9" s="17" cm="1">
        <f t="array" ref="I9">(1-POWER(1-INDEX(Global_Qx,A9,2),1/12))</f>
        <v>1.7338260334121003E-6</v>
      </c>
      <c r="J9" s="17" cm="1">
        <f t="array" ref="J9">(1-POWER(1-INDEX(Global_Qx,A9,3),1/12))</f>
        <v>2.2886547314193706E-5</v>
      </c>
      <c r="K9" s="17" cm="1">
        <f t="array" ref="K9">(1-POWER(1-INDEX(Global_Qx,A9,4),1/12))</f>
        <v>1.9072322825497423E-6</v>
      </c>
      <c r="L9" s="17"/>
      <c r="M9" s="17" cm="1">
        <f t="array" ref="M9">INDEX(Global_Qx,A9,1)*1.15</f>
        <v>2.8708599999999993E-4</v>
      </c>
      <c r="N9" s="17" cm="1">
        <f t="array" ref="N9">INDEX(Global_Qx,A9,2)*1.15</f>
        <v>2.3926571095128633E-5</v>
      </c>
      <c r="O9" s="17" cm="1">
        <f t="array" ref="O9">INDEX(Global_Qx,A9,3)*1.15</f>
        <v>3.1579459999999998E-4</v>
      </c>
      <c r="P9" s="17" cm="1">
        <f t="array" ref="P9">INDEX(Global_Qx,A9,4)*1.15</f>
        <v>2.631952941132276E-5</v>
      </c>
      <c r="Q9" s="17"/>
      <c r="R9" s="17" cm="1">
        <f t="array" ref="R9">INDEX(Global_Qx,A9,1)*0.9</f>
        <v>2.2467599999999999E-4</v>
      </c>
      <c r="S9" s="17" cm="1">
        <f t="array" ref="S9">INDEX(Global_Qx,A9,2)*0.9</f>
        <v>1.8725142596187629E-5</v>
      </c>
      <c r="T9" s="17" cm="1">
        <f t="array" ref="T9">INDEX(Global_Qx,A9,3)*0.9</f>
        <v>2.471436E-4</v>
      </c>
      <c r="U9" s="17" cm="1">
        <f t="array" ref="U9">INDEX(Global_Qx,A9,4)*0.9</f>
        <v>2.0597892582774337E-5</v>
      </c>
    </row>
    <row r="10" spans="1:21" x14ac:dyDescent="0.2">
      <c r="A10" s="2">
        <v>7</v>
      </c>
      <c r="C10" s="17">
        <v>2.4963999999999997E-4</v>
      </c>
      <c r="D10" s="17">
        <v>2.080571399576403E-5</v>
      </c>
      <c r="E10" s="17">
        <v>2.7460400000000002E-4</v>
      </c>
      <c r="F10" s="17">
        <v>2.2886547314193706E-5</v>
      </c>
      <c r="G10" s="17"/>
      <c r="H10" s="17" cm="1">
        <f t="array" ref="H10">(1-POWER(1-INDEX(Global_Qx,A10,1),1/12))</f>
        <v>2.080571399576403E-5</v>
      </c>
      <c r="I10" s="17" cm="1">
        <f t="array" ref="I10">(1-POWER(1-INDEX(Global_Qx,A10,2),1/12))</f>
        <v>1.7338260334121003E-6</v>
      </c>
      <c r="J10" s="17" cm="1">
        <f t="array" ref="J10">(1-POWER(1-INDEX(Global_Qx,A10,3),1/12))</f>
        <v>2.2886547314193706E-5</v>
      </c>
      <c r="K10" s="17" cm="1">
        <f t="array" ref="K10">(1-POWER(1-INDEX(Global_Qx,A10,4),1/12))</f>
        <v>1.9072322825497423E-6</v>
      </c>
      <c r="L10" s="17"/>
      <c r="M10" s="17" cm="1">
        <f t="array" ref="M10">INDEX(Global_Qx,A10,1)*1.15</f>
        <v>2.8708599999999993E-4</v>
      </c>
      <c r="N10" s="17" cm="1">
        <f t="array" ref="N10">INDEX(Global_Qx,A10,2)*1.15</f>
        <v>2.3926571095128633E-5</v>
      </c>
      <c r="O10" s="17" cm="1">
        <f t="array" ref="O10">INDEX(Global_Qx,A10,3)*1.15</f>
        <v>3.1579459999999998E-4</v>
      </c>
      <c r="P10" s="17" cm="1">
        <f t="array" ref="P10">INDEX(Global_Qx,A10,4)*1.15</f>
        <v>2.631952941132276E-5</v>
      </c>
      <c r="Q10" s="17"/>
      <c r="R10" s="17" cm="1">
        <f t="array" ref="R10">INDEX(Global_Qx,A10,1)*0.9</f>
        <v>2.2467599999999999E-4</v>
      </c>
      <c r="S10" s="17" cm="1">
        <f t="array" ref="S10">INDEX(Global_Qx,A10,2)*0.9</f>
        <v>1.8725142596187629E-5</v>
      </c>
      <c r="T10" s="17" cm="1">
        <f t="array" ref="T10">INDEX(Global_Qx,A10,3)*0.9</f>
        <v>2.471436E-4</v>
      </c>
      <c r="U10" s="17" cm="1">
        <f t="array" ref="U10">INDEX(Global_Qx,A10,4)*0.9</f>
        <v>2.0597892582774337E-5</v>
      </c>
    </row>
    <row r="11" spans="1:21" x14ac:dyDescent="0.2">
      <c r="A11" s="2">
        <v>8</v>
      </c>
      <c r="C11" s="17">
        <v>2.4963999999999997E-4</v>
      </c>
      <c r="D11" s="17">
        <v>2.080571399576403E-5</v>
      </c>
      <c r="E11" s="17">
        <v>2.7460400000000002E-4</v>
      </c>
      <c r="F11" s="17">
        <v>2.2886547314193706E-5</v>
      </c>
      <c r="G11" s="17"/>
      <c r="H11" s="17" cm="1">
        <f t="array" ref="H11">(1-POWER(1-INDEX(Global_Qx,A11,1),1/12))</f>
        <v>2.080571399576403E-5</v>
      </c>
      <c r="I11" s="17" cm="1">
        <f t="array" ref="I11">(1-POWER(1-INDEX(Global_Qx,A11,2),1/12))</f>
        <v>1.7338260334121003E-6</v>
      </c>
      <c r="J11" s="17" cm="1">
        <f t="array" ref="J11">(1-POWER(1-INDEX(Global_Qx,A11,3),1/12))</f>
        <v>2.2886547314193706E-5</v>
      </c>
      <c r="K11" s="17" cm="1">
        <f t="array" ref="K11">(1-POWER(1-INDEX(Global_Qx,A11,4),1/12))</f>
        <v>1.9072322825497423E-6</v>
      </c>
      <c r="L11" s="17"/>
      <c r="M11" s="17" cm="1">
        <f t="array" ref="M11">INDEX(Global_Qx,A11,1)*1.15</f>
        <v>2.8708599999999993E-4</v>
      </c>
      <c r="N11" s="17" cm="1">
        <f t="array" ref="N11">INDEX(Global_Qx,A11,2)*1.15</f>
        <v>2.3926571095128633E-5</v>
      </c>
      <c r="O11" s="17" cm="1">
        <f t="array" ref="O11">INDEX(Global_Qx,A11,3)*1.15</f>
        <v>3.1579459999999998E-4</v>
      </c>
      <c r="P11" s="17" cm="1">
        <f t="array" ref="P11">INDEX(Global_Qx,A11,4)*1.15</f>
        <v>2.631952941132276E-5</v>
      </c>
      <c r="Q11" s="17"/>
      <c r="R11" s="17" cm="1">
        <f t="array" ref="R11">INDEX(Global_Qx,A11,1)*0.9</f>
        <v>2.2467599999999999E-4</v>
      </c>
      <c r="S11" s="17" cm="1">
        <f t="array" ref="S11">INDEX(Global_Qx,A11,2)*0.9</f>
        <v>1.8725142596187629E-5</v>
      </c>
      <c r="T11" s="17" cm="1">
        <f t="array" ref="T11">INDEX(Global_Qx,A11,3)*0.9</f>
        <v>2.471436E-4</v>
      </c>
      <c r="U11" s="17" cm="1">
        <f t="array" ref="U11">INDEX(Global_Qx,A11,4)*0.9</f>
        <v>2.0597892582774337E-5</v>
      </c>
    </row>
    <row r="12" spans="1:21" x14ac:dyDescent="0.2">
      <c r="A12" s="2">
        <v>9</v>
      </c>
      <c r="C12" s="17">
        <v>2.4963999999999997E-4</v>
      </c>
      <c r="D12" s="17">
        <v>2.080571399576403E-5</v>
      </c>
      <c r="E12" s="17">
        <v>2.7460400000000002E-4</v>
      </c>
      <c r="F12" s="17">
        <v>2.2886547314193706E-5</v>
      </c>
      <c r="G12" s="17"/>
      <c r="H12" s="17" cm="1">
        <f t="array" ref="H12">(1-POWER(1-INDEX(Global_Qx,A12,1),1/12))</f>
        <v>2.080571399576403E-5</v>
      </c>
      <c r="I12" s="17" cm="1">
        <f t="array" ref="I12">(1-POWER(1-INDEX(Global_Qx,A12,2),1/12))</f>
        <v>1.7338260334121003E-6</v>
      </c>
      <c r="J12" s="17" cm="1">
        <f t="array" ref="J12">(1-POWER(1-INDEX(Global_Qx,A12,3),1/12))</f>
        <v>2.2886547314193706E-5</v>
      </c>
      <c r="K12" s="17" cm="1">
        <f t="array" ref="K12">(1-POWER(1-INDEX(Global_Qx,A12,4),1/12))</f>
        <v>1.9072322825497423E-6</v>
      </c>
      <c r="L12" s="17"/>
      <c r="M12" s="17" cm="1">
        <f t="array" ref="M12">INDEX(Global_Qx,A12,1)*1.15</f>
        <v>2.8708599999999993E-4</v>
      </c>
      <c r="N12" s="17" cm="1">
        <f t="array" ref="N12">INDEX(Global_Qx,A12,2)*1.15</f>
        <v>2.3926571095128633E-5</v>
      </c>
      <c r="O12" s="17" cm="1">
        <f t="array" ref="O12">INDEX(Global_Qx,A12,3)*1.15</f>
        <v>3.1579459999999998E-4</v>
      </c>
      <c r="P12" s="17" cm="1">
        <f t="array" ref="P12">INDEX(Global_Qx,A12,4)*1.15</f>
        <v>2.631952941132276E-5</v>
      </c>
      <c r="Q12" s="17"/>
      <c r="R12" s="17" cm="1">
        <f t="array" ref="R12">INDEX(Global_Qx,A12,1)*0.9</f>
        <v>2.2467599999999999E-4</v>
      </c>
      <c r="S12" s="17" cm="1">
        <f t="array" ref="S12">INDEX(Global_Qx,A12,2)*0.9</f>
        <v>1.8725142596187629E-5</v>
      </c>
      <c r="T12" s="17" cm="1">
        <f t="array" ref="T12">INDEX(Global_Qx,A12,3)*0.9</f>
        <v>2.471436E-4</v>
      </c>
      <c r="U12" s="17" cm="1">
        <f t="array" ref="U12">INDEX(Global_Qx,A12,4)*0.9</f>
        <v>2.0597892582774337E-5</v>
      </c>
    </row>
    <row r="13" spans="1:21" x14ac:dyDescent="0.2">
      <c r="A13" s="2">
        <v>10</v>
      </c>
      <c r="C13" s="17">
        <v>2.4963999999999997E-4</v>
      </c>
      <c r="D13" s="17">
        <v>2.080571399576403E-5</v>
      </c>
      <c r="E13" s="17">
        <v>2.7460400000000002E-4</v>
      </c>
      <c r="F13" s="17">
        <v>2.2886547314193706E-5</v>
      </c>
      <c r="G13" s="17"/>
      <c r="H13" s="17" cm="1">
        <f t="array" ref="H13">(1-POWER(1-INDEX(Global_Qx,A13,1),1/12))</f>
        <v>2.080571399576403E-5</v>
      </c>
      <c r="I13" s="17" cm="1">
        <f t="array" ref="I13">(1-POWER(1-INDEX(Global_Qx,A13,2),1/12))</f>
        <v>1.7338260334121003E-6</v>
      </c>
      <c r="J13" s="17" cm="1">
        <f t="array" ref="J13">(1-POWER(1-INDEX(Global_Qx,A13,3),1/12))</f>
        <v>2.2886547314193706E-5</v>
      </c>
      <c r="K13" s="17" cm="1">
        <f t="array" ref="K13">(1-POWER(1-INDEX(Global_Qx,A13,4),1/12))</f>
        <v>1.9072322825497423E-6</v>
      </c>
      <c r="L13" s="17"/>
      <c r="M13" s="17" cm="1">
        <f t="array" ref="M13">INDEX(Global_Qx,A13,1)*1.15</f>
        <v>2.8708599999999993E-4</v>
      </c>
      <c r="N13" s="17" cm="1">
        <f t="array" ref="N13">INDEX(Global_Qx,A13,2)*1.15</f>
        <v>2.3926571095128633E-5</v>
      </c>
      <c r="O13" s="17" cm="1">
        <f t="array" ref="O13">INDEX(Global_Qx,A13,3)*1.15</f>
        <v>3.1579459999999998E-4</v>
      </c>
      <c r="P13" s="17" cm="1">
        <f t="array" ref="P13">INDEX(Global_Qx,A13,4)*1.15</f>
        <v>2.631952941132276E-5</v>
      </c>
      <c r="Q13" s="17"/>
      <c r="R13" s="17" cm="1">
        <f t="array" ref="R13">INDEX(Global_Qx,A13,1)*0.9</f>
        <v>2.2467599999999999E-4</v>
      </c>
      <c r="S13" s="17" cm="1">
        <f t="array" ref="S13">INDEX(Global_Qx,A13,2)*0.9</f>
        <v>1.8725142596187629E-5</v>
      </c>
      <c r="T13" s="17" cm="1">
        <f t="array" ref="T13">INDEX(Global_Qx,A13,3)*0.9</f>
        <v>2.471436E-4</v>
      </c>
      <c r="U13" s="17" cm="1">
        <f t="array" ref="U13">INDEX(Global_Qx,A13,4)*0.9</f>
        <v>2.0597892582774337E-5</v>
      </c>
    </row>
    <row r="14" spans="1:21" x14ac:dyDescent="0.2">
      <c r="A14" s="2">
        <v>11</v>
      </c>
      <c r="C14" s="17">
        <v>2.4963999999999997E-4</v>
      </c>
      <c r="D14" s="17">
        <v>2.080571399576403E-5</v>
      </c>
      <c r="E14" s="17">
        <v>2.7460400000000002E-4</v>
      </c>
      <c r="F14" s="17">
        <v>2.2886547314193706E-5</v>
      </c>
      <c r="G14" s="17"/>
      <c r="H14" s="17" cm="1">
        <f t="array" ref="H14">(1-POWER(1-INDEX(Global_Qx,A14,1),1/12))</f>
        <v>2.080571399576403E-5</v>
      </c>
      <c r="I14" s="17" cm="1">
        <f t="array" ref="I14">(1-POWER(1-INDEX(Global_Qx,A14,2),1/12))</f>
        <v>1.7338260334121003E-6</v>
      </c>
      <c r="J14" s="17" cm="1">
        <f t="array" ref="J14">(1-POWER(1-INDEX(Global_Qx,A14,3),1/12))</f>
        <v>2.2886547314193706E-5</v>
      </c>
      <c r="K14" s="17" cm="1">
        <f t="array" ref="K14">(1-POWER(1-INDEX(Global_Qx,A14,4),1/12))</f>
        <v>1.9072322825497423E-6</v>
      </c>
      <c r="L14" s="17"/>
      <c r="M14" s="17" cm="1">
        <f t="array" ref="M14">INDEX(Global_Qx,A14,1)*1.15</f>
        <v>2.8708599999999993E-4</v>
      </c>
      <c r="N14" s="17" cm="1">
        <f t="array" ref="N14">INDEX(Global_Qx,A14,2)*1.15</f>
        <v>2.3926571095128633E-5</v>
      </c>
      <c r="O14" s="17" cm="1">
        <f t="array" ref="O14">INDEX(Global_Qx,A14,3)*1.15</f>
        <v>3.1579459999999998E-4</v>
      </c>
      <c r="P14" s="17" cm="1">
        <f t="array" ref="P14">INDEX(Global_Qx,A14,4)*1.15</f>
        <v>2.631952941132276E-5</v>
      </c>
      <c r="Q14" s="17"/>
      <c r="R14" s="17" cm="1">
        <f t="array" ref="R14">INDEX(Global_Qx,A14,1)*0.9</f>
        <v>2.2467599999999999E-4</v>
      </c>
      <c r="S14" s="17" cm="1">
        <f t="array" ref="S14">INDEX(Global_Qx,A14,2)*0.9</f>
        <v>1.8725142596187629E-5</v>
      </c>
      <c r="T14" s="17" cm="1">
        <f t="array" ref="T14">INDEX(Global_Qx,A14,3)*0.9</f>
        <v>2.471436E-4</v>
      </c>
      <c r="U14" s="17" cm="1">
        <f t="array" ref="U14">INDEX(Global_Qx,A14,4)*0.9</f>
        <v>2.0597892582774337E-5</v>
      </c>
    </row>
    <row r="15" spans="1:21" x14ac:dyDescent="0.2">
      <c r="A15" s="2">
        <v>12</v>
      </c>
      <c r="C15" s="17">
        <v>2.4963999999999997E-4</v>
      </c>
      <c r="D15" s="17">
        <v>2.080571399576403E-5</v>
      </c>
      <c r="E15" s="17">
        <v>2.7460400000000002E-4</v>
      </c>
      <c r="F15" s="17">
        <v>2.2886547314193706E-5</v>
      </c>
      <c r="G15" s="17"/>
      <c r="H15" s="17" cm="1">
        <f t="array" ref="H15">(1-POWER(1-INDEX(Global_Qx,A15,1),1/12))</f>
        <v>2.080571399576403E-5</v>
      </c>
      <c r="I15" s="17" cm="1">
        <f t="array" ref="I15">(1-POWER(1-INDEX(Global_Qx,A15,2),1/12))</f>
        <v>1.7338260334121003E-6</v>
      </c>
      <c r="J15" s="17" cm="1">
        <f t="array" ref="J15">(1-POWER(1-INDEX(Global_Qx,A15,3),1/12))</f>
        <v>2.2886547314193706E-5</v>
      </c>
      <c r="K15" s="17" cm="1">
        <f t="array" ref="K15">(1-POWER(1-INDEX(Global_Qx,A15,4),1/12))</f>
        <v>1.9072322825497423E-6</v>
      </c>
      <c r="L15" s="17"/>
      <c r="M15" s="17" cm="1">
        <f t="array" ref="M15">INDEX(Global_Qx,A15,1)*1.15</f>
        <v>2.8708599999999993E-4</v>
      </c>
      <c r="N15" s="17" cm="1">
        <f t="array" ref="N15">INDEX(Global_Qx,A15,2)*1.15</f>
        <v>2.3926571095128633E-5</v>
      </c>
      <c r="O15" s="17" cm="1">
        <f t="array" ref="O15">INDEX(Global_Qx,A15,3)*1.15</f>
        <v>3.1579459999999998E-4</v>
      </c>
      <c r="P15" s="17" cm="1">
        <f t="array" ref="P15">INDEX(Global_Qx,A15,4)*1.15</f>
        <v>2.631952941132276E-5</v>
      </c>
      <c r="Q15" s="17"/>
      <c r="R15" s="17" cm="1">
        <f t="array" ref="R15">INDEX(Global_Qx,A15,1)*0.9</f>
        <v>2.2467599999999999E-4</v>
      </c>
      <c r="S15" s="17" cm="1">
        <f t="array" ref="S15">INDEX(Global_Qx,A15,2)*0.9</f>
        <v>1.8725142596187629E-5</v>
      </c>
      <c r="T15" s="17" cm="1">
        <f t="array" ref="T15">INDEX(Global_Qx,A15,3)*0.9</f>
        <v>2.471436E-4</v>
      </c>
      <c r="U15" s="17" cm="1">
        <f t="array" ref="U15">INDEX(Global_Qx,A15,4)*0.9</f>
        <v>2.0597892582774337E-5</v>
      </c>
    </row>
    <row r="16" spans="1:21" x14ac:dyDescent="0.2">
      <c r="A16" s="2">
        <v>13</v>
      </c>
      <c r="C16" s="17">
        <v>2.4963999999999997E-4</v>
      </c>
      <c r="D16" s="17">
        <v>2.080571399576403E-5</v>
      </c>
      <c r="E16" s="17">
        <v>2.7460400000000002E-4</v>
      </c>
      <c r="F16" s="17">
        <v>2.2886547314193706E-5</v>
      </c>
      <c r="G16" s="17"/>
      <c r="H16" s="17" cm="1">
        <f t="array" ref="H16">(1-POWER(1-INDEX(Global_Qx,A16,1),1/12))</f>
        <v>2.080571399576403E-5</v>
      </c>
      <c r="I16" s="17" cm="1">
        <f t="array" ref="I16">(1-POWER(1-INDEX(Global_Qx,A16,2),1/12))</f>
        <v>1.7338260334121003E-6</v>
      </c>
      <c r="J16" s="17" cm="1">
        <f t="array" ref="J16">(1-POWER(1-INDEX(Global_Qx,A16,3),1/12))</f>
        <v>2.2886547314193706E-5</v>
      </c>
      <c r="K16" s="17" cm="1">
        <f t="array" ref="K16">(1-POWER(1-INDEX(Global_Qx,A16,4),1/12))</f>
        <v>1.9072322825497423E-6</v>
      </c>
      <c r="L16" s="17"/>
      <c r="M16" s="17" cm="1">
        <f t="array" ref="M16">INDEX(Global_Qx,A16,1)*1.15</f>
        <v>2.8708599999999993E-4</v>
      </c>
      <c r="N16" s="17" cm="1">
        <f t="array" ref="N16">INDEX(Global_Qx,A16,2)*1.15</f>
        <v>2.3926571095128633E-5</v>
      </c>
      <c r="O16" s="17" cm="1">
        <f t="array" ref="O16">INDEX(Global_Qx,A16,3)*1.15</f>
        <v>3.1579459999999998E-4</v>
      </c>
      <c r="P16" s="17" cm="1">
        <f t="array" ref="P16">INDEX(Global_Qx,A16,4)*1.15</f>
        <v>2.631952941132276E-5</v>
      </c>
      <c r="Q16" s="17"/>
      <c r="R16" s="17" cm="1">
        <f t="array" ref="R16">INDEX(Global_Qx,A16,1)*0.9</f>
        <v>2.2467599999999999E-4</v>
      </c>
      <c r="S16" s="17" cm="1">
        <f t="array" ref="S16">INDEX(Global_Qx,A16,2)*0.9</f>
        <v>1.8725142596187629E-5</v>
      </c>
      <c r="T16" s="17" cm="1">
        <f t="array" ref="T16">INDEX(Global_Qx,A16,3)*0.9</f>
        <v>2.471436E-4</v>
      </c>
      <c r="U16" s="17" cm="1">
        <f t="array" ref="U16">INDEX(Global_Qx,A16,4)*0.9</f>
        <v>2.0597892582774337E-5</v>
      </c>
    </row>
    <row r="17" spans="1:21" x14ac:dyDescent="0.2">
      <c r="A17" s="2">
        <v>14</v>
      </c>
      <c r="C17" s="17">
        <v>2.4963999999999997E-4</v>
      </c>
      <c r="D17" s="17">
        <v>2.080571399576403E-5</v>
      </c>
      <c r="E17" s="17">
        <v>2.7460400000000002E-4</v>
      </c>
      <c r="F17" s="17">
        <v>2.2886547314193706E-5</v>
      </c>
      <c r="G17" s="17"/>
      <c r="H17" s="17" cm="1">
        <f t="array" ref="H17">(1-POWER(1-INDEX(Global_Qx,A17,1),1/12))</f>
        <v>2.080571399576403E-5</v>
      </c>
      <c r="I17" s="17" cm="1">
        <f t="array" ref="I17">(1-POWER(1-INDEX(Global_Qx,A17,2),1/12))</f>
        <v>1.7338260334121003E-6</v>
      </c>
      <c r="J17" s="17" cm="1">
        <f t="array" ref="J17">(1-POWER(1-INDEX(Global_Qx,A17,3),1/12))</f>
        <v>2.2886547314193706E-5</v>
      </c>
      <c r="K17" s="17" cm="1">
        <f t="array" ref="K17">(1-POWER(1-INDEX(Global_Qx,A17,4),1/12))</f>
        <v>1.9072322825497423E-6</v>
      </c>
      <c r="L17" s="17"/>
      <c r="M17" s="17" cm="1">
        <f t="array" ref="M17">INDEX(Global_Qx,A17,1)*1.15</f>
        <v>2.8708599999999993E-4</v>
      </c>
      <c r="N17" s="17" cm="1">
        <f t="array" ref="N17">INDEX(Global_Qx,A17,2)*1.15</f>
        <v>2.3926571095128633E-5</v>
      </c>
      <c r="O17" s="17" cm="1">
        <f t="array" ref="O17">INDEX(Global_Qx,A17,3)*1.15</f>
        <v>3.1579459999999998E-4</v>
      </c>
      <c r="P17" s="17" cm="1">
        <f t="array" ref="P17">INDEX(Global_Qx,A17,4)*1.15</f>
        <v>2.631952941132276E-5</v>
      </c>
      <c r="Q17" s="17"/>
      <c r="R17" s="17" cm="1">
        <f t="array" ref="R17">INDEX(Global_Qx,A17,1)*0.9</f>
        <v>2.2467599999999999E-4</v>
      </c>
      <c r="S17" s="17" cm="1">
        <f t="array" ref="S17">INDEX(Global_Qx,A17,2)*0.9</f>
        <v>1.8725142596187629E-5</v>
      </c>
      <c r="T17" s="17" cm="1">
        <f t="array" ref="T17">INDEX(Global_Qx,A17,3)*0.9</f>
        <v>2.471436E-4</v>
      </c>
      <c r="U17" s="17" cm="1">
        <f t="array" ref="U17">INDEX(Global_Qx,A17,4)*0.9</f>
        <v>2.0597892582774337E-5</v>
      </c>
    </row>
    <row r="18" spans="1:21" x14ac:dyDescent="0.2">
      <c r="A18" s="2">
        <v>15</v>
      </c>
      <c r="C18" s="17">
        <v>2.4963999999999997E-4</v>
      </c>
      <c r="D18" s="17">
        <v>2.080571399576403E-5</v>
      </c>
      <c r="E18" s="17">
        <v>2.7460400000000002E-4</v>
      </c>
      <c r="F18" s="17">
        <v>2.2886547314193706E-5</v>
      </c>
      <c r="G18" s="17"/>
      <c r="H18" s="17" cm="1">
        <f t="array" ref="H18">(1-POWER(1-INDEX(Global_Qx,A18,1),1/12))</f>
        <v>2.080571399576403E-5</v>
      </c>
      <c r="I18" s="17" cm="1">
        <f t="array" ref="I18">(1-POWER(1-INDEX(Global_Qx,A18,2),1/12))</f>
        <v>1.7338260334121003E-6</v>
      </c>
      <c r="J18" s="17" cm="1">
        <f t="array" ref="J18">(1-POWER(1-INDEX(Global_Qx,A18,3),1/12))</f>
        <v>2.2886547314193706E-5</v>
      </c>
      <c r="K18" s="17" cm="1">
        <f t="array" ref="K18">(1-POWER(1-INDEX(Global_Qx,A18,4),1/12))</f>
        <v>1.9072322825497423E-6</v>
      </c>
      <c r="L18" s="17"/>
      <c r="M18" s="17" cm="1">
        <f t="array" ref="M18">INDEX(Global_Qx,A18,1)*1.15</f>
        <v>2.8708599999999993E-4</v>
      </c>
      <c r="N18" s="17" cm="1">
        <f t="array" ref="N18">INDEX(Global_Qx,A18,2)*1.15</f>
        <v>2.3926571095128633E-5</v>
      </c>
      <c r="O18" s="17" cm="1">
        <f t="array" ref="O18">INDEX(Global_Qx,A18,3)*1.15</f>
        <v>3.1579459999999998E-4</v>
      </c>
      <c r="P18" s="17" cm="1">
        <f t="array" ref="P18">INDEX(Global_Qx,A18,4)*1.15</f>
        <v>2.631952941132276E-5</v>
      </c>
      <c r="Q18" s="17"/>
      <c r="R18" s="17" cm="1">
        <f t="array" ref="R18">INDEX(Global_Qx,A18,1)*0.9</f>
        <v>2.2467599999999999E-4</v>
      </c>
      <c r="S18" s="17" cm="1">
        <f t="array" ref="S18">INDEX(Global_Qx,A18,2)*0.9</f>
        <v>1.8725142596187629E-5</v>
      </c>
      <c r="T18" s="17" cm="1">
        <f t="array" ref="T18">INDEX(Global_Qx,A18,3)*0.9</f>
        <v>2.471436E-4</v>
      </c>
      <c r="U18" s="17" cm="1">
        <f t="array" ref="U18">INDEX(Global_Qx,A18,4)*0.9</f>
        <v>2.0597892582774337E-5</v>
      </c>
    </row>
    <row r="19" spans="1:21" x14ac:dyDescent="0.2">
      <c r="A19" s="2">
        <v>16</v>
      </c>
      <c r="C19" s="17">
        <v>2.4963999999999997E-4</v>
      </c>
      <c r="D19" s="17">
        <v>2.080571399576403E-5</v>
      </c>
      <c r="E19" s="17">
        <v>2.7460400000000002E-4</v>
      </c>
      <c r="F19" s="17">
        <v>2.2886547314193706E-5</v>
      </c>
      <c r="G19" s="17"/>
      <c r="H19" s="17" cm="1">
        <f t="array" ref="H19">(1-POWER(1-INDEX(Global_Qx,A19,1),1/12))</f>
        <v>2.080571399576403E-5</v>
      </c>
      <c r="I19" s="17" cm="1">
        <f t="array" ref="I19">(1-POWER(1-INDEX(Global_Qx,A19,2),1/12))</f>
        <v>1.7338260334121003E-6</v>
      </c>
      <c r="J19" s="17" cm="1">
        <f t="array" ref="J19">(1-POWER(1-INDEX(Global_Qx,A19,3),1/12))</f>
        <v>2.2886547314193706E-5</v>
      </c>
      <c r="K19" s="17" cm="1">
        <f t="array" ref="K19">(1-POWER(1-INDEX(Global_Qx,A19,4),1/12))</f>
        <v>1.9072322825497423E-6</v>
      </c>
      <c r="L19" s="17"/>
      <c r="M19" s="17" cm="1">
        <f t="array" ref="M19">INDEX(Global_Qx,A19,1)*1.15</f>
        <v>2.8708599999999993E-4</v>
      </c>
      <c r="N19" s="17" cm="1">
        <f t="array" ref="N19">INDEX(Global_Qx,A19,2)*1.15</f>
        <v>2.3926571095128633E-5</v>
      </c>
      <c r="O19" s="17" cm="1">
        <f t="array" ref="O19">INDEX(Global_Qx,A19,3)*1.15</f>
        <v>3.1579459999999998E-4</v>
      </c>
      <c r="P19" s="17" cm="1">
        <f t="array" ref="P19">INDEX(Global_Qx,A19,4)*1.15</f>
        <v>2.631952941132276E-5</v>
      </c>
      <c r="Q19" s="17"/>
      <c r="R19" s="17" cm="1">
        <f t="array" ref="R19">INDEX(Global_Qx,A19,1)*0.9</f>
        <v>2.2467599999999999E-4</v>
      </c>
      <c r="S19" s="17" cm="1">
        <f t="array" ref="S19">INDEX(Global_Qx,A19,2)*0.9</f>
        <v>1.8725142596187629E-5</v>
      </c>
      <c r="T19" s="17" cm="1">
        <f t="array" ref="T19">INDEX(Global_Qx,A19,3)*0.9</f>
        <v>2.471436E-4</v>
      </c>
      <c r="U19" s="17" cm="1">
        <f t="array" ref="U19">INDEX(Global_Qx,A19,4)*0.9</f>
        <v>2.0597892582774337E-5</v>
      </c>
    </row>
    <row r="20" spans="1:21" x14ac:dyDescent="0.2">
      <c r="A20" s="2">
        <v>17</v>
      </c>
      <c r="C20" s="17">
        <v>2.4963999999999997E-4</v>
      </c>
      <c r="D20" s="17">
        <v>2.080571399576403E-5</v>
      </c>
      <c r="E20" s="17">
        <v>2.7460400000000002E-4</v>
      </c>
      <c r="F20" s="17">
        <v>2.2886547314193706E-5</v>
      </c>
      <c r="G20" s="17"/>
      <c r="H20" s="17" cm="1">
        <f t="array" ref="H20">(1-POWER(1-INDEX(Global_Qx,A20,1),1/12))</f>
        <v>2.080571399576403E-5</v>
      </c>
      <c r="I20" s="17" cm="1">
        <f t="array" ref="I20">(1-POWER(1-INDEX(Global_Qx,A20,2),1/12))</f>
        <v>1.7338260334121003E-6</v>
      </c>
      <c r="J20" s="17" cm="1">
        <f t="array" ref="J20">(1-POWER(1-INDEX(Global_Qx,A20,3),1/12))</f>
        <v>2.2886547314193706E-5</v>
      </c>
      <c r="K20" s="17" cm="1">
        <f t="array" ref="K20">(1-POWER(1-INDEX(Global_Qx,A20,4),1/12))</f>
        <v>1.9072322825497423E-6</v>
      </c>
      <c r="L20" s="17"/>
      <c r="M20" s="17" cm="1">
        <f t="array" ref="M20">INDEX(Global_Qx,A20,1)*1.15</f>
        <v>2.8708599999999993E-4</v>
      </c>
      <c r="N20" s="17" cm="1">
        <f t="array" ref="N20">INDEX(Global_Qx,A20,2)*1.15</f>
        <v>2.3926571095128633E-5</v>
      </c>
      <c r="O20" s="17" cm="1">
        <f t="array" ref="O20">INDEX(Global_Qx,A20,3)*1.15</f>
        <v>3.1579459999999998E-4</v>
      </c>
      <c r="P20" s="17" cm="1">
        <f t="array" ref="P20">INDEX(Global_Qx,A20,4)*1.15</f>
        <v>2.631952941132276E-5</v>
      </c>
      <c r="Q20" s="17"/>
      <c r="R20" s="17" cm="1">
        <f t="array" ref="R20">INDEX(Global_Qx,A20,1)*0.9</f>
        <v>2.2467599999999999E-4</v>
      </c>
      <c r="S20" s="17" cm="1">
        <f t="array" ref="S20">INDEX(Global_Qx,A20,2)*0.9</f>
        <v>1.8725142596187629E-5</v>
      </c>
      <c r="T20" s="17" cm="1">
        <f t="array" ref="T20">INDEX(Global_Qx,A20,3)*0.9</f>
        <v>2.471436E-4</v>
      </c>
      <c r="U20" s="17" cm="1">
        <f t="array" ref="U20">INDEX(Global_Qx,A20,4)*0.9</f>
        <v>2.0597892582774337E-5</v>
      </c>
    </row>
    <row r="21" spans="1:21" x14ac:dyDescent="0.2">
      <c r="A21" s="2">
        <v>18</v>
      </c>
      <c r="C21" s="17">
        <v>2.4963999999999997E-4</v>
      </c>
      <c r="D21" s="17">
        <v>2.080571399576403E-5</v>
      </c>
      <c r="E21" s="17">
        <v>2.7460400000000002E-4</v>
      </c>
      <c r="F21" s="17">
        <v>2.2886547314193706E-5</v>
      </c>
      <c r="G21" s="17"/>
      <c r="H21" s="17" cm="1">
        <f t="array" ref="H21">(1-POWER(1-INDEX(Global_Qx,A21,1),1/12))</f>
        <v>2.080571399576403E-5</v>
      </c>
      <c r="I21" s="17" cm="1">
        <f t="array" ref="I21">(1-POWER(1-INDEX(Global_Qx,A21,2),1/12))</f>
        <v>1.7338260334121003E-6</v>
      </c>
      <c r="J21" s="17" cm="1">
        <f t="array" ref="J21">(1-POWER(1-INDEX(Global_Qx,A21,3),1/12))</f>
        <v>2.2886547314193706E-5</v>
      </c>
      <c r="K21" s="17" cm="1">
        <f t="array" ref="K21">(1-POWER(1-INDEX(Global_Qx,A21,4),1/12))</f>
        <v>1.9072322825497423E-6</v>
      </c>
      <c r="L21" s="17"/>
      <c r="M21" s="17" cm="1">
        <f t="array" ref="M21">INDEX(Global_Qx,A21,1)*1.15</f>
        <v>2.8708599999999993E-4</v>
      </c>
      <c r="N21" s="17" cm="1">
        <f t="array" ref="N21">INDEX(Global_Qx,A21,2)*1.15</f>
        <v>2.3926571095128633E-5</v>
      </c>
      <c r="O21" s="17" cm="1">
        <f t="array" ref="O21">INDEX(Global_Qx,A21,3)*1.15</f>
        <v>3.1579459999999998E-4</v>
      </c>
      <c r="P21" s="17" cm="1">
        <f t="array" ref="P21">INDEX(Global_Qx,A21,4)*1.15</f>
        <v>2.631952941132276E-5</v>
      </c>
      <c r="Q21" s="17"/>
      <c r="R21" s="17" cm="1">
        <f t="array" ref="R21">INDEX(Global_Qx,A21,1)*0.9</f>
        <v>2.2467599999999999E-4</v>
      </c>
      <c r="S21" s="17" cm="1">
        <f t="array" ref="S21">INDEX(Global_Qx,A21,2)*0.9</f>
        <v>1.8725142596187629E-5</v>
      </c>
      <c r="T21" s="17" cm="1">
        <f t="array" ref="T21">INDEX(Global_Qx,A21,3)*0.9</f>
        <v>2.471436E-4</v>
      </c>
      <c r="U21" s="17" cm="1">
        <f t="array" ref="U21">INDEX(Global_Qx,A21,4)*0.9</f>
        <v>2.0597892582774337E-5</v>
      </c>
    </row>
    <row r="22" spans="1:21" x14ac:dyDescent="0.2">
      <c r="A22" s="2">
        <v>19</v>
      </c>
      <c r="C22" s="17">
        <v>2.4963999999999997E-4</v>
      </c>
      <c r="D22" s="17">
        <v>2.080571399576403E-5</v>
      </c>
      <c r="E22" s="17">
        <v>2.7460400000000002E-4</v>
      </c>
      <c r="F22" s="17">
        <v>2.2886547314193706E-5</v>
      </c>
      <c r="G22" s="17"/>
      <c r="H22" s="17" cm="1">
        <f t="array" ref="H22">(1-POWER(1-INDEX(Global_Qx,A22,1),1/12))</f>
        <v>2.080571399576403E-5</v>
      </c>
      <c r="I22" s="17" cm="1">
        <f t="array" ref="I22">(1-POWER(1-INDEX(Global_Qx,A22,2),1/12))</f>
        <v>1.7338260334121003E-6</v>
      </c>
      <c r="J22" s="17" cm="1">
        <f t="array" ref="J22">(1-POWER(1-INDEX(Global_Qx,A22,3),1/12))</f>
        <v>2.2886547314193706E-5</v>
      </c>
      <c r="K22" s="17" cm="1">
        <f t="array" ref="K22">(1-POWER(1-INDEX(Global_Qx,A22,4),1/12))</f>
        <v>1.9072322825497423E-6</v>
      </c>
      <c r="L22" s="17"/>
      <c r="M22" s="17" cm="1">
        <f t="array" ref="M22">INDEX(Global_Qx,A22,1)*1.15</f>
        <v>2.8708599999999993E-4</v>
      </c>
      <c r="N22" s="17" cm="1">
        <f t="array" ref="N22">INDEX(Global_Qx,A22,2)*1.15</f>
        <v>2.3926571095128633E-5</v>
      </c>
      <c r="O22" s="17" cm="1">
        <f t="array" ref="O22">INDEX(Global_Qx,A22,3)*1.15</f>
        <v>3.1579459999999998E-4</v>
      </c>
      <c r="P22" s="17" cm="1">
        <f t="array" ref="P22">INDEX(Global_Qx,A22,4)*1.15</f>
        <v>2.631952941132276E-5</v>
      </c>
      <c r="Q22" s="17"/>
      <c r="R22" s="17" cm="1">
        <f t="array" ref="R22">INDEX(Global_Qx,A22,1)*0.9</f>
        <v>2.2467599999999999E-4</v>
      </c>
      <c r="S22" s="17" cm="1">
        <f t="array" ref="S22">INDEX(Global_Qx,A22,2)*0.9</f>
        <v>1.8725142596187629E-5</v>
      </c>
      <c r="T22" s="17" cm="1">
        <f t="array" ref="T22">INDEX(Global_Qx,A22,3)*0.9</f>
        <v>2.471436E-4</v>
      </c>
      <c r="U22" s="17" cm="1">
        <f t="array" ref="U22">INDEX(Global_Qx,A22,4)*0.9</f>
        <v>2.0597892582774337E-5</v>
      </c>
    </row>
    <row r="23" spans="1:21" x14ac:dyDescent="0.2">
      <c r="A23" s="2">
        <v>20</v>
      </c>
      <c r="C23" s="17">
        <v>2.4963999999999997E-4</v>
      </c>
      <c r="D23" s="17">
        <v>2.080571399576403E-5</v>
      </c>
      <c r="E23" s="17">
        <v>2.7460400000000002E-4</v>
      </c>
      <c r="F23" s="17">
        <v>2.2886547314193706E-5</v>
      </c>
      <c r="G23" s="17"/>
      <c r="H23" s="17" cm="1">
        <f t="array" ref="H23">(1-POWER(1-INDEX(Global_Qx,A23,1),1/12))</f>
        <v>2.080571399576403E-5</v>
      </c>
      <c r="I23" s="17" cm="1">
        <f t="array" ref="I23">(1-POWER(1-INDEX(Global_Qx,A23,2),1/12))</f>
        <v>1.7338260334121003E-6</v>
      </c>
      <c r="J23" s="17" cm="1">
        <f t="array" ref="J23">(1-POWER(1-INDEX(Global_Qx,A23,3),1/12))</f>
        <v>2.2886547314193706E-5</v>
      </c>
      <c r="K23" s="17" cm="1">
        <f t="array" ref="K23">(1-POWER(1-INDEX(Global_Qx,A23,4),1/12))</f>
        <v>1.9072322825497423E-6</v>
      </c>
      <c r="L23" s="17"/>
      <c r="M23" s="17" cm="1">
        <f t="array" ref="M23">INDEX(Global_Qx,A23,1)*1.15</f>
        <v>2.8708599999999993E-4</v>
      </c>
      <c r="N23" s="17" cm="1">
        <f t="array" ref="N23">INDEX(Global_Qx,A23,2)*1.15</f>
        <v>2.3926571095128633E-5</v>
      </c>
      <c r="O23" s="17" cm="1">
        <f t="array" ref="O23">INDEX(Global_Qx,A23,3)*1.15</f>
        <v>3.1579459999999998E-4</v>
      </c>
      <c r="P23" s="17" cm="1">
        <f t="array" ref="P23">INDEX(Global_Qx,A23,4)*1.15</f>
        <v>2.631952941132276E-5</v>
      </c>
      <c r="Q23" s="17"/>
      <c r="R23" s="17" cm="1">
        <f t="array" ref="R23">INDEX(Global_Qx,A23,1)*0.9</f>
        <v>2.2467599999999999E-4</v>
      </c>
      <c r="S23" s="17" cm="1">
        <f t="array" ref="S23">INDEX(Global_Qx,A23,2)*0.9</f>
        <v>1.8725142596187629E-5</v>
      </c>
      <c r="T23" s="17" cm="1">
        <f t="array" ref="T23">INDEX(Global_Qx,A23,3)*0.9</f>
        <v>2.471436E-4</v>
      </c>
      <c r="U23" s="17" cm="1">
        <f t="array" ref="U23">INDEX(Global_Qx,A23,4)*0.9</f>
        <v>2.0597892582774337E-5</v>
      </c>
    </row>
    <row r="24" spans="1:21" x14ac:dyDescent="0.2">
      <c r="A24" s="2">
        <v>21</v>
      </c>
      <c r="C24" s="17">
        <v>2.5332000000000002E-4</v>
      </c>
      <c r="D24" s="17">
        <v>2.1112451373261898E-5</v>
      </c>
      <c r="E24" s="17">
        <v>2.7865200000000006E-4</v>
      </c>
      <c r="F24" s="17">
        <v>2.3223966209684477E-5</v>
      </c>
      <c r="G24" s="17"/>
      <c r="H24" s="17" cm="1">
        <f t="array" ref="H24">(1-POWER(1-INDEX(Global_Qx,A24,1),1/12))</f>
        <v>2.1112451373261898E-5</v>
      </c>
      <c r="I24" s="17" cm="1">
        <f t="array" ref="I24">(1-POWER(1-INDEX(Global_Qx,A24,2),1/12))</f>
        <v>1.7593879726440775E-6</v>
      </c>
      <c r="J24" s="17" cm="1">
        <f t="array" ref="J24">(1-POWER(1-INDEX(Global_Qx,A24,3),1/12))</f>
        <v>2.3223966209684477E-5</v>
      </c>
      <c r="K24" s="17" cm="1">
        <f t="array" ref="K24">(1-POWER(1-INDEX(Global_Qx,A24,4),1/12))</f>
        <v>1.9353511180320027E-6</v>
      </c>
      <c r="L24" s="17"/>
      <c r="M24" s="17" cm="1">
        <f t="array" ref="M24">INDEX(Global_Qx,A24,1)*1.15</f>
        <v>2.9131799999999999E-4</v>
      </c>
      <c r="N24" s="17" cm="1">
        <f t="array" ref="N24">INDEX(Global_Qx,A24,2)*1.15</f>
        <v>2.4279319079251179E-5</v>
      </c>
      <c r="O24" s="17" cm="1">
        <f t="array" ref="O24">INDEX(Global_Qx,A24,3)*1.15</f>
        <v>3.2044980000000005E-4</v>
      </c>
      <c r="P24" s="17" cm="1">
        <f t="array" ref="P24">INDEX(Global_Qx,A24,4)*1.15</f>
        <v>2.6707561141137148E-5</v>
      </c>
      <c r="Q24" s="17"/>
      <c r="R24" s="17" cm="1">
        <f t="array" ref="R24">INDEX(Global_Qx,A24,1)*0.9</f>
        <v>2.2798800000000001E-4</v>
      </c>
      <c r="S24" s="17" cm="1">
        <f t="array" ref="S24">INDEX(Global_Qx,A24,2)*0.9</f>
        <v>1.9001206235935708E-5</v>
      </c>
      <c r="T24" s="17" cm="1">
        <f t="array" ref="T24">INDEX(Global_Qx,A24,3)*0.9</f>
        <v>2.5078680000000008E-4</v>
      </c>
      <c r="U24" s="17" cm="1">
        <f t="array" ref="U24">INDEX(Global_Qx,A24,4)*0.9</f>
        <v>2.0901569588716028E-5</v>
      </c>
    </row>
    <row r="25" spans="1:21" x14ac:dyDescent="0.2">
      <c r="A25" s="2">
        <v>22</v>
      </c>
      <c r="C25" s="17">
        <v>2.5745E-4</v>
      </c>
      <c r="D25" s="17">
        <v>2.145669863007349E-5</v>
      </c>
      <c r="E25" s="17">
        <v>2.8319500000000003E-4</v>
      </c>
      <c r="F25" s="17">
        <v>2.3602647059473014E-5</v>
      </c>
      <c r="G25" s="17"/>
      <c r="H25" s="17" cm="1">
        <f t="array" ref="H25">(1-POWER(1-INDEX(Global_Qx,A25,1),1/12))</f>
        <v>2.145669863007349E-5</v>
      </c>
      <c r="I25" s="17" cm="1">
        <f t="array" ref="I25">(1-POWER(1-INDEX(Global_Qx,A25,2),1/12))</f>
        <v>1.7880758037547295E-6</v>
      </c>
      <c r="J25" s="17" cm="1">
        <f t="array" ref="J25">(1-POWER(1-INDEX(Global_Qx,A25,3),1/12))</f>
        <v>2.3602647059473014E-5</v>
      </c>
      <c r="K25" s="17" cm="1">
        <f t="array" ref="K25">(1-POWER(1-INDEX(Global_Qx,A25,4),1/12))</f>
        <v>1.9669085328244407E-6</v>
      </c>
      <c r="L25" s="17"/>
      <c r="M25" s="17" cm="1">
        <f t="array" ref="M25">INDEX(Global_Qx,A25,1)*1.15</f>
        <v>2.9606749999999996E-4</v>
      </c>
      <c r="N25" s="17" cm="1">
        <f t="array" ref="N25">INDEX(Global_Qx,A25,2)*1.15</f>
        <v>2.467520342458451E-5</v>
      </c>
      <c r="O25" s="17" cm="1">
        <f t="array" ref="O25">INDEX(Global_Qx,A25,3)*1.15</f>
        <v>3.2567425E-4</v>
      </c>
      <c r="P25" s="17" cm="1">
        <f t="array" ref="P25">INDEX(Global_Qx,A25,4)*1.15</f>
        <v>2.7143044118393964E-5</v>
      </c>
      <c r="Q25" s="17"/>
      <c r="R25" s="17" cm="1">
        <f t="array" ref="R25">INDEX(Global_Qx,A25,1)*0.9</f>
        <v>2.3170499999999999E-4</v>
      </c>
      <c r="S25" s="17" cm="1">
        <f t="array" ref="S25">INDEX(Global_Qx,A25,2)*0.9</f>
        <v>1.9311028767066141E-5</v>
      </c>
      <c r="T25" s="17" cm="1">
        <f t="array" ref="T25">INDEX(Global_Qx,A25,3)*0.9</f>
        <v>2.5487550000000001E-4</v>
      </c>
      <c r="U25" s="17" cm="1">
        <f t="array" ref="U25">INDEX(Global_Qx,A25,4)*0.9</f>
        <v>2.1242382353525713E-5</v>
      </c>
    </row>
    <row r="26" spans="1:21" x14ac:dyDescent="0.2">
      <c r="A26" s="2">
        <v>23</v>
      </c>
      <c r="C26" s="17">
        <v>2.6209999999999997E-4</v>
      </c>
      <c r="D26" s="17">
        <v>2.1844290927330867E-5</v>
      </c>
      <c r="E26" s="17">
        <v>2.8831000000000001E-4</v>
      </c>
      <c r="F26" s="17">
        <v>2.4029008741877078E-5</v>
      </c>
      <c r="G26" s="17"/>
      <c r="H26" s="17" cm="1">
        <f t="array" ref="H26">(1-POWER(1-INDEX(Global_Qx,A26,1),1/12))</f>
        <v>2.1844290927330867E-5</v>
      </c>
      <c r="I26" s="17" cm="1">
        <f t="array" ref="I26">(1-POWER(1-INDEX(Global_Qx,A26,2),1/12))</f>
        <v>1.8203758028745298E-6</v>
      </c>
      <c r="J26" s="17" cm="1">
        <f t="array" ref="J26">(1-POWER(1-INDEX(Global_Qx,A26,3),1/12))</f>
        <v>2.4029008741877078E-5</v>
      </c>
      <c r="K26" s="17" cm="1">
        <f t="array" ref="K26">(1-POWER(1-INDEX(Global_Qx,A26,4),1/12))</f>
        <v>2.0024394487005992E-6</v>
      </c>
      <c r="L26" s="17"/>
      <c r="M26" s="17" cm="1">
        <f t="array" ref="M26">INDEX(Global_Qx,A26,1)*1.15</f>
        <v>3.0141499999999997E-4</v>
      </c>
      <c r="N26" s="17" cm="1">
        <f t="array" ref="N26">INDEX(Global_Qx,A26,2)*1.15</f>
        <v>2.5120934566430497E-5</v>
      </c>
      <c r="O26" s="17" cm="1">
        <f t="array" ref="O26">INDEX(Global_Qx,A26,3)*1.15</f>
        <v>3.315565E-4</v>
      </c>
      <c r="P26" s="17" cm="1">
        <f t="array" ref="P26">INDEX(Global_Qx,A26,4)*1.15</f>
        <v>2.7633360053158639E-5</v>
      </c>
      <c r="Q26" s="17"/>
      <c r="R26" s="17" cm="1">
        <f t="array" ref="R26">INDEX(Global_Qx,A26,1)*0.9</f>
        <v>2.3588999999999999E-4</v>
      </c>
      <c r="S26" s="17" cm="1">
        <f t="array" ref="S26">INDEX(Global_Qx,A26,2)*0.9</f>
        <v>1.965986183459778E-5</v>
      </c>
      <c r="T26" s="17" cm="1">
        <f t="array" ref="T26">INDEX(Global_Qx,A26,3)*0.9</f>
        <v>2.5947900000000001E-4</v>
      </c>
      <c r="U26" s="17" cm="1">
        <f t="array" ref="U26">INDEX(Global_Qx,A26,4)*0.9</f>
        <v>2.1626107867689372E-5</v>
      </c>
    </row>
    <row r="27" spans="1:21" x14ac:dyDescent="0.2">
      <c r="A27" s="2">
        <v>24</v>
      </c>
      <c r="C27" s="17">
        <v>2.6731999999999998E-4</v>
      </c>
      <c r="D27" s="17">
        <v>2.2279396507229876E-5</v>
      </c>
      <c r="E27" s="17">
        <v>2.94052E-4</v>
      </c>
      <c r="F27" s="17">
        <v>2.4507636496862162E-5</v>
      </c>
      <c r="G27" s="17"/>
      <c r="H27" s="17" cm="1">
        <f t="array" ref="H27">(1-POWER(1-INDEX(Global_Qx,A27,1),1/12))</f>
        <v>2.2279396507229876E-5</v>
      </c>
      <c r="I27" s="17" cm="1">
        <f t="array" ref="I27">(1-POWER(1-INDEX(Global_Qx,A27,2),1/12))</f>
        <v>1.8566353344739994E-6</v>
      </c>
      <c r="J27" s="17" cm="1">
        <f t="array" ref="J27">(1-POWER(1-INDEX(Global_Qx,A27,3),1/12))</f>
        <v>2.4507636496862162E-5</v>
      </c>
      <c r="K27" s="17" cm="1">
        <f t="array" ref="K27">(1-POWER(1-INDEX(Global_Qx,A27,4),1/12))</f>
        <v>2.0423259822210937E-6</v>
      </c>
      <c r="L27" s="17"/>
      <c r="M27" s="17" cm="1">
        <f t="array" ref="M27">INDEX(Global_Qx,A27,1)*1.15</f>
        <v>3.0741799999999995E-4</v>
      </c>
      <c r="N27" s="17" cm="1">
        <f t="array" ref="N27">INDEX(Global_Qx,A27,2)*1.15</f>
        <v>2.5621305983314357E-5</v>
      </c>
      <c r="O27" s="17" cm="1">
        <f t="array" ref="O27">INDEX(Global_Qx,A27,3)*1.15</f>
        <v>3.3815979999999999E-4</v>
      </c>
      <c r="P27" s="17" cm="1">
        <f t="array" ref="P27">INDEX(Global_Qx,A27,4)*1.15</f>
        <v>2.8183781971391483E-5</v>
      </c>
      <c r="Q27" s="17"/>
      <c r="R27" s="17" cm="1">
        <f t="array" ref="R27">INDEX(Global_Qx,A27,1)*0.9</f>
        <v>2.4058799999999999E-4</v>
      </c>
      <c r="S27" s="17" cm="1">
        <f t="array" ref="S27">INDEX(Global_Qx,A27,2)*0.9</f>
        <v>2.0051456856506888E-5</v>
      </c>
      <c r="T27" s="17" cm="1">
        <f t="array" ref="T27">INDEX(Global_Qx,A27,3)*0.9</f>
        <v>2.646468E-4</v>
      </c>
      <c r="U27" s="17" cm="1">
        <f t="array" ref="U27">INDEX(Global_Qx,A27,4)*0.9</f>
        <v>2.2056872847175946E-5</v>
      </c>
    </row>
    <row r="28" spans="1:21" x14ac:dyDescent="0.2">
      <c r="A28" s="2">
        <v>25</v>
      </c>
      <c r="C28" s="17">
        <v>2.7318999999999998E-4</v>
      </c>
      <c r="D28" s="17">
        <v>2.2768684388441152E-5</v>
      </c>
      <c r="E28" s="17">
        <v>3.0050900000000002E-4</v>
      </c>
      <c r="F28" s="17">
        <v>2.5045866503536907E-5</v>
      </c>
      <c r="G28" s="17"/>
      <c r="H28" s="17" cm="1">
        <f t="array" ref="H28">(1-POWER(1-INDEX(Global_Qx,A28,1),1/12))</f>
        <v>2.2768684388441152E-5</v>
      </c>
      <c r="I28" s="17" cm="1">
        <f t="array" ref="I28">(1-POWER(1-INDEX(Global_Qx,A28,2),1/12))</f>
        <v>1.8974101665403253E-6</v>
      </c>
      <c r="J28" s="17" cm="1">
        <f t="array" ref="J28">(1-POWER(1-INDEX(Global_Qx,A28,3),1/12))</f>
        <v>2.5045866503536907E-5</v>
      </c>
      <c r="K28" s="17" cm="1">
        <f t="array" ref="K28">(1-POWER(1-INDEX(Global_Qx,A28,4),1/12))</f>
        <v>2.0871795015642292E-6</v>
      </c>
      <c r="L28" s="17"/>
      <c r="M28" s="17" cm="1">
        <f t="array" ref="M28">INDEX(Global_Qx,A28,1)*1.15</f>
        <v>3.1416849999999993E-4</v>
      </c>
      <c r="N28" s="17" cm="1">
        <f t="array" ref="N28">INDEX(Global_Qx,A28,2)*1.15</f>
        <v>2.6183987046707321E-5</v>
      </c>
      <c r="O28" s="17" cm="1">
        <f t="array" ref="O28">INDEX(Global_Qx,A28,3)*1.15</f>
        <v>3.4558534999999999E-4</v>
      </c>
      <c r="P28" s="17" cm="1">
        <f t="array" ref="P28">INDEX(Global_Qx,A28,4)*1.15</f>
        <v>2.8802746479067439E-5</v>
      </c>
      <c r="Q28" s="17"/>
      <c r="R28" s="17" cm="1">
        <f t="array" ref="R28">INDEX(Global_Qx,A28,1)*0.9</f>
        <v>2.4587099999999999E-4</v>
      </c>
      <c r="S28" s="17" cm="1">
        <f t="array" ref="S28">INDEX(Global_Qx,A28,2)*0.9</f>
        <v>2.0491815949597036E-5</v>
      </c>
      <c r="T28" s="17" cm="1">
        <f t="array" ref="T28">INDEX(Global_Qx,A28,3)*0.9</f>
        <v>2.7045810000000004E-4</v>
      </c>
      <c r="U28" s="17" cm="1">
        <f t="array" ref="U28">INDEX(Global_Qx,A28,4)*0.9</f>
        <v>2.2541279853183216E-5</v>
      </c>
    </row>
    <row r="29" spans="1:21" x14ac:dyDescent="0.2">
      <c r="A29" s="2">
        <v>26</v>
      </c>
      <c r="C29" s="17">
        <v>2.7978999999999998E-4</v>
      </c>
      <c r="D29" s="17">
        <v>2.3318823822338075E-5</v>
      </c>
      <c r="E29" s="17">
        <v>3.07769E-4</v>
      </c>
      <c r="F29" s="17">
        <v>2.5651035223117624E-5</v>
      </c>
      <c r="G29" s="17"/>
      <c r="H29" s="17" cm="1">
        <f t="array" ref="H29">(1-POWER(1-INDEX(Global_Qx,A29,1),1/12))</f>
        <v>2.3318823822338075E-5</v>
      </c>
      <c r="I29" s="17" cm="1">
        <f t="array" ref="I29">(1-POWER(1-INDEX(Global_Qx,A29,2),1/12))</f>
        <v>1.9432560877108429E-6</v>
      </c>
      <c r="J29" s="17" cm="1">
        <f t="array" ref="J29">(1-POWER(1-INDEX(Global_Qx,A29,3),1/12))</f>
        <v>2.5651035223117624E-5</v>
      </c>
      <c r="K29" s="17" cm="1">
        <f t="array" ref="K29">(1-POWER(1-INDEX(Global_Qx,A29,4),1/12))</f>
        <v>2.1376113999993507E-6</v>
      </c>
      <c r="L29" s="17"/>
      <c r="M29" s="17" cm="1">
        <f t="array" ref="M29">INDEX(Global_Qx,A29,1)*1.15</f>
        <v>3.2175849999999996E-4</v>
      </c>
      <c r="N29" s="17" cm="1">
        <f t="array" ref="N29">INDEX(Global_Qx,A29,2)*1.15</f>
        <v>2.6816647395688784E-5</v>
      </c>
      <c r="O29" s="17" cm="1">
        <f t="array" ref="O29">INDEX(Global_Qx,A29,3)*1.15</f>
        <v>3.5393434999999999E-4</v>
      </c>
      <c r="P29" s="17" cm="1">
        <f t="array" ref="P29">INDEX(Global_Qx,A29,4)*1.15</f>
        <v>2.9498690506585264E-5</v>
      </c>
      <c r="Q29" s="17"/>
      <c r="R29" s="17" cm="1">
        <f t="array" ref="R29">INDEX(Global_Qx,A29,1)*0.9</f>
        <v>2.5181100000000001E-4</v>
      </c>
      <c r="S29" s="17" cm="1">
        <f t="array" ref="S29">INDEX(Global_Qx,A29,2)*0.9</f>
        <v>2.0986941440104268E-5</v>
      </c>
      <c r="T29" s="17" cm="1">
        <f t="array" ref="T29">INDEX(Global_Qx,A29,3)*0.9</f>
        <v>2.7699210000000003E-4</v>
      </c>
      <c r="U29" s="17" cm="1">
        <f t="array" ref="U29">INDEX(Global_Qx,A29,4)*0.9</f>
        <v>2.3085931700805862E-5</v>
      </c>
    </row>
    <row r="30" spans="1:21" x14ac:dyDescent="0.2">
      <c r="A30" s="2">
        <v>27</v>
      </c>
      <c r="C30" s="17">
        <v>2.8720999999999998E-4</v>
      </c>
      <c r="D30" s="17">
        <v>2.3937317888744758E-5</v>
      </c>
      <c r="E30" s="17">
        <v>3.1593099999999998E-4</v>
      </c>
      <c r="F30" s="17">
        <v>2.6331396382084371E-5</v>
      </c>
      <c r="G30" s="17"/>
      <c r="H30" s="17" cm="1">
        <f t="array" ref="H30">(1-POWER(1-INDEX(Global_Qx,A30,1),1/12))</f>
        <v>2.3937317888744758E-5</v>
      </c>
      <c r="I30" s="17" cm="1">
        <f t="array" ref="I30">(1-POWER(1-INDEX(Global_Qx,A30,2),1/12))</f>
        <v>1.9947983762591548E-6</v>
      </c>
      <c r="J30" s="17" cm="1">
        <f t="array" ref="J30">(1-POWER(1-INDEX(Global_Qx,A30,3),1/12))</f>
        <v>2.6331396382084371E-5</v>
      </c>
      <c r="K30" s="17" cm="1">
        <f t="array" ref="K30">(1-POWER(1-INDEX(Global_Qx,A30,4),1/12))</f>
        <v>2.1943095140919411E-6</v>
      </c>
      <c r="L30" s="17"/>
      <c r="M30" s="17" cm="1">
        <f t="array" ref="M30">INDEX(Global_Qx,A30,1)*1.15</f>
        <v>3.3029149999999998E-4</v>
      </c>
      <c r="N30" s="17" cm="1">
        <f t="array" ref="N30">INDEX(Global_Qx,A30,2)*1.15</f>
        <v>2.752791557205647E-5</v>
      </c>
      <c r="O30" s="17" cm="1">
        <f t="array" ref="O30">INDEX(Global_Qx,A30,3)*1.15</f>
        <v>3.6332064999999993E-4</v>
      </c>
      <c r="P30" s="17" cm="1">
        <f t="array" ref="P30">INDEX(Global_Qx,A30,4)*1.15</f>
        <v>3.0281105839397024E-5</v>
      </c>
      <c r="Q30" s="17"/>
      <c r="R30" s="17" cm="1">
        <f t="array" ref="R30">INDEX(Global_Qx,A30,1)*0.9</f>
        <v>2.5848899999999998E-4</v>
      </c>
      <c r="S30" s="17" cm="1">
        <f t="array" ref="S30">INDEX(Global_Qx,A30,2)*0.9</f>
        <v>2.1543586099870284E-5</v>
      </c>
      <c r="T30" s="17" cm="1">
        <f t="array" ref="T30">INDEX(Global_Qx,A30,3)*0.9</f>
        <v>2.8433789999999999E-4</v>
      </c>
      <c r="U30" s="17" cm="1">
        <f t="array" ref="U30">INDEX(Global_Qx,A30,4)*0.9</f>
        <v>2.3698256743875935E-5</v>
      </c>
    </row>
    <row r="31" spans="1:21" x14ac:dyDescent="0.2">
      <c r="A31" s="2">
        <v>28</v>
      </c>
      <c r="C31" s="17">
        <v>2.9554000000000001E-4</v>
      </c>
      <c r="D31" s="17">
        <v>2.4631670014763074E-5</v>
      </c>
      <c r="E31" s="17">
        <v>3.2509400000000006E-4</v>
      </c>
      <c r="F31" s="17">
        <v>2.7095204127469685E-5</v>
      </c>
      <c r="G31" s="17"/>
      <c r="H31" s="17" cm="1">
        <f t="array" ref="H31">(1-POWER(1-INDEX(Global_Qx,A31,1),1/12))</f>
        <v>2.4631670014763074E-5</v>
      </c>
      <c r="I31" s="17" cm="1">
        <f t="array" ref="I31">(1-POWER(1-INDEX(Global_Qx,A31,2),1/12))</f>
        <v>2.0526623415451084E-6</v>
      </c>
      <c r="J31" s="17" cm="1">
        <f t="array" ref="J31">(1-POWER(1-INDEX(Global_Qx,A31,3),1/12))</f>
        <v>2.7095204127469685E-5</v>
      </c>
      <c r="K31" s="17" cm="1">
        <f t="array" ref="K31">(1-POWER(1-INDEX(Global_Qx,A31,4),1/12))</f>
        <v>2.2579617182660883E-6</v>
      </c>
      <c r="L31" s="17"/>
      <c r="M31" s="17" cm="1">
        <f t="array" ref="M31">INDEX(Global_Qx,A31,1)*1.15</f>
        <v>3.39871E-4</v>
      </c>
      <c r="N31" s="17" cm="1">
        <f t="array" ref="N31">INDEX(Global_Qx,A31,2)*1.15</f>
        <v>2.8326420516977532E-5</v>
      </c>
      <c r="O31" s="17" cm="1">
        <f t="array" ref="O31">INDEX(Global_Qx,A31,3)*1.15</f>
        <v>3.7385810000000006E-4</v>
      </c>
      <c r="P31" s="17" cm="1">
        <f t="array" ref="P31">INDEX(Global_Qx,A31,4)*1.15</f>
        <v>3.1159484746590135E-5</v>
      </c>
      <c r="Q31" s="17"/>
      <c r="R31" s="17" cm="1">
        <f t="array" ref="R31">INDEX(Global_Qx,A31,1)*0.9</f>
        <v>2.6598600000000001E-4</v>
      </c>
      <c r="S31" s="17" cm="1">
        <f t="array" ref="S31">INDEX(Global_Qx,A31,2)*0.9</f>
        <v>2.2168503013286767E-5</v>
      </c>
      <c r="T31" s="17" cm="1">
        <f t="array" ref="T31">INDEX(Global_Qx,A31,3)*0.9</f>
        <v>2.9258460000000007E-4</v>
      </c>
      <c r="U31" s="17" cm="1">
        <f t="array" ref="U31">INDEX(Global_Qx,A31,4)*0.9</f>
        <v>2.4385683714722717E-5</v>
      </c>
    </row>
    <row r="32" spans="1:21" x14ac:dyDescent="0.2">
      <c r="A32" s="2">
        <v>29</v>
      </c>
      <c r="C32" s="17">
        <v>3.0490999999999998E-4</v>
      </c>
      <c r="D32" s="17">
        <v>2.5412718300144022E-5</v>
      </c>
      <c r="E32" s="17">
        <v>3.3540099999999998E-4</v>
      </c>
      <c r="F32" s="17">
        <v>2.7954380893646658E-5</v>
      </c>
      <c r="G32" s="17"/>
      <c r="H32" s="17" cm="1">
        <f t="array" ref="H32">(1-POWER(1-INDEX(Global_Qx,A32,1),1/12))</f>
        <v>2.5412718300144022E-5</v>
      </c>
      <c r="I32" s="17" cm="1">
        <f t="array" ref="I32">(1-POWER(1-INDEX(Global_Qx,A32,2),1/12))</f>
        <v>2.1177511916325997E-6</v>
      </c>
      <c r="J32" s="17" cm="1">
        <f t="array" ref="J32">(1-POWER(1-INDEX(Global_Qx,A32,3),1/12))</f>
        <v>2.7954380893646658E-5</v>
      </c>
      <c r="K32" s="17" cm="1">
        <f t="array" ref="K32">(1-POWER(1-INDEX(Global_Qx,A32,4),1/12))</f>
        <v>2.3295615886320675E-6</v>
      </c>
      <c r="L32" s="17"/>
      <c r="M32" s="17" cm="1">
        <f t="array" ref="M32">INDEX(Global_Qx,A32,1)*1.15</f>
        <v>3.5064649999999993E-4</v>
      </c>
      <c r="N32" s="17" cm="1">
        <f t="array" ref="N32">INDEX(Global_Qx,A32,2)*1.15</f>
        <v>2.9224626045165622E-5</v>
      </c>
      <c r="O32" s="17" cm="1">
        <f t="array" ref="O32">INDEX(Global_Qx,A32,3)*1.15</f>
        <v>3.8571114999999995E-4</v>
      </c>
      <c r="P32" s="17" cm="1">
        <f t="array" ref="P32">INDEX(Global_Qx,A32,4)*1.15</f>
        <v>3.2147538027693655E-5</v>
      </c>
      <c r="Q32" s="17"/>
      <c r="R32" s="17" cm="1">
        <f t="array" ref="R32">INDEX(Global_Qx,A32,1)*0.9</f>
        <v>2.7441899999999998E-4</v>
      </c>
      <c r="S32" s="17" cm="1">
        <f t="array" ref="S32">INDEX(Global_Qx,A32,2)*0.9</f>
        <v>2.287144647012962E-5</v>
      </c>
      <c r="T32" s="17" cm="1">
        <f t="array" ref="T32">INDEX(Global_Qx,A32,3)*0.9</f>
        <v>3.0186089999999997E-4</v>
      </c>
      <c r="U32" s="17" cm="1">
        <f t="array" ref="U32">INDEX(Global_Qx,A32,4)*0.9</f>
        <v>2.5158942804281994E-5</v>
      </c>
    </row>
    <row r="33" spans="1:21" x14ac:dyDescent="0.2">
      <c r="A33" s="2">
        <v>30</v>
      </c>
      <c r="C33" s="17">
        <v>3.1545E-4</v>
      </c>
      <c r="D33" s="17">
        <v>2.6291301445713344E-5</v>
      </c>
      <c r="E33" s="17">
        <v>3.4699500000000001E-4</v>
      </c>
      <c r="F33" s="17">
        <v>2.8920849842073437E-5</v>
      </c>
      <c r="G33" s="17"/>
      <c r="H33" s="17" cm="1">
        <f t="array" ref="H33">(1-POWER(1-INDEX(Global_Qx,A33,1),1/12))</f>
        <v>2.6291301445713344E-5</v>
      </c>
      <c r="I33" s="17" cm="1">
        <f t="array" ref="I33">(1-POWER(1-INDEX(Global_Qx,A33,2),1/12))</f>
        <v>2.1909681888754307E-6</v>
      </c>
      <c r="J33" s="17" cm="1">
        <f t="array" ref="J33">(1-POWER(1-INDEX(Global_Qx,A33,3),1/12))</f>
        <v>2.8920849842073437E-5</v>
      </c>
      <c r="K33" s="17" cm="1">
        <f t="array" ref="K33">(1-POWER(1-INDEX(Global_Qx,A33,4),1/12))</f>
        <v>2.4101027671363795E-6</v>
      </c>
      <c r="L33" s="17"/>
      <c r="M33" s="17" cm="1">
        <f t="array" ref="M33">INDEX(Global_Qx,A33,1)*1.15</f>
        <v>3.6276749999999996E-4</v>
      </c>
      <c r="N33" s="17" cm="1">
        <f t="array" ref="N33">INDEX(Global_Qx,A33,2)*1.15</f>
        <v>3.0234996662570344E-5</v>
      </c>
      <c r="O33" s="17" cm="1">
        <f t="array" ref="O33">INDEX(Global_Qx,A33,3)*1.15</f>
        <v>3.9904424999999996E-4</v>
      </c>
      <c r="P33" s="17" cm="1">
        <f t="array" ref="P33">INDEX(Global_Qx,A33,4)*1.15</f>
        <v>3.325897731838445E-5</v>
      </c>
      <c r="Q33" s="17"/>
      <c r="R33" s="17" cm="1">
        <f t="array" ref="R33">INDEX(Global_Qx,A33,1)*0.9</f>
        <v>2.8390499999999999E-4</v>
      </c>
      <c r="S33" s="17" cm="1">
        <f t="array" ref="S33">INDEX(Global_Qx,A33,2)*0.9</f>
        <v>2.3662171301142011E-5</v>
      </c>
      <c r="T33" s="17" cm="1">
        <f t="array" ref="T33">INDEX(Global_Qx,A33,3)*0.9</f>
        <v>3.1229550000000004E-4</v>
      </c>
      <c r="U33" s="17" cm="1">
        <f t="array" ref="U33">INDEX(Global_Qx,A33,4)*0.9</f>
        <v>2.6028764857866094E-5</v>
      </c>
    </row>
    <row r="34" spans="1:21" x14ac:dyDescent="0.2">
      <c r="A34" s="2">
        <v>31</v>
      </c>
      <c r="C34" s="17">
        <v>3.2728E-4</v>
      </c>
      <c r="D34" s="17">
        <v>2.7277425279859102E-5</v>
      </c>
      <c r="E34" s="17">
        <v>3.6000800000000004E-4</v>
      </c>
      <c r="F34" s="17">
        <v>3.0005618025574776E-5</v>
      </c>
      <c r="G34" s="17"/>
      <c r="H34" s="17" cm="1">
        <f t="array" ref="H34">(1-POWER(1-INDEX(Global_Qx,A34,1),1/12))</f>
        <v>2.7277425279859102E-5</v>
      </c>
      <c r="I34" s="17" cm="1">
        <f t="array" ref="I34">(1-POWER(1-INDEX(Global_Qx,A34,2),1/12))</f>
        <v>2.2731471926995539E-6</v>
      </c>
      <c r="J34" s="17" cm="1">
        <f t="array" ref="J34">(1-POWER(1-INDEX(Global_Qx,A34,3),1/12))</f>
        <v>3.0005618025574776E-5</v>
      </c>
      <c r="K34" s="17" cm="1">
        <f t="array" ref="K34">(1-POWER(1-INDEX(Global_Qx,A34,4),1/12))</f>
        <v>2.5005025573454631E-6</v>
      </c>
      <c r="L34" s="17"/>
      <c r="M34" s="17" cm="1">
        <f t="array" ref="M34">INDEX(Global_Qx,A34,1)*1.15</f>
        <v>3.7637199999999998E-4</v>
      </c>
      <c r="N34" s="17" cm="1">
        <f t="array" ref="N34">INDEX(Global_Qx,A34,2)*1.15</f>
        <v>3.1369039071837966E-5</v>
      </c>
      <c r="O34" s="17" cm="1">
        <f t="array" ref="O34">INDEX(Global_Qx,A34,3)*1.15</f>
        <v>4.1400920000000003E-4</v>
      </c>
      <c r="P34" s="17" cm="1">
        <f t="array" ref="P34">INDEX(Global_Qx,A34,4)*1.15</f>
        <v>3.4506460729410987E-5</v>
      </c>
      <c r="Q34" s="17"/>
      <c r="R34" s="17" cm="1">
        <f t="array" ref="R34">INDEX(Global_Qx,A34,1)*0.9</f>
        <v>2.9455200000000001E-4</v>
      </c>
      <c r="S34" s="17" cm="1">
        <f t="array" ref="S34">INDEX(Global_Qx,A34,2)*0.9</f>
        <v>2.4549682751873194E-5</v>
      </c>
      <c r="T34" s="17" cm="1">
        <f t="array" ref="T34">INDEX(Global_Qx,A34,3)*0.9</f>
        <v>3.2400720000000003E-4</v>
      </c>
      <c r="U34" s="17" cm="1">
        <f t="array" ref="U34">INDEX(Global_Qx,A34,4)*0.9</f>
        <v>2.70050562230173E-5</v>
      </c>
    </row>
    <row r="35" spans="1:21" x14ac:dyDescent="0.2">
      <c r="A35" s="2">
        <v>32</v>
      </c>
      <c r="C35" s="17">
        <v>3.4058999999999999E-4</v>
      </c>
      <c r="D35" s="17">
        <v>2.8386931579027497E-5</v>
      </c>
      <c r="E35" s="17">
        <v>3.7464900000000001E-4</v>
      </c>
      <c r="F35" s="17">
        <v>3.122611232730943E-5</v>
      </c>
      <c r="G35" s="17"/>
      <c r="H35" s="17" cm="1">
        <f t="array" ref="H35">(1-POWER(1-INDEX(Global_Qx,A35,1),1/12))</f>
        <v>2.8386931579027497E-5</v>
      </c>
      <c r="I35" s="17" cm="1">
        <f t="array" ref="I35">(1-POWER(1-INDEX(Global_Qx,A35,2),1/12))</f>
        <v>2.3656084099377139E-6</v>
      </c>
      <c r="J35" s="17" cm="1">
        <f t="array" ref="J35">(1-POWER(1-INDEX(Global_Qx,A35,3),1/12))</f>
        <v>3.122611232730943E-5</v>
      </c>
      <c r="K35" s="17" cm="1">
        <f t="array" ref="K35">(1-POWER(1-INDEX(Global_Qx,A35,4),1/12))</f>
        <v>2.6022132703085177E-6</v>
      </c>
      <c r="L35" s="17"/>
      <c r="M35" s="17" cm="1">
        <f t="array" ref="M35">INDEX(Global_Qx,A35,1)*1.15</f>
        <v>3.9167849999999997E-4</v>
      </c>
      <c r="N35" s="17" cm="1">
        <f t="array" ref="N35">INDEX(Global_Qx,A35,2)*1.15</f>
        <v>3.2644971315881616E-5</v>
      </c>
      <c r="O35" s="17" cm="1">
        <f t="array" ref="O35">INDEX(Global_Qx,A35,3)*1.15</f>
        <v>4.3084634999999999E-4</v>
      </c>
      <c r="P35" s="17" cm="1">
        <f t="array" ref="P35">INDEX(Global_Qx,A35,4)*1.15</f>
        <v>3.5910029176405839E-5</v>
      </c>
      <c r="Q35" s="17"/>
      <c r="R35" s="17" cm="1">
        <f t="array" ref="R35">INDEX(Global_Qx,A35,1)*0.9</f>
        <v>3.0653100000000002E-4</v>
      </c>
      <c r="S35" s="17" cm="1">
        <f t="array" ref="S35">INDEX(Global_Qx,A35,2)*0.9</f>
        <v>2.5548238421124748E-5</v>
      </c>
      <c r="T35" s="17" cm="1">
        <f t="array" ref="T35">INDEX(Global_Qx,A35,3)*0.9</f>
        <v>3.3718410000000001E-4</v>
      </c>
      <c r="U35" s="17" cm="1">
        <f t="array" ref="U35">INDEX(Global_Qx,A35,4)*0.9</f>
        <v>2.8103501094578488E-5</v>
      </c>
    </row>
    <row r="36" spans="1:21" x14ac:dyDescent="0.2">
      <c r="A36" s="2">
        <v>33</v>
      </c>
      <c r="C36" s="17">
        <v>3.5554E-4</v>
      </c>
      <c r="D36" s="17">
        <v>2.9633162540121383E-5</v>
      </c>
      <c r="E36" s="17">
        <v>3.9109400000000003E-4</v>
      </c>
      <c r="F36" s="17">
        <v>3.2597010139578941E-5</v>
      </c>
      <c r="G36" s="17"/>
      <c r="H36" s="17" cm="1">
        <f t="array" ref="H36">(1-POWER(1-INDEX(Global_Qx,A36,1),1/12))</f>
        <v>2.9633162540121383E-5</v>
      </c>
      <c r="I36" s="17" cm="1">
        <f t="array" ref="I36">(1-POWER(1-INDEX(Global_Qx,A36,2),1/12))</f>
        <v>2.4694637518196672E-6</v>
      </c>
      <c r="J36" s="17" cm="1">
        <f t="array" ref="J36">(1-POWER(1-INDEX(Global_Qx,A36,3),1/12))</f>
        <v>3.2597010139578941E-5</v>
      </c>
      <c r="K36" s="17" cm="1">
        <f t="array" ref="K36">(1-POWER(1-INDEX(Global_Qx,A36,4),1/12))</f>
        <v>2.7164580965743923E-6</v>
      </c>
      <c r="L36" s="17"/>
      <c r="M36" s="17" cm="1">
        <f t="array" ref="M36">INDEX(Global_Qx,A36,1)*1.15</f>
        <v>4.08871E-4</v>
      </c>
      <c r="N36" s="17" cm="1">
        <f t="array" ref="N36">INDEX(Global_Qx,A36,2)*1.15</f>
        <v>3.4078136921139589E-5</v>
      </c>
      <c r="O36" s="17" cm="1">
        <f t="array" ref="O36">INDEX(Global_Qx,A36,3)*1.15</f>
        <v>4.4975810000000001E-4</v>
      </c>
      <c r="P36" s="17" cm="1">
        <f t="array" ref="P36">INDEX(Global_Qx,A36,4)*1.15</f>
        <v>3.7486561660515778E-5</v>
      </c>
      <c r="Q36" s="17"/>
      <c r="R36" s="17" cm="1">
        <f t="array" ref="R36">INDEX(Global_Qx,A36,1)*0.9</f>
        <v>3.1998600000000002E-4</v>
      </c>
      <c r="S36" s="17" cm="1">
        <f t="array" ref="S36">INDEX(Global_Qx,A36,2)*0.9</f>
        <v>2.6669846286109246E-5</v>
      </c>
      <c r="T36" s="17" cm="1">
        <f t="array" ref="T36">INDEX(Global_Qx,A36,3)*0.9</f>
        <v>3.5198460000000005E-4</v>
      </c>
      <c r="U36" s="17" cm="1">
        <f t="array" ref="U36">INDEX(Global_Qx,A36,4)*0.9</f>
        <v>2.9337309125621047E-5</v>
      </c>
    </row>
    <row r="37" spans="1:21" x14ac:dyDescent="0.2">
      <c r="A37" s="2">
        <v>34</v>
      </c>
      <c r="C37" s="17">
        <v>3.7235000000000002E-4</v>
      </c>
      <c r="D37" s="17">
        <v>3.1034463377266341E-5</v>
      </c>
      <c r="E37" s="17">
        <v>4.0958500000000007E-4</v>
      </c>
      <c r="F37" s="17">
        <v>3.4138492505664253E-5</v>
      </c>
      <c r="G37" s="17"/>
      <c r="H37" s="17" cm="1">
        <f t="array" ref="H37">(1-POWER(1-INDEX(Global_Qx,A37,1),1/12))</f>
        <v>3.1034463377266341E-5</v>
      </c>
      <c r="I37" s="17" cm="1">
        <f t="array" ref="I37">(1-POWER(1-INDEX(Global_Qx,A37,2),1/12))</f>
        <v>2.586242068725042E-6</v>
      </c>
      <c r="J37" s="17" cm="1">
        <f t="array" ref="J37">(1-POWER(1-INDEX(Global_Qx,A37,3),1/12))</f>
        <v>3.4138492505664253E-5</v>
      </c>
      <c r="K37" s="17" cm="1">
        <f t="array" ref="K37">(1-POWER(1-INDEX(Global_Qx,A37,4),1/12))</f>
        <v>2.8449188896884081E-6</v>
      </c>
      <c r="L37" s="17"/>
      <c r="M37" s="17" cm="1">
        <f t="array" ref="M37">INDEX(Global_Qx,A37,1)*1.15</f>
        <v>4.2820249999999999E-4</v>
      </c>
      <c r="N37" s="17" cm="1">
        <f t="array" ref="N37">INDEX(Global_Qx,A37,2)*1.15</f>
        <v>3.5689632883856287E-5</v>
      </c>
      <c r="O37" s="17" cm="1">
        <f t="array" ref="O37">INDEX(Global_Qx,A37,3)*1.15</f>
        <v>4.7102275000000007E-4</v>
      </c>
      <c r="P37" s="17" cm="1">
        <f t="array" ref="P37">INDEX(Global_Qx,A37,4)*1.15</f>
        <v>3.9259266381513891E-5</v>
      </c>
      <c r="Q37" s="17"/>
      <c r="R37" s="17" cm="1">
        <f t="array" ref="R37">INDEX(Global_Qx,A37,1)*0.9</f>
        <v>3.3511500000000003E-4</v>
      </c>
      <c r="S37" s="17" cm="1">
        <f t="array" ref="S37">INDEX(Global_Qx,A37,2)*0.9</f>
        <v>2.7931017039539709E-5</v>
      </c>
      <c r="T37" s="17" cm="1">
        <f t="array" ref="T37">INDEX(Global_Qx,A37,3)*0.9</f>
        <v>3.6862650000000005E-4</v>
      </c>
      <c r="U37" s="17" cm="1">
        <f t="array" ref="U37">INDEX(Global_Qx,A37,4)*0.9</f>
        <v>3.0724643255097828E-5</v>
      </c>
    </row>
    <row r="38" spans="1:21" x14ac:dyDescent="0.2">
      <c r="A38" s="2">
        <v>35</v>
      </c>
      <c r="C38" s="17">
        <v>3.9125E-4</v>
      </c>
      <c r="D38" s="17">
        <v>3.2610014802814113E-5</v>
      </c>
      <c r="E38" s="17">
        <v>4.3037500000000004E-4</v>
      </c>
      <c r="F38" s="17">
        <v>3.5871659755049023E-5</v>
      </c>
      <c r="G38" s="17"/>
      <c r="H38" s="17" cm="1">
        <f t="array" ref="H38">(1-POWER(1-INDEX(Global_Qx,A38,1),1/12))</f>
        <v>3.2610014802814113E-5</v>
      </c>
      <c r="I38" s="17" cm="1">
        <f t="array" ref="I38">(1-POWER(1-INDEX(Global_Qx,A38,2),1/12))</f>
        <v>2.7175418508829097E-6</v>
      </c>
      <c r="J38" s="17" cm="1">
        <f t="array" ref="J38">(1-POWER(1-INDEX(Global_Qx,A38,3),1/12))</f>
        <v>3.5871659755049023E-5</v>
      </c>
      <c r="K38" s="17" cm="1">
        <f t="array" ref="K38">(1-POWER(1-INDEX(Global_Qx,A38,4),1/12))</f>
        <v>2.9893541284575775E-6</v>
      </c>
      <c r="L38" s="17"/>
      <c r="M38" s="17" cm="1">
        <f t="array" ref="M38">INDEX(Global_Qx,A38,1)*1.15</f>
        <v>4.4993749999999998E-4</v>
      </c>
      <c r="N38" s="17" cm="1">
        <f t="array" ref="N38">INDEX(Global_Qx,A38,2)*1.15</f>
        <v>3.7501517023236228E-5</v>
      </c>
      <c r="O38" s="17" cm="1">
        <f t="array" ref="O38">INDEX(Global_Qx,A38,3)*1.15</f>
        <v>4.9493124999999997E-4</v>
      </c>
      <c r="P38" s="17" cm="1">
        <f t="array" ref="P38">INDEX(Global_Qx,A38,4)*1.15</f>
        <v>4.1252408718306376E-5</v>
      </c>
      <c r="Q38" s="17"/>
      <c r="R38" s="17" cm="1">
        <f t="array" ref="R38">INDEX(Global_Qx,A38,1)*0.9</f>
        <v>3.5212500000000001E-4</v>
      </c>
      <c r="S38" s="17" cm="1">
        <f t="array" ref="S38">INDEX(Global_Qx,A38,2)*0.9</f>
        <v>2.9349013322532703E-5</v>
      </c>
      <c r="T38" s="17" cm="1">
        <f t="array" ref="T38">INDEX(Global_Qx,A38,3)*0.9</f>
        <v>3.8733750000000003E-4</v>
      </c>
      <c r="U38" s="17" cm="1">
        <f t="array" ref="U38">INDEX(Global_Qx,A38,4)*0.9</f>
        <v>3.228449377954412E-5</v>
      </c>
    </row>
    <row r="39" spans="1:21" x14ac:dyDescent="0.2">
      <c r="A39" s="2">
        <v>36</v>
      </c>
      <c r="C39" s="17">
        <v>4.1248000000000001E-4</v>
      </c>
      <c r="D39" s="17">
        <v>3.4379833439568408E-5</v>
      </c>
      <c r="E39" s="17">
        <v>4.5372800000000003E-4</v>
      </c>
      <c r="F39" s="17">
        <v>3.78185320025759E-5</v>
      </c>
      <c r="G39" s="17"/>
      <c r="H39" s="17" cm="1">
        <f t="array" ref="H39">(1-POWER(1-INDEX(Global_Qx,A39,1),1/12))</f>
        <v>3.4379833439568408E-5</v>
      </c>
      <c r="I39" s="17" cm="1">
        <f t="array" ref="I39">(1-POWER(1-INDEX(Global_Qx,A39,2),1/12))</f>
        <v>2.8650312657862997E-6</v>
      </c>
      <c r="J39" s="17" cm="1">
        <f t="array" ref="J39">(1-POWER(1-INDEX(Global_Qx,A39,3),1/12))</f>
        <v>3.78185320025759E-5</v>
      </c>
      <c r="K39" s="17" cm="1">
        <f t="array" ref="K39">(1-POWER(1-INDEX(Global_Qx,A39,4),1/12))</f>
        <v>3.1515989621366813E-6</v>
      </c>
      <c r="L39" s="17"/>
      <c r="M39" s="17" cm="1">
        <f t="array" ref="M39">INDEX(Global_Qx,A39,1)*1.15</f>
        <v>4.7435199999999999E-4</v>
      </c>
      <c r="N39" s="17" cm="1">
        <f t="array" ref="N39">INDEX(Global_Qx,A39,2)*1.15</f>
        <v>3.9536808455503669E-5</v>
      </c>
      <c r="O39" s="17" cm="1">
        <f t="array" ref="O39">INDEX(Global_Qx,A39,3)*1.15</f>
        <v>5.2178719999999997E-4</v>
      </c>
      <c r="P39" s="17" cm="1">
        <f t="array" ref="P39">INDEX(Global_Qx,A39,4)*1.15</f>
        <v>4.3491311802962282E-5</v>
      </c>
      <c r="Q39" s="17"/>
      <c r="R39" s="17" cm="1">
        <f t="array" ref="R39">INDEX(Global_Qx,A39,1)*0.9</f>
        <v>3.7123200000000004E-4</v>
      </c>
      <c r="S39" s="17" cm="1">
        <f t="array" ref="S39">INDEX(Global_Qx,A39,2)*0.9</f>
        <v>3.0941850095611567E-5</v>
      </c>
      <c r="T39" s="17" cm="1">
        <f t="array" ref="T39">INDEX(Global_Qx,A39,3)*0.9</f>
        <v>4.0835520000000002E-4</v>
      </c>
      <c r="U39" s="17" cm="1">
        <f t="array" ref="U39">INDEX(Global_Qx,A39,4)*0.9</f>
        <v>3.4036678802318314E-5</v>
      </c>
    </row>
    <row r="40" spans="1:21" x14ac:dyDescent="0.2">
      <c r="A40" s="2">
        <v>37</v>
      </c>
      <c r="C40" s="17">
        <v>4.3635000000000001E-4</v>
      </c>
      <c r="D40" s="17">
        <v>3.6369774300770707E-5</v>
      </c>
      <c r="E40" s="17">
        <v>4.7998500000000005E-4</v>
      </c>
      <c r="F40" s="17">
        <v>4.0007552149390335E-5</v>
      </c>
      <c r="G40" s="17"/>
      <c r="H40" s="17" cm="1">
        <f t="array" ref="H40">(1-POWER(1-INDEX(Global_Qx,A40,1),1/12))</f>
        <v>3.6369774300770707E-5</v>
      </c>
      <c r="I40" s="17" cm="1">
        <f t="array" ref="I40">(1-POWER(1-INDEX(Global_Qx,A40,2),1/12))</f>
        <v>3.0308650483812372E-6</v>
      </c>
      <c r="J40" s="17" cm="1">
        <f t="array" ref="J40">(1-POWER(1-INDEX(Global_Qx,A40,3),1/12))</f>
        <v>4.0007552149390335E-5</v>
      </c>
      <c r="K40" s="17" cm="1">
        <f t="array" ref="K40">(1-POWER(1-INDEX(Global_Qx,A40,4),1/12))</f>
        <v>3.3340238149159873E-6</v>
      </c>
      <c r="L40" s="17"/>
      <c r="M40" s="17" cm="1">
        <f t="array" ref="M40">INDEX(Global_Qx,A40,1)*1.15</f>
        <v>5.0180249999999993E-4</v>
      </c>
      <c r="N40" s="17" cm="1">
        <f t="array" ref="N40">INDEX(Global_Qx,A40,2)*1.15</f>
        <v>4.1825240445886312E-5</v>
      </c>
      <c r="O40" s="17" cm="1">
        <f t="array" ref="O40">INDEX(Global_Qx,A40,3)*1.15</f>
        <v>5.5198275000000005E-4</v>
      </c>
      <c r="P40" s="17" cm="1">
        <f t="array" ref="P40">INDEX(Global_Qx,A40,4)*1.15</f>
        <v>4.6008684971798883E-5</v>
      </c>
      <c r="Q40" s="17"/>
      <c r="R40" s="17" cm="1">
        <f t="array" ref="R40">INDEX(Global_Qx,A40,1)*0.9</f>
        <v>3.9271500000000002E-4</v>
      </c>
      <c r="S40" s="17" cm="1">
        <f t="array" ref="S40">INDEX(Global_Qx,A40,2)*0.9</f>
        <v>3.2732796870693635E-5</v>
      </c>
      <c r="T40" s="17" cm="1">
        <f t="array" ref="T40">INDEX(Global_Qx,A40,3)*0.9</f>
        <v>4.3198650000000004E-4</v>
      </c>
      <c r="U40" s="17" cm="1">
        <f t="array" ref="U40">INDEX(Global_Qx,A40,4)*0.9</f>
        <v>3.6006796934451306E-5</v>
      </c>
    </row>
    <row r="41" spans="1:21" x14ac:dyDescent="0.2">
      <c r="A41" s="2">
        <v>38</v>
      </c>
      <c r="C41" s="17">
        <v>4.6317999999999999E-4</v>
      </c>
      <c r="D41" s="17">
        <v>3.8606529831342051E-5</v>
      </c>
      <c r="E41" s="17">
        <v>5.0949800000000005E-4</v>
      </c>
      <c r="F41" s="17">
        <v>4.2468084722857569E-5</v>
      </c>
      <c r="G41" s="17"/>
      <c r="H41" s="17" cm="1">
        <f t="array" ref="H41">(1-POWER(1-INDEX(Global_Qx,A41,1),1/12))</f>
        <v>3.8606529831342051E-5</v>
      </c>
      <c r="I41" s="17" cm="1">
        <f t="array" ref="I41">(1-POWER(1-INDEX(Global_Qx,A41,2),1/12))</f>
        <v>3.2172677481012713E-6</v>
      </c>
      <c r="J41" s="17" cm="1">
        <f t="array" ref="J41">(1-POWER(1-INDEX(Global_Qx,A41,3),1/12))</f>
        <v>4.2468084722857569E-5</v>
      </c>
      <c r="K41" s="17" cm="1">
        <f t="array" ref="K41">(1-POWER(1-INDEX(Global_Qx,A41,4),1/12))</f>
        <v>3.5390759473008515E-6</v>
      </c>
      <c r="L41" s="17"/>
      <c r="M41" s="17" cm="1">
        <f t="array" ref="M41">INDEX(Global_Qx,A41,1)*1.15</f>
        <v>5.3265699999999997E-4</v>
      </c>
      <c r="N41" s="17" cm="1">
        <f t="array" ref="N41">INDEX(Global_Qx,A41,2)*1.15</f>
        <v>4.4397509306043352E-5</v>
      </c>
      <c r="O41" s="17" cm="1">
        <f t="array" ref="O41">INDEX(Global_Qx,A41,3)*1.15</f>
        <v>5.8592270000000003E-4</v>
      </c>
      <c r="P41" s="17" cm="1">
        <f t="array" ref="P41">INDEX(Global_Qx,A41,4)*1.15</f>
        <v>4.88382974312862E-5</v>
      </c>
      <c r="Q41" s="17"/>
      <c r="R41" s="17" cm="1">
        <f t="array" ref="R41">INDEX(Global_Qx,A41,1)*0.9</f>
        <v>4.1686199999999999E-4</v>
      </c>
      <c r="S41" s="17" cm="1">
        <f t="array" ref="S41">INDEX(Global_Qx,A41,2)*0.9</f>
        <v>3.4745876848207846E-5</v>
      </c>
      <c r="T41" s="17" cm="1">
        <f t="array" ref="T41">INDEX(Global_Qx,A41,3)*0.9</f>
        <v>4.5854820000000004E-4</v>
      </c>
      <c r="U41" s="17" cm="1">
        <f t="array" ref="U41">INDEX(Global_Qx,A41,4)*0.9</f>
        <v>3.8221276250571814E-5</v>
      </c>
    </row>
    <row r="42" spans="1:21" x14ac:dyDescent="0.2">
      <c r="A42" s="2">
        <v>39</v>
      </c>
      <c r="C42" s="17">
        <v>4.9333000000000005E-4</v>
      </c>
      <c r="D42" s="17">
        <v>4.1120131817562466E-5</v>
      </c>
      <c r="E42" s="17">
        <v>5.4266300000000009E-4</v>
      </c>
      <c r="F42" s="17">
        <v>4.5233168187386319E-5</v>
      </c>
      <c r="G42" s="17"/>
      <c r="H42" s="17" cm="1">
        <f t="array" ref="H42">(1-POWER(1-INDEX(Global_Qx,A42,1),1/12))</f>
        <v>4.1120131817562466E-5</v>
      </c>
      <c r="I42" s="17" cm="1">
        <f t="array" ref="I42">(1-POWER(1-INDEX(Global_Qx,A42,2),1/12))</f>
        <v>3.426742234857727E-6</v>
      </c>
      <c r="J42" s="17" cm="1">
        <f t="array" ref="J42">(1-POWER(1-INDEX(Global_Qx,A42,3),1/12))</f>
        <v>4.5233168187386319E-5</v>
      </c>
      <c r="K42" s="17" cm="1">
        <f t="array" ref="K42">(1-POWER(1-INDEX(Global_Qx,A42,4),1/12))</f>
        <v>3.7695088318523418E-6</v>
      </c>
      <c r="L42" s="17"/>
      <c r="M42" s="17" cm="1">
        <f t="array" ref="M42">INDEX(Global_Qx,A42,1)*1.15</f>
        <v>5.6732950000000005E-4</v>
      </c>
      <c r="N42" s="17" cm="1">
        <f t="array" ref="N42">INDEX(Global_Qx,A42,2)*1.15</f>
        <v>4.7288151590196835E-5</v>
      </c>
      <c r="O42" s="17" cm="1">
        <f t="array" ref="O42">INDEX(Global_Qx,A42,3)*1.15</f>
        <v>6.2406245000000003E-4</v>
      </c>
      <c r="P42" s="17" cm="1">
        <f t="array" ref="P42">INDEX(Global_Qx,A42,4)*1.15</f>
        <v>5.2018143415494265E-5</v>
      </c>
      <c r="Q42" s="17"/>
      <c r="R42" s="17" cm="1">
        <f t="array" ref="R42">INDEX(Global_Qx,A42,1)*0.9</f>
        <v>4.4399700000000007E-4</v>
      </c>
      <c r="S42" s="17" cm="1">
        <f t="array" ref="S42">INDEX(Global_Qx,A42,2)*0.9</f>
        <v>3.7008118635806218E-5</v>
      </c>
      <c r="T42" s="17" cm="1">
        <f t="array" ref="T42">INDEX(Global_Qx,A42,3)*0.9</f>
        <v>4.8839670000000012E-4</v>
      </c>
      <c r="U42" s="17" cm="1">
        <f t="array" ref="U42">INDEX(Global_Qx,A42,4)*0.9</f>
        <v>4.0709851368647686E-5</v>
      </c>
    </row>
    <row r="43" spans="1:21" x14ac:dyDescent="0.2">
      <c r="A43" s="2">
        <v>40</v>
      </c>
      <c r="C43" s="17">
        <v>5.2722000000000001E-4</v>
      </c>
      <c r="D43" s="17">
        <v>4.3945620140650732E-5</v>
      </c>
      <c r="E43" s="17">
        <v>5.7994200000000007E-4</v>
      </c>
      <c r="F43" s="17">
        <v>4.8341350803227101E-5</v>
      </c>
      <c r="G43" s="17"/>
      <c r="H43" s="17" cm="1">
        <f t="array" ref="H43">(1-POWER(1-INDEX(Global_Qx,A43,1),1/12))</f>
        <v>4.3945620140650732E-5</v>
      </c>
      <c r="I43" s="17" cm="1">
        <f t="array" ref="I43">(1-POWER(1-INDEX(Global_Qx,A43,2),1/12))</f>
        <v>3.6622087755677768E-6</v>
      </c>
      <c r="J43" s="17" cm="1">
        <f t="array" ref="J43">(1-POWER(1-INDEX(Global_Qx,A43,3),1/12))</f>
        <v>4.8341350803227101E-5</v>
      </c>
      <c r="K43" s="17" cm="1">
        <f t="array" ref="K43">(1-POWER(1-INDEX(Global_Qx,A43,4),1/12))</f>
        <v>4.0285351591284879E-6</v>
      </c>
      <c r="L43" s="17"/>
      <c r="M43" s="17" cm="1">
        <f t="array" ref="M43">INDEX(Global_Qx,A43,1)*1.15</f>
        <v>6.0630299999999999E-4</v>
      </c>
      <c r="N43" s="17" cm="1">
        <f t="array" ref="N43">INDEX(Global_Qx,A43,2)*1.15</f>
        <v>5.0537463161748335E-5</v>
      </c>
      <c r="O43" s="17" cm="1">
        <f t="array" ref="O43">INDEX(Global_Qx,A43,3)*1.15</f>
        <v>6.6693329999999997E-4</v>
      </c>
      <c r="P43" s="17" cm="1">
        <f t="array" ref="P43">INDEX(Global_Qx,A43,4)*1.15</f>
        <v>5.5592553423711161E-5</v>
      </c>
      <c r="Q43" s="17"/>
      <c r="R43" s="17" cm="1">
        <f t="array" ref="R43">INDEX(Global_Qx,A43,1)*0.9</f>
        <v>4.7449800000000001E-4</v>
      </c>
      <c r="S43" s="17" cm="1">
        <f t="array" ref="S43">INDEX(Global_Qx,A43,2)*0.9</f>
        <v>3.9551058126585659E-5</v>
      </c>
      <c r="T43" s="17" cm="1">
        <f t="array" ref="T43">INDEX(Global_Qx,A43,3)*0.9</f>
        <v>5.2194780000000009E-4</v>
      </c>
      <c r="U43" s="17" cm="1">
        <f t="array" ref="U43">INDEX(Global_Qx,A43,4)*0.9</f>
        <v>4.3507215722904392E-5</v>
      </c>
    </row>
    <row r="44" spans="1:21" x14ac:dyDescent="0.2">
      <c r="A44" s="2">
        <v>41</v>
      </c>
      <c r="C44" s="17">
        <v>5.6530999999999997E-4</v>
      </c>
      <c r="D44" s="17">
        <v>4.7121377081627003E-5</v>
      </c>
      <c r="E44" s="17">
        <v>6.2184100000000004E-4</v>
      </c>
      <c r="F44" s="17">
        <v>5.1834858469379519E-5</v>
      </c>
      <c r="G44" s="17"/>
      <c r="H44" s="17" cm="1">
        <f t="array" ref="H44">(1-POWER(1-INDEX(Global_Qx,A44,1),1/12))</f>
        <v>4.7121377081627003E-5</v>
      </c>
      <c r="I44" s="17" cm="1">
        <f t="array" ref="I44">(1-POWER(1-INDEX(Global_Qx,A44,2),1/12))</f>
        <v>3.9268662338498572E-6</v>
      </c>
      <c r="J44" s="17" cm="1">
        <f t="array" ref="J44">(1-POWER(1-INDEX(Global_Qx,A44,3),1/12))</f>
        <v>5.1834858469379519E-5</v>
      </c>
      <c r="K44" s="17" cm="1">
        <f t="array" ref="K44">(1-POWER(1-INDEX(Global_Qx,A44,4),1/12))</f>
        <v>4.3196741653650506E-6</v>
      </c>
      <c r="L44" s="17"/>
      <c r="M44" s="17" cm="1">
        <f t="array" ref="M44">INDEX(Global_Qx,A44,1)*1.15</f>
        <v>6.5010649999999986E-4</v>
      </c>
      <c r="N44" s="17" cm="1">
        <f t="array" ref="N44">INDEX(Global_Qx,A44,2)*1.15</f>
        <v>5.4189583643871052E-5</v>
      </c>
      <c r="O44" s="17" cm="1">
        <f t="array" ref="O44">INDEX(Global_Qx,A44,3)*1.15</f>
        <v>7.1511714999999997E-4</v>
      </c>
      <c r="P44" s="17" cm="1">
        <f t="array" ref="P44">INDEX(Global_Qx,A44,4)*1.15</f>
        <v>5.961008723978644E-5</v>
      </c>
      <c r="Q44" s="17"/>
      <c r="R44" s="17" cm="1">
        <f t="array" ref="R44">INDEX(Global_Qx,A44,1)*0.9</f>
        <v>5.08779E-4</v>
      </c>
      <c r="S44" s="17" cm="1">
        <f t="array" ref="S44">INDEX(Global_Qx,A44,2)*0.9</f>
        <v>4.2409239373464301E-5</v>
      </c>
      <c r="T44" s="17" cm="1">
        <f t="array" ref="T44">INDEX(Global_Qx,A44,3)*0.9</f>
        <v>5.5965690000000005E-4</v>
      </c>
      <c r="U44" s="17" cm="1">
        <f t="array" ref="U44">INDEX(Global_Qx,A44,4)*0.9</f>
        <v>4.6651372622441567E-5</v>
      </c>
    </row>
    <row r="45" spans="1:21" x14ac:dyDescent="0.2">
      <c r="A45" s="2">
        <v>42</v>
      </c>
      <c r="C45" s="17">
        <v>6.0813000000000002E-4</v>
      </c>
      <c r="D45" s="17">
        <v>5.0691630639976282E-5</v>
      </c>
      <c r="E45" s="17">
        <v>6.6894300000000008E-4</v>
      </c>
      <c r="F45" s="17">
        <v>5.5762348739052392E-5</v>
      </c>
      <c r="G45" s="17"/>
      <c r="H45" s="17" cm="1">
        <f t="array" ref="H45">(1-POWER(1-INDEX(Global_Qx,A45,1),1/12))</f>
        <v>5.0691630639976282E-5</v>
      </c>
      <c r="I45" s="17" cm="1">
        <f t="array" ref="I45">(1-POWER(1-INDEX(Global_Qx,A45,2),1/12))</f>
        <v>4.2244007025793451E-6</v>
      </c>
      <c r="J45" s="17" cm="1">
        <f t="array" ref="J45">(1-POWER(1-INDEX(Global_Qx,A45,3),1/12))</f>
        <v>5.5762348739052392E-5</v>
      </c>
      <c r="K45" s="17" cm="1">
        <f t="array" ref="K45">(1-POWER(1-INDEX(Global_Qx,A45,4),1/12))</f>
        <v>4.6469811624261226E-6</v>
      </c>
      <c r="L45" s="17"/>
      <c r="M45" s="17" cm="1">
        <f t="array" ref="M45">INDEX(Global_Qx,A45,1)*1.15</f>
        <v>6.993495E-4</v>
      </c>
      <c r="N45" s="17" cm="1">
        <f t="array" ref="N45">INDEX(Global_Qx,A45,2)*1.15</f>
        <v>5.8295375235972723E-5</v>
      </c>
      <c r="O45" s="17" cm="1">
        <f t="array" ref="O45">INDEX(Global_Qx,A45,3)*1.15</f>
        <v>7.6928445000000001E-4</v>
      </c>
      <c r="P45" s="17" cm="1">
        <f t="array" ref="P45">INDEX(Global_Qx,A45,4)*1.15</f>
        <v>6.4126701049910251E-5</v>
      </c>
      <c r="Q45" s="17"/>
      <c r="R45" s="17" cm="1">
        <f t="array" ref="R45">INDEX(Global_Qx,A45,1)*0.9</f>
        <v>5.4731700000000007E-4</v>
      </c>
      <c r="S45" s="17" cm="1">
        <f t="array" ref="S45">INDEX(Global_Qx,A45,2)*0.9</f>
        <v>4.5622467575978652E-5</v>
      </c>
      <c r="T45" s="17" cm="1">
        <f t="array" ref="T45">INDEX(Global_Qx,A45,3)*0.9</f>
        <v>6.0204870000000012E-4</v>
      </c>
      <c r="U45" s="17" cm="1">
        <f t="array" ref="U45">INDEX(Global_Qx,A45,4)*0.9</f>
        <v>5.0186113865147153E-5</v>
      </c>
    </row>
    <row r="46" spans="1:21" x14ac:dyDescent="0.2">
      <c r="A46" s="2">
        <v>43</v>
      </c>
      <c r="C46" s="17">
        <v>6.5625000000000004E-4</v>
      </c>
      <c r="D46" s="17">
        <v>5.4703955874479959E-5</v>
      </c>
      <c r="E46" s="17">
        <v>7.2187500000000008E-4</v>
      </c>
      <c r="F46" s="17">
        <v>6.017616244347046E-5</v>
      </c>
      <c r="G46" s="17"/>
      <c r="H46" s="17" cm="1">
        <f t="array" ref="H46">(1-POWER(1-INDEX(Global_Qx,A46,1),1/12))</f>
        <v>5.4703955874479959E-5</v>
      </c>
      <c r="I46" s="17" cm="1">
        <f t="array" ref="I46">(1-POWER(1-INDEX(Global_Qx,A46,2),1/12))</f>
        <v>4.5587772913302516E-6</v>
      </c>
      <c r="J46" s="17" cm="1">
        <f t="array" ref="J46">(1-POWER(1-INDEX(Global_Qx,A46,3),1/12))</f>
        <v>6.017616244347046E-5</v>
      </c>
      <c r="K46" s="17" cm="1">
        <f t="array" ref="K46">(1-POWER(1-INDEX(Global_Qx,A46,4),1/12))</f>
        <v>5.0148185175569182E-6</v>
      </c>
      <c r="L46" s="17"/>
      <c r="M46" s="17" cm="1">
        <f t="array" ref="M46">INDEX(Global_Qx,A46,1)*1.15</f>
        <v>7.5468750000000004E-4</v>
      </c>
      <c r="N46" s="17" cm="1">
        <f t="array" ref="N46">INDEX(Global_Qx,A46,2)*1.15</f>
        <v>6.290954925565195E-5</v>
      </c>
      <c r="O46" s="17" cm="1">
        <f t="array" ref="O46">INDEX(Global_Qx,A46,3)*1.15</f>
        <v>8.3015625000000006E-4</v>
      </c>
      <c r="P46" s="17" cm="1">
        <f t="array" ref="P46">INDEX(Global_Qx,A46,4)*1.15</f>
        <v>6.9202586809991026E-5</v>
      </c>
      <c r="Q46" s="17"/>
      <c r="R46" s="17" cm="1">
        <f t="array" ref="R46">INDEX(Global_Qx,A46,1)*0.9</f>
        <v>5.90625E-4</v>
      </c>
      <c r="S46" s="17" cm="1">
        <f t="array" ref="S46">INDEX(Global_Qx,A46,2)*0.9</f>
        <v>4.9233560287031967E-5</v>
      </c>
      <c r="T46" s="17" cm="1">
        <f t="array" ref="T46">INDEX(Global_Qx,A46,3)*0.9</f>
        <v>6.4968750000000009E-4</v>
      </c>
      <c r="U46" s="17" cm="1">
        <f t="array" ref="U46">INDEX(Global_Qx,A46,4)*0.9</f>
        <v>5.4158546199123418E-5</v>
      </c>
    </row>
    <row r="47" spans="1:21" x14ac:dyDescent="0.2">
      <c r="A47" s="2">
        <v>44</v>
      </c>
      <c r="C47" s="17">
        <v>7.1033000000000001E-4</v>
      </c>
      <c r="D47" s="17">
        <v>5.9213447138661834E-5</v>
      </c>
      <c r="E47" s="17">
        <v>7.8136300000000009E-4</v>
      </c>
      <c r="F47" s="17">
        <v>6.5136913763863546E-5</v>
      </c>
      <c r="G47" s="17"/>
      <c r="H47" s="17" cm="1">
        <f t="array" ref="H47">(1-POWER(1-INDEX(Global_Qx,A47,1),1/12))</f>
        <v>5.9213447138661834E-5</v>
      </c>
      <c r="I47" s="17" cm="1">
        <f t="array" ref="I47">(1-POWER(1-INDEX(Global_Qx,A47,2),1/12))</f>
        <v>4.9345878518902708E-6</v>
      </c>
      <c r="J47" s="17" cm="1">
        <f t="array" ref="J47">(1-POWER(1-INDEX(Global_Qx,A47,3),1/12))</f>
        <v>6.5136913763863546E-5</v>
      </c>
      <c r="K47" s="17" cm="1">
        <f t="array" ref="K47">(1-POWER(1-INDEX(Global_Qx,A47,4),1/12))</f>
        <v>5.4282382058179479E-6</v>
      </c>
      <c r="L47" s="17"/>
      <c r="M47" s="17" cm="1">
        <f t="array" ref="M47">INDEX(Global_Qx,A47,1)*1.15</f>
        <v>8.1687949999999991E-4</v>
      </c>
      <c r="N47" s="17" cm="1">
        <f t="array" ref="N47">INDEX(Global_Qx,A47,2)*1.15</f>
        <v>6.8095464209461104E-5</v>
      </c>
      <c r="O47" s="17" cm="1">
        <f t="array" ref="O47">INDEX(Global_Qx,A47,3)*1.15</f>
        <v>8.9856745000000001E-4</v>
      </c>
      <c r="P47" s="17" cm="1">
        <f t="array" ref="P47">INDEX(Global_Qx,A47,4)*1.15</f>
        <v>7.4907450828443078E-5</v>
      </c>
      <c r="Q47" s="17"/>
      <c r="R47" s="17" cm="1">
        <f t="array" ref="R47">INDEX(Global_Qx,A47,1)*0.9</f>
        <v>6.3929700000000004E-4</v>
      </c>
      <c r="S47" s="17" cm="1">
        <f t="array" ref="S47">INDEX(Global_Qx,A47,2)*0.9</f>
        <v>5.3292102424795652E-5</v>
      </c>
      <c r="T47" s="17" cm="1">
        <f t="array" ref="T47">INDEX(Global_Qx,A47,3)*0.9</f>
        <v>7.0322670000000007E-4</v>
      </c>
      <c r="U47" s="17" cm="1">
        <f t="array" ref="U47">INDEX(Global_Qx,A47,4)*0.9</f>
        <v>5.8623222387477192E-5</v>
      </c>
    </row>
    <row r="48" spans="1:21" x14ac:dyDescent="0.2">
      <c r="A48" s="2">
        <v>45</v>
      </c>
      <c r="C48" s="17">
        <v>7.7112000000000003E-4</v>
      </c>
      <c r="D48" s="17">
        <v>6.4282722607056364E-5</v>
      </c>
      <c r="E48" s="17">
        <v>8.4823200000000009E-4</v>
      </c>
      <c r="F48" s="17">
        <v>7.0713495710084118E-5</v>
      </c>
      <c r="G48" s="17"/>
      <c r="H48" s="17" cm="1">
        <f t="array" ref="H48">(1-POWER(1-INDEX(Global_Qx,A48,1),1/12))</f>
        <v>6.4282722607056364E-5</v>
      </c>
      <c r="I48" s="17" cm="1">
        <f t="array" ref="I48">(1-POWER(1-INDEX(Global_Qx,A48,2),1/12))</f>
        <v>5.3570513867118308E-6</v>
      </c>
      <c r="J48" s="17" cm="1">
        <f t="array" ref="J48">(1-POWER(1-INDEX(Global_Qx,A48,3),1/12))</f>
        <v>7.0713495710084118E-5</v>
      </c>
      <c r="K48" s="17" cm="1">
        <f t="array" ref="K48">(1-POWER(1-INDEX(Global_Qx,A48,4),1/12))</f>
        <v>5.8929823052444874E-6</v>
      </c>
      <c r="L48" s="17"/>
      <c r="M48" s="17" cm="1">
        <f t="array" ref="M48">INDEX(Global_Qx,A48,1)*1.15</f>
        <v>8.8678800000000001E-4</v>
      </c>
      <c r="N48" s="17" cm="1">
        <f t="array" ref="N48">INDEX(Global_Qx,A48,2)*1.15</f>
        <v>7.3925130998114816E-5</v>
      </c>
      <c r="O48" s="17" cm="1">
        <f t="array" ref="O48">INDEX(Global_Qx,A48,3)*1.15</f>
        <v>9.7546679999999998E-4</v>
      </c>
      <c r="P48" s="17" cm="1">
        <f t="array" ref="P48">INDEX(Global_Qx,A48,4)*1.15</f>
        <v>8.1320520066596735E-5</v>
      </c>
      <c r="Q48" s="17"/>
      <c r="R48" s="17" cm="1">
        <f t="array" ref="R48">INDEX(Global_Qx,A48,1)*0.9</f>
        <v>6.9400800000000008E-4</v>
      </c>
      <c r="S48" s="17" cm="1">
        <f t="array" ref="S48">INDEX(Global_Qx,A48,2)*0.9</f>
        <v>5.7854450346350732E-5</v>
      </c>
      <c r="T48" s="17" cm="1">
        <f t="array" ref="T48">INDEX(Global_Qx,A48,3)*0.9</f>
        <v>7.6340880000000009E-4</v>
      </c>
      <c r="U48" s="17" cm="1">
        <f t="array" ref="U48">INDEX(Global_Qx,A48,4)*0.9</f>
        <v>6.3642146139075706E-5</v>
      </c>
    </row>
    <row r="49" spans="1:21" x14ac:dyDescent="0.2">
      <c r="A49" s="2">
        <v>46</v>
      </c>
      <c r="C49" s="17">
        <v>8.3944E-4</v>
      </c>
      <c r="D49" s="17">
        <v>6.9980261855118187E-5</v>
      </c>
      <c r="E49" s="17">
        <v>9.2338400000000008E-4</v>
      </c>
      <c r="F49" s="17">
        <v>7.698125192678873E-5</v>
      </c>
      <c r="G49" s="17"/>
      <c r="H49" s="17" cm="1">
        <f t="array" ref="H49">(1-POWER(1-INDEX(Global_Qx,A49,1),1/12))</f>
        <v>6.9980261855118187E-5</v>
      </c>
      <c r="I49" s="17" cm="1">
        <f t="array" ref="I49">(1-POWER(1-INDEX(Global_Qx,A49,2),1/12))</f>
        <v>5.8318755434827452E-6</v>
      </c>
      <c r="J49" s="17" cm="1">
        <f t="array" ref="J49">(1-POWER(1-INDEX(Global_Qx,A49,3),1/12))</f>
        <v>7.698125192678873E-5</v>
      </c>
      <c r="K49" s="17" cm="1">
        <f t="array" ref="K49">(1-POWER(1-INDEX(Global_Qx,A49,4),1/12))</f>
        <v>6.415330683018361E-6</v>
      </c>
      <c r="L49" s="17"/>
      <c r="M49" s="17" cm="1">
        <f t="array" ref="M49">INDEX(Global_Qx,A49,1)*1.15</f>
        <v>9.653559999999999E-4</v>
      </c>
      <c r="N49" s="17" cm="1">
        <f t="array" ref="N49">INDEX(Global_Qx,A49,2)*1.15</f>
        <v>8.0477301133385909E-5</v>
      </c>
      <c r="O49" s="17" cm="1">
        <f t="array" ref="O49">INDEX(Global_Qx,A49,3)*1.15</f>
        <v>1.0618915999999999E-3</v>
      </c>
      <c r="P49" s="17" cm="1">
        <f t="array" ref="P49">INDEX(Global_Qx,A49,4)*1.15</f>
        <v>8.8528439715807036E-5</v>
      </c>
      <c r="Q49" s="17"/>
      <c r="R49" s="17" cm="1">
        <f t="array" ref="R49">INDEX(Global_Qx,A49,1)*0.9</f>
        <v>7.5549600000000003E-4</v>
      </c>
      <c r="S49" s="17" cm="1">
        <f t="array" ref="S49">INDEX(Global_Qx,A49,2)*0.9</f>
        <v>6.2982235669606376E-5</v>
      </c>
      <c r="T49" s="17" cm="1">
        <f t="array" ref="T49">INDEX(Global_Qx,A49,3)*0.9</f>
        <v>8.3104560000000008E-4</v>
      </c>
      <c r="U49" s="17" cm="1">
        <f t="array" ref="U49">INDEX(Global_Qx,A49,4)*0.9</f>
        <v>6.9283126734109854E-5</v>
      </c>
    </row>
    <row r="50" spans="1:21" x14ac:dyDescent="0.2">
      <c r="A50" s="2">
        <v>47</v>
      </c>
      <c r="C50" s="17">
        <v>9.1622000000000003E-4</v>
      </c>
      <c r="D50" s="17">
        <v>7.6383748121022776E-5</v>
      </c>
      <c r="E50" s="17">
        <v>1.0078420000000001E-3</v>
      </c>
      <c r="F50" s="17">
        <v>8.4025654167318997E-5</v>
      </c>
      <c r="G50" s="17"/>
      <c r="H50" s="17" cm="1">
        <f t="array" ref="H50">(1-POWER(1-INDEX(Global_Qx,A50,1),1/12))</f>
        <v>7.6383748121022776E-5</v>
      </c>
      <c r="I50" s="17" cm="1">
        <f t="array" ref="I50">(1-POWER(1-INDEX(Global_Qx,A50,2),1/12))</f>
        <v>6.3655351989488906E-6</v>
      </c>
      <c r="J50" s="17" cm="1">
        <f t="array" ref="J50">(1-POWER(1-INDEX(Global_Qx,A50,3),1/12))</f>
        <v>8.4025654167318997E-5</v>
      </c>
      <c r="K50" s="17" cm="1">
        <f t="array" ref="K50">(1-POWER(1-INDEX(Global_Qx,A50,4),1/12))</f>
        <v>7.0024075263797059E-6</v>
      </c>
      <c r="L50" s="17"/>
      <c r="M50" s="17" cm="1">
        <f t="array" ref="M50">INDEX(Global_Qx,A50,1)*1.15</f>
        <v>1.0536529999999999E-3</v>
      </c>
      <c r="N50" s="17" cm="1">
        <f t="array" ref="N50">INDEX(Global_Qx,A50,2)*1.15</f>
        <v>8.7841310339176179E-5</v>
      </c>
      <c r="O50" s="17" cm="1">
        <f t="array" ref="O50">INDEX(Global_Qx,A50,3)*1.15</f>
        <v>1.1590183E-3</v>
      </c>
      <c r="P50" s="17" cm="1">
        <f t="array" ref="P50">INDEX(Global_Qx,A50,4)*1.15</f>
        <v>9.6629502292416833E-5</v>
      </c>
      <c r="Q50" s="17"/>
      <c r="R50" s="17" cm="1">
        <f t="array" ref="R50">INDEX(Global_Qx,A50,1)*0.9</f>
        <v>8.2459800000000006E-4</v>
      </c>
      <c r="S50" s="17" cm="1">
        <f t="array" ref="S50">INDEX(Global_Qx,A50,2)*0.9</f>
        <v>6.8745373308920499E-5</v>
      </c>
      <c r="T50" s="17" cm="1">
        <f t="array" ref="T50">INDEX(Global_Qx,A50,3)*0.9</f>
        <v>9.0705780000000012E-4</v>
      </c>
      <c r="U50" s="17" cm="1">
        <f t="array" ref="U50">INDEX(Global_Qx,A50,4)*0.9</f>
        <v>7.5623088750587097E-5</v>
      </c>
    </row>
    <row r="51" spans="1:21" x14ac:dyDescent="0.2">
      <c r="A51" s="2">
        <v>48</v>
      </c>
      <c r="C51" s="17">
        <v>1.00252E-3</v>
      </c>
      <c r="D51" s="17">
        <v>8.3581745125238527E-5</v>
      </c>
      <c r="E51" s="17">
        <v>1.1027720000000001E-3</v>
      </c>
      <c r="F51" s="17">
        <v>9.1944147914468921E-5</v>
      </c>
      <c r="G51" s="17"/>
      <c r="H51" s="17" cm="1">
        <f t="array" ref="H51">(1-POWER(1-INDEX(Global_Qx,A51,1),1/12))</f>
        <v>8.3581745125238527E-5</v>
      </c>
      <c r="I51" s="17" cm="1">
        <f t="array" ref="I51">(1-POWER(1-INDEX(Global_Qx,A51,2),1/12))</f>
        <v>6.9654122641926719E-6</v>
      </c>
      <c r="J51" s="17" cm="1">
        <f t="array" ref="J51">(1-POWER(1-INDEX(Global_Qx,A51,3),1/12))</f>
        <v>9.1944147914468921E-5</v>
      </c>
      <c r="K51" s="17" cm="1">
        <f t="array" ref="K51">(1-POWER(1-INDEX(Global_Qx,A51,4),1/12))</f>
        <v>7.6623352305293935E-6</v>
      </c>
      <c r="L51" s="17"/>
      <c r="M51" s="17" cm="1">
        <f t="array" ref="M51">INDEX(Global_Qx,A51,1)*1.15</f>
        <v>1.1528979999999999E-3</v>
      </c>
      <c r="N51" s="17" cm="1">
        <f t="array" ref="N51">INDEX(Global_Qx,A51,2)*1.15</f>
        <v>9.6119006894024298E-5</v>
      </c>
      <c r="O51" s="17" cm="1">
        <f t="array" ref="O51">INDEX(Global_Qx,A51,3)*1.15</f>
        <v>1.2681878000000001E-3</v>
      </c>
      <c r="P51" s="17" cm="1">
        <f t="array" ref="P51">INDEX(Global_Qx,A51,4)*1.15</f>
        <v>1.0573577010163925E-4</v>
      </c>
      <c r="Q51" s="17"/>
      <c r="R51" s="17" cm="1">
        <f t="array" ref="R51">INDEX(Global_Qx,A51,1)*0.9</f>
        <v>9.0226800000000002E-4</v>
      </c>
      <c r="S51" s="17" cm="1">
        <f t="array" ref="S51">INDEX(Global_Qx,A51,2)*0.9</f>
        <v>7.522357061271468E-5</v>
      </c>
      <c r="T51" s="17" cm="1">
        <f t="array" ref="T51">INDEX(Global_Qx,A51,3)*0.9</f>
        <v>9.9249480000000007E-4</v>
      </c>
      <c r="U51" s="17" cm="1">
        <f t="array" ref="U51">INDEX(Global_Qx,A51,4)*0.9</f>
        <v>8.2749733123022037E-5</v>
      </c>
    </row>
    <row r="52" spans="1:21" x14ac:dyDescent="0.2">
      <c r="A52" s="2">
        <v>49</v>
      </c>
      <c r="C52" s="17">
        <v>1.0995200000000001E-3</v>
      </c>
      <c r="D52" s="17">
        <v>9.1672874082515676E-5</v>
      </c>
      <c r="E52" s="17">
        <v>1.2094720000000003E-3</v>
      </c>
      <c r="F52" s="17">
        <v>1.0084524823794627E-4</v>
      </c>
      <c r="G52" s="17"/>
      <c r="H52" s="17" cm="1">
        <f t="array" ref="H52">(1-POWER(1-INDEX(Global_Qx,A52,1),1/12))</f>
        <v>9.1672874082515676E-5</v>
      </c>
      <c r="I52" s="17" cm="1">
        <f t="array" ref="I52">(1-POWER(1-INDEX(Global_Qx,A52,2),1/12))</f>
        <v>7.6397271752126628E-6</v>
      </c>
      <c r="J52" s="17" cm="1">
        <f t="array" ref="J52">(1-POWER(1-INDEX(Global_Qx,A52,3),1/12))</f>
        <v>1.0084524823794627E-4</v>
      </c>
      <c r="K52" s="17" cm="1">
        <f t="array" ref="K52">(1-POWER(1-INDEX(Global_Qx,A52,4),1/12))</f>
        <v>8.4041591400518811E-6</v>
      </c>
      <c r="L52" s="17"/>
      <c r="M52" s="17" cm="1">
        <f t="array" ref="M52">INDEX(Global_Qx,A52,1)*1.15</f>
        <v>1.264448E-3</v>
      </c>
      <c r="N52" s="17" cm="1">
        <f t="array" ref="N52">INDEX(Global_Qx,A52,2)*1.15</f>
        <v>1.0542380519489302E-4</v>
      </c>
      <c r="O52" s="17" cm="1">
        <f t="array" ref="O52">INDEX(Global_Qx,A52,3)*1.15</f>
        <v>1.3908928000000002E-3</v>
      </c>
      <c r="P52" s="17" cm="1">
        <f t="array" ref="P52">INDEX(Global_Qx,A52,4)*1.15</f>
        <v>1.1597203547363821E-4</v>
      </c>
      <c r="Q52" s="17"/>
      <c r="R52" s="17" cm="1">
        <f t="array" ref="R52">INDEX(Global_Qx,A52,1)*0.9</f>
        <v>9.8956800000000013E-4</v>
      </c>
      <c r="S52" s="17" cm="1">
        <f t="array" ref="S52">INDEX(Global_Qx,A52,2)*0.9</f>
        <v>8.2505586674264111E-5</v>
      </c>
      <c r="T52" s="17" cm="1">
        <f t="array" ref="T52">INDEX(Global_Qx,A52,3)*0.9</f>
        <v>1.0885248000000003E-3</v>
      </c>
      <c r="U52" s="17" cm="1">
        <f t="array" ref="U52">INDEX(Global_Qx,A52,4)*0.9</f>
        <v>9.0760723414151653E-5</v>
      </c>
    </row>
    <row r="53" spans="1:21" x14ac:dyDescent="0.2">
      <c r="A53" s="2">
        <v>50</v>
      </c>
      <c r="C53" s="17">
        <v>1.20853E-3</v>
      </c>
      <c r="D53" s="17">
        <v>1.0076666113933985E-4</v>
      </c>
      <c r="E53" s="17">
        <v>1.3293830000000002E-3</v>
      </c>
      <c r="F53" s="17">
        <v>1.1084947353334762E-4</v>
      </c>
      <c r="G53" s="17"/>
      <c r="H53" s="17" cm="1">
        <f t="array" ref="H53">(1-POWER(1-INDEX(Global_Qx,A53,1),1/12))</f>
        <v>1.0076666113933985E-4</v>
      </c>
      <c r="I53" s="17" cm="1">
        <f t="array" ref="I53">(1-POWER(1-INDEX(Global_Qx,A53,2),1/12))</f>
        <v>8.3976096099114272E-6</v>
      </c>
      <c r="J53" s="17" cm="1">
        <f t="array" ref="J53">(1-POWER(1-INDEX(Global_Qx,A53,3),1/12))</f>
        <v>1.1084947353334762E-4</v>
      </c>
      <c r="K53" s="17" cm="1">
        <f t="array" ref="K53">(1-POWER(1-INDEX(Global_Qx,A53,4),1/12))</f>
        <v>9.237925479244069E-6</v>
      </c>
      <c r="L53" s="17"/>
      <c r="M53" s="17" cm="1">
        <f t="array" ref="M53">INDEX(Global_Qx,A53,1)*1.15</f>
        <v>1.3898094999999998E-3</v>
      </c>
      <c r="N53" s="17" cm="1">
        <f t="array" ref="N53">INDEX(Global_Qx,A53,2)*1.15</f>
        <v>1.1588166031024082E-4</v>
      </c>
      <c r="O53" s="17" cm="1">
        <f t="array" ref="O53">INDEX(Global_Qx,A53,3)*1.15</f>
        <v>1.5287904500000001E-3</v>
      </c>
      <c r="P53" s="17" cm="1">
        <f t="array" ref="P53">INDEX(Global_Qx,A53,4)*1.15</f>
        <v>1.2747689456334976E-4</v>
      </c>
      <c r="Q53" s="17"/>
      <c r="R53" s="17" cm="1">
        <f t="array" ref="R53">INDEX(Global_Qx,A53,1)*0.9</f>
        <v>1.087677E-3</v>
      </c>
      <c r="S53" s="17" cm="1">
        <f t="array" ref="S53">INDEX(Global_Qx,A53,2)*0.9</f>
        <v>9.0689995025405873E-5</v>
      </c>
      <c r="T53" s="17" cm="1">
        <f t="array" ref="T53">INDEX(Global_Qx,A53,3)*0.9</f>
        <v>1.1964447000000001E-3</v>
      </c>
      <c r="U53" s="17" cm="1">
        <f t="array" ref="U53">INDEX(Global_Qx,A53,4)*0.9</f>
        <v>9.9764526180012866E-5</v>
      </c>
    </row>
    <row r="54" spans="1:21" x14ac:dyDescent="0.2">
      <c r="A54" s="2">
        <v>51</v>
      </c>
      <c r="C54" s="17">
        <v>1.3310399999999999E-3</v>
      </c>
      <c r="D54" s="17">
        <v>1.1098772545492519E-4</v>
      </c>
      <c r="E54" s="17">
        <v>1.4641440000000001E-3</v>
      </c>
      <c r="F54" s="17">
        <v>1.2209395477746909E-4</v>
      </c>
      <c r="G54" s="17"/>
      <c r="H54" s="17" cm="1">
        <f t="array" ref="H54">(1-POWER(1-INDEX(Global_Qx,A54,1),1/12))</f>
        <v>1.1098772545492519E-4</v>
      </c>
      <c r="I54" s="17" cm="1">
        <f t="array" ref="I54">(1-POWER(1-INDEX(Global_Qx,A54,2),1/12))</f>
        <v>9.2494476442439577E-6</v>
      </c>
      <c r="J54" s="17" cm="1">
        <f t="array" ref="J54">(1-POWER(1-INDEX(Global_Qx,A54,3),1/12))</f>
        <v>1.2209395477746909E-4</v>
      </c>
      <c r="K54" s="17" cm="1">
        <f t="array" ref="K54">(1-POWER(1-INDEX(Global_Qx,A54,4),1/12))</f>
        <v>1.0175065637940683E-5</v>
      </c>
      <c r="L54" s="17"/>
      <c r="M54" s="17" cm="1">
        <f t="array" ref="M54">INDEX(Global_Qx,A54,1)*1.15</f>
        <v>1.5306959999999998E-3</v>
      </c>
      <c r="N54" s="17" cm="1">
        <f t="array" ref="N54">INDEX(Global_Qx,A54,2)*1.15</f>
        <v>1.2763588427316396E-4</v>
      </c>
      <c r="O54" s="17" cm="1">
        <f t="array" ref="O54">INDEX(Global_Qx,A54,3)*1.15</f>
        <v>1.6837656E-3</v>
      </c>
      <c r="P54" s="17" cm="1">
        <f t="array" ref="P54">INDEX(Global_Qx,A54,4)*1.15</f>
        <v>1.4040804799408946E-4</v>
      </c>
      <c r="Q54" s="17"/>
      <c r="R54" s="17" cm="1">
        <f t="array" ref="R54">INDEX(Global_Qx,A54,1)*0.9</f>
        <v>1.1979359999999999E-3</v>
      </c>
      <c r="S54" s="17" cm="1">
        <f t="array" ref="S54">INDEX(Global_Qx,A54,2)*0.9</f>
        <v>9.9888952909432679E-5</v>
      </c>
      <c r="T54" s="17" cm="1">
        <f t="array" ref="T54">INDEX(Global_Qx,A54,3)*0.9</f>
        <v>1.3177296000000001E-3</v>
      </c>
      <c r="U54" s="17" cm="1">
        <f t="array" ref="U54">INDEX(Global_Qx,A54,4)*0.9</f>
        <v>1.0988455929972218E-4</v>
      </c>
    </row>
    <row r="55" spans="1:21" x14ac:dyDescent="0.2">
      <c r="A55" s="2">
        <v>52</v>
      </c>
      <c r="C55" s="17">
        <v>1.4687299999999999E-3</v>
      </c>
      <c r="D55" s="17">
        <v>1.2247663588860203E-4</v>
      </c>
      <c r="E55" s="17">
        <v>1.615603E-3</v>
      </c>
      <c r="F55" s="17">
        <v>1.3473338046776639E-4</v>
      </c>
      <c r="G55" s="17"/>
      <c r="H55" s="17" cm="1">
        <f t="array" ref="H55">(1-POWER(1-INDEX(Global_Qx,A55,1),1/12))</f>
        <v>1.2247663588860203E-4</v>
      </c>
      <c r="I55" s="17" cm="1">
        <f t="array" ref="I55">(1-POWER(1-INDEX(Global_Qx,A55,2),1/12))</f>
        <v>1.0206959305647523E-5</v>
      </c>
      <c r="J55" s="17" cm="1">
        <f t="array" ref="J55">(1-POWER(1-INDEX(Global_Qx,A55,3),1/12))</f>
        <v>1.3473338046776639E-4</v>
      </c>
      <c r="K55" s="17" cm="1">
        <f t="array" ref="K55">(1-POWER(1-INDEX(Global_Qx,A55,4),1/12))</f>
        <v>1.1228475112257108E-5</v>
      </c>
      <c r="L55" s="17"/>
      <c r="M55" s="17" cm="1">
        <f t="array" ref="M55">INDEX(Global_Qx,A55,1)*1.15</f>
        <v>1.6890394999999998E-3</v>
      </c>
      <c r="N55" s="17" cm="1">
        <f t="array" ref="N55">INDEX(Global_Qx,A55,2)*1.15</f>
        <v>1.4084813127189231E-4</v>
      </c>
      <c r="O55" s="17" cm="1">
        <f t="array" ref="O55">INDEX(Global_Qx,A55,3)*1.15</f>
        <v>1.8579434499999999E-3</v>
      </c>
      <c r="P55" s="17" cm="1">
        <f t="array" ref="P55">INDEX(Global_Qx,A55,4)*1.15</f>
        <v>1.5494338753793135E-4</v>
      </c>
      <c r="Q55" s="17"/>
      <c r="R55" s="17" cm="1">
        <f t="array" ref="R55">INDEX(Global_Qx,A55,1)*0.9</f>
        <v>1.3218569999999998E-3</v>
      </c>
      <c r="S55" s="17" cm="1">
        <f t="array" ref="S55">INDEX(Global_Qx,A55,2)*0.9</f>
        <v>1.1022897229974182E-4</v>
      </c>
      <c r="T55" s="17" cm="1">
        <f t="array" ref="T55">INDEX(Global_Qx,A55,3)*0.9</f>
        <v>1.4540427E-3</v>
      </c>
      <c r="U55" s="17" cm="1">
        <f t="array" ref="U55">INDEX(Global_Qx,A55,4)*0.9</f>
        <v>1.2126004242098976E-4</v>
      </c>
    </row>
    <row r="56" spans="1:21" x14ac:dyDescent="0.2">
      <c r="A56" s="2">
        <v>53</v>
      </c>
      <c r="C56" s="17">
        <v>1.62346E-3</v>
      </c>
      <c r="D56" s="17">
        <v>1.3538910400134885E-4</v>
      </c>
      <c r="E56" s="17">
        <v>1.785806E-3</v>
      </c>
      <c r="F56" s="17">
        <v>1.4893911184021835E-4</v>
      </c>
      <c r="G56" s="17"/>
      <c r="H56" s="17" cm="1">
        <f t="array" ref="H56">(1-POWER(1-INDEX(Global_Qx,A56,1),1/12))</f>
        <v>1.3538910400134885E-4</v>
      </c>
      <c r="I56" s="17" cm="1">
        <f t="array" ref="I56">(1-POWER(1-INDEX(Global_Qx,A56,2),1/12))</f>
        <v>1.1283125506134084E-5</v>
      </c>
      <c r="J56" s="17" cm="1">
        <f t="array" ref="J56">(1-POWER(1-INDEX(Global_Qx,A56,3),1/12))</f>
        <v>1.4893911184021835E-4</v>
      </c>
      <c r="K56" s="17" cm="1">
        <f t="array" ref="K56">(1-POWER(1-INDEX(Global_Qx,A56,4),1/12))</f>
        <v>1.2412439995945768E-5</v>
      </c>
      <c r="L56" s="17"/>
      <c r="M56" s="17" cm="1">
        <f t="array" ref="M56">INDEX(Global_Qx,A56,1)*1.15</f>
        <v>1.8669789999999997E-3</v>
      </c>
      <c r="N56" s="17" cm="1">
        <f t="array" ref="N56">INDEX(Global_Qx,A56,2)*1.15</f>
        <v>1.5569746960155116E-4</v>
      </c>
      <c r="O56" s="17" cm="1">
        <f t="array" ref="O56">INDEX(Global_Qx,A56,3)*1.15</f>
        <v>2.0536768999999998E-3</v>
      </c>
      <c r="P56" s="17" cm="1">
        <f t="array" ref="P56">INDEX(Global_Qx,A56,4)*1.15</f>
        <v>1.7127997861625109E-4</v>
      </c>
      <c r="Q56" s="17"/>
      <c r="R56" s="17" cm="1">
        <f t="array" ref="R56">INDEX(Global_Qx,A56,1)*0.9</f>
        <v>1.4611139999999999E-3</v>
      </c>
      <c r="S56" s="17" cm="1">
        <f t="array" ref="S56">INDEX(Global_Qx,A56,2)*0.9</f>
        <v>1.2185019360121397E-4</v>
      </c>
      <c r="T56" s="17" cm="1">
        <f t="array" ref="T56">INDEX(Global_Qx,A56,3)*0.9</f>
        <v>1.6072254E-3</v>
      </c>
      <c r="U56" s="17" cm="1">
        <f t="array" ref="U56">INDEX(Global_Qx,A56,4)*0.9</f>
        <v>1.3404520065619653E-4</v>
      </c>
    </row>
    <row r="57" spans="1:21" x14ac:dyDescent="0.2">
      <c r="A57" s="2">
        <v>54</v>
      </c>
      <c r="C57" s="17">
        <v>1.79736E-3</v>
      </c>
      <c r="D57" s="17">
        <v>1.4990352913935023E-4</v>
      </c>
      <c r="E57" s="17">
        <v>1.9770960000000002E-3</v>
      </c>
      <c r="F57" s="17">
        <v>1.6490748745012773E-4</v>
      </c>
      <c r="G57" s="17"/>
      <c r="H57" s="17" cm="1">
        <f t="array" ref="H57">(1-POWER(1-INDEX(Global_Qx,A57,1),1/12))</f>
        <v>1.4990352913935023E-4</v>
      </c>
      <c r="I57" s="17" cm="1">
        <f t="array" ref="I57">(1-POWER(1-INDEX(Global_Qx,A57,2),1/12))</f>
        <v>1.2492819113751885E-5</v>
      </c>
      <c r="J57" s="17" cm="1">
        <f t="array" ref="J57">(1-POWER(1-INDEX(Global_Qx,A57,3),1/12))</f>
        <v>1.6490748745012773E-4</v>
      </c>
      <c r="K57" s="17" cm="1">
        <f t="array" ref="K57">(1-POWER(1-INDEX(Global_Qx,A57,4),1/12))</f>
        <v>1.3743329408288929E-5</v>
      </c>
      <c r="L57" s="17"/>
      <c r="M57" s="17" cm="1">
        <f t="array" ref="M57">INDEX(Global_Qx,A57,1)*1.15</f>
        <v>2.0669639999999997E-3</v>
      </c>
      <c r="N57" s="17" cm="1">
        <f t="array" ref="N57">INDEX(Global_Qx,A57,2)*1.15</f>
        <v>1.7238905851025275E-4</v>
      </c>
      <c r="O57" s="17" cm="1">
        <f t="array" ref="O57">INDEX(Global_Qx,A57,3)*1.15</f>
        <v>2.2736604E-3</v>
      </c>
      <c r="P57" s="17" cm="1">
        <f t="array" ref="P57">INDEX(Global_Qx,A57,4)*1.15</f>
        <v>1.8964361056764687E-4</v>
      </c>
      <c r="Q57" s="17"/>
      <c r="R57" s="17" cm="1">
        <f t="array" ref="R57">INDEX(Global_Qx,A57,1)*0.9</f>
        <v>1.617624E-3</v>
      </c>
      <c r="S57" s="17" cm="1">
        <f t="array" ref="S57">INDEX(Global_Qx,A57,2)*0.9</f>
        <v>1.3491317622541522E-4</v>
      </c>
      <c r="T57" s="17" cm="1">
        <f t="array" ref="T57">INDEX(Global_Qx,A57,3)*0.9</f>
        <v>1.7793864000000003E-3</v>
      </c>
      <c r="U57" s="17" cm="1">
        <f t="array" ref="U57">INDEX(Global_Qx,A57,4)*0.9</f>
        <v>1.4841673870511496E-4</v>
      </c>
    </row>
    <row r="58" spans="1:21" x14ac:dyDescent="0.2">
      <c r="A58" s="2">
        <v>55</v>
      </c>
      <c r="C58" s="17">
        <v>1.99278E-3</v>
      </c>
      <c r="D58" s="17">
        <v>1.6621687010376363E-4</v>
      </c>
      <c r="E58" s="17">
        <v>2.1920580000000002E-3</v>
      </c>
      <c r="F58" s="17">
        <v>1.8285528626327263E-4</v>
      </c>
      <c r="G58" s="17"/>
      <c r="H58" s="17" cm="1">
        <f t="array" ref="H58">(1-POWER(1-INDEX(Global_Qx,A58,1),1/12))</f>
        <v>1.6621687010376363E-4</v>
      </c>
      <c r="I58" s="17" cm="1">
        <f t="array" ref="I58">(1-POWER(1-INDEX(Global_Qx,A58,2),1/12))</f>
        <v>1.3852461192009891E-5</v>
      </c>
      <c r="J58" s="17" cm="1">
        <f t="array" ref="J58">(1-POWER(1-INDEX(Global_Qx,A58,3),1/12))</f>
        <v>1.8285528626327263E-4</v>
      </c>
      <c r="K58" s="17" cm="1">
        <f t="array" ref="K58">(1-POWER(1-INDEX(Global_Qx,A58,4),1/12))</f>
        <v>1.5239217742712974E-5</v>
      </c>
      <c r="L58" s="17"/>
      <c r="M58" s="17" cm="1">
        <f t="array" ref="M58">INDEX(Global_Qx,A58,1)*1.15</f>
        <v>2.2916969999999997E-3</v>
      </c>
      <c r="N58" s="17" cm="1">
        <f t="array" ref="N58">INDEX(Global_Qx,A58,2)*1.15</f>
        <v>1.9114940061932815E-4</v>
      </c>
      <c r="O58" s="17" cm="1">
        <f t="array" ref="O58">INDEX(Global_Qx,A58,3)*1.15</f>
        <v>2.5208666999999999E-3</v>
      </c>
      <c r="P58" s="17" cm="1">
        <f t="array" ref="P58">INDEX(Global_Qx,A58,4)*1.15</f>
        <v>2.1028357920276352E-4</v>
      </c>
      <c r="Q58" s="17"/>
      <c r="R58" s="17" cm="1">
        <f t="array" ref="R58">INDEX(Global_Qx,A58,1)*0.9</f>
        <v>1.793502E-3</v>
      </c>
      <c r="S58" s="17" cm="1">
        <f t="array" ref="S58">INDEX(Global_Qx,A58,2)*0.9</f>
        <v>1.4959518309338727E-4</v>
      </c>
      <c r="T58" s="17" cm="1">
        <f t="array" ref="T58">INDEX(Global_Qx,A58,3)*0.9</f>
        <v>1.9728522000000003E-3</v>
      </c>
      <c r="U58" s="17" cm="1">
        <f t="array" ref="U58">INDEX(Global_Qx,A58,4)*0.9</f>
        <v>1.6456975763694538E-4</v>
      </c>
    </row>
    <row r="59" spans="1:21" x14ac:dyDescent="0.2">
      <c r="A59" s="2">
        <v>56</v>
      </c>
      <c r="C59" s="17">
        <v>2.2123899999999998E-3</v>
      </c>
      <c r="D59" s="17">
        <v>1.8455304719044996E-4</v>
      </c>
      <c r="E59" s="17">
        <v>2.4336290000000001E-3</v>
      </c>
      <c r="F59" s="17">
        <v>2.0302897751633964E-4</v>
      </c>
      <c r="G59" s="17"/>
      <c r="H59" s="17" cm="1">
        <f t="array" ref="H59">(1-POWER(1-INDEX(Global_Qx,A59,1),1/12))</f>
        <v>1.8455304719044996E-4</v>
      </c>
      <c r="I59" s="17" cm="1">
        <f t="array" ref="I59">(1-POWER(1-INDEX(Global_Qx,A59,2),1/12))</f>
        <v>1.538072164875004E-5</v>
      </c>
      <c r="J59" s="17" cm="1">
        <f t="array" ref="J59">(1-POWER(1-INDEX(Global_Qx,A59,3),1/12))</f>
        <v>2.0302897751633964E-4</v>
      </c>
      <c r="K59" s="17" cm="1">
        <f t="array" ref="K59">(1-POWER(1-INDEX(Global_Qx,A59,4),1/12))</f>
        <v>1.692065606817561E-5</v>
      </c>
      <c r="L59" s="17"/>
      <c r="M59" s="17" cm="1">
        <f t="array" ref="M59">INDEX(Global_Qx,A59,1)*1.15</f>
        <v>2.5442484999999996E-3</v>
      </c>
      <c r="N59" s="17" cm="1">
        <f t="array" ref="N59">INDEX(Global_Qx,A59,2)*1.15</f>
        <v>2.1223600426901744E-4</v>
      </c>
      <c r="O59" s="17" cm="1">
        <f t="array" ref="O59">INDEX(Global_Qx,A59,3)*1.15</f>
        <v>2.7986733499999997E-3</v>
      </c>
      <c r="P59" s="17" cm="1">
        <f t="array" ref="P59">INDEX(Global_Qx,A59,4)*1.15</f>
        <v>2.3348332414379057E-4</v>
      </c>
      <c r="Q59" s="17"/>
      <c r="R59" s="17" cm="1">
        <f t="array" ref="R59">INDEX(Global_Qx,A59,1)*0.9</f>
        <v>1.991151E-3</v>
      </c>
      <c r="S59" s="17" cm="1">
        <f t="array" ref="S59">INDEX(Global_Qx,A59,2)*0.9</f>
        <v>1.6609774247140497E-4</v>
      </c>
      <c r="T59" s="17" cm="1">
        <f t="array" ref="T59">INDEX(Global_Qx,A59,3)*0.9</f>
        <v>2.1902661000000002E-3</v>
      </c>
      <c r="U59" s="17" cm="1">
        <f t="array" ref="U59">INDEX(Global_Qx,A59,4)*0.9</f>
        <v>1.8272607976470569E-4</v>
      </c>
    </row>
    <row r="60" spans="1:21" x14ac:dyDescent="0.2">
      <c r="A60" s="2">
        <v>57</v>
      </c>
      <c r="C60" s="17">
        <v>2.4591700000000001E-3</v>
      </c>
      <c r="D60" s="17">
        <v>2.0516217844435136E-4</v>
      </c>
      <c r="E60" s="17">
        <v>2.7050870000000006E-3</v>
      </c>
      <c r="F60" s="17">
        <v>2.2570388832821031E-4</v>
      </c>
      <c r="G60" s="17"/>
      <c r="H60" s="17" cm="1">
        <f t="array" ref="H60">(1-POWER(1-INDEX(Global_Qx,A60,1),1/12))</f>
        <v>2.0516217844435136E-4</v>
      </c>
      <c r="I60" s="17" cm="1">
        <f t="array" ref="I60">(1-POWER(1-INDEX(Global_Qx,A60,2),1/12))</f>
        <v>1.7098456076669599E-5</v>
      </c>
      <c r="J60" s="17" cm="1">
        <f t="array" ref="J60">(1-POWER(1-INDEX(Global_Qx,A60,3),1/12))</f>
        <v>2.2570388832821031E-4</v>
      </c>
      <c r="K60" s="17" cm="1">
        <f t="array" ref="K60">(1-POWER(1-INDEX(Global_Qx,A60,4),1/12))</f>
        <v>1.8810603352070743E-5</v>
      </c>
      <c r="L60" s="17"/>
      <c r="M60" s="17" cm="1">
        <f t="array" ref="M60">INDEX(Global_Qx,A60,1)*1.15</f>
        <v>2.8280454999999997E-3</v>
      </c>
      <c r="N60" s="17" cm="1">
        <f t="array" ref="N60">INDEX(Global_Qx,A60,2)*1.15</f>
        <v>2.3593650521100404E-4</v>
      </c>
      <c r="O60" s="17" cm="1">
        <f t="array" ref="O60">INDEX(Global_Qx,A60,3)*1.15</f>
        <v>3.1108500500000003E-3</v>
      </c>
      <c r="P60" s="17" cm="1">
        <f t="array" ref="P60">INDEX(Global_Qx,A60,4)*1.15</f>
        <v>2.5955947157744184E-4</v>
      </c>
      <c r="Q60" s="17"/>
      <c r="R60" s="17" cm="1">
        <f t="array" ref="R60">INDEX(Global_Qx,A60,1)*0.9</f>
        <v>2.2132530000000001E-3</v>
      </c>
      <c r="S60" s="17" cm="1">
        <f t="array" ref="S60">INDEX(Global_Qx,A60,2)*0.9</f>
        <v>1.8464596059991623E-4</v>
      </c>
      <c r="T60" s="17" cm="1">
        <f t="array" ref="T60">INDEX(Global_Qx,A60,3)*0.9</f>
        <v>2.4345783000000007E-3</v>
      </c>
      <c r="U60" s="17" cm="1">
        <f t="array" ref="U60">INDEX(Global_Qx,A60,4)*0.9</f>
        <v>2.0313349949538929E-4</v>
      </c>
    </row>
    <row r="61" spans="1:21" x14ac:dyDescent="0.2">
      <c r="A61" s="2">
        <v>58</v>
      </c>
      <c r="C61" s="17">
        <v>2.7364799999999999E-3</v>
      </c>
      <c r="D61" s="17">
        <v>2.2832651336590626E-4</v>
      </c>
      <c r="E61" s="17">
        <v>3.0101279999999999E-3</v>
      </c>
      <c r="F61" s="17">
        <v>2.5119074193169499E-4</v>
      </c>
      <c r="G61" s="17"/>
      <c r="H61" s="17" cm="1">
        <f t="array" ref="H61">(1-POWER(1-INDEX(Global_Qx,A61,1),1/12))</f>
        <v>2.2832651336590626E-4</v>
      </c>
      <c r="I61" s="17" cm="1">
        <f t="array" ref="I61">(1-POWER(1-INDEX(Global_Qx,A61,2),1/12))</f>
        <v>1.9029200928555312E-5</v>
      </c>
      <c r="J61" s="17" cm="1">
        <f t="array" ref="J61">(1-POWER(1-INDEX(Global_Qx,A61,3),1/12))</f>
        <v>2.5119074193169499E-4</v>
      </c>
      <c r="K61" s="17" cm="1">
        <f t="array" ref="K61">(1-POWER(1-INDEX(Global_Qx,A61,4),1/12))</f>
        <v>2.0934972161268384E-5</v>
      </c>
      <c r="L61" s="17"/>
      <c r="M61" s="17" cm="1">
        <f t="array" ref="M61">INDEX(Global_Qx,A61,1)*1.15</f>
        <v>3.1469519999999997E-3</v>
      </c>
      <c r="N61" s="17" cm="1">
        <f t="array" ref="N61">INDEX(Global_Qx,A61,2)*1.15</f>
        <v>2.6257549037079218E-4</v>
      </c>
      <c r="O61" s="17" cm="1">
        <f t="array" ref="O61">INDEX(Global_Qx,A61,3)*1.15</f>
        <v>3.4616471999999996E-3</v>
      </c>
      <c r="P61" s="17" cm="1">
        <f t="array" ref="P61">INDEX(Global_Qx,A61,4)*1.15</f>
        <v>2.8886935322144924E-4</v>
      </c>
      <c r="Q61" s="17"/>
      <c r="R61" s="17" cm="1">
        <f t="array" ref="R61">INDEX(Global_Qx,A61,1)*0.9</f>
        <v>2.4628319999999999E-3</v>
      </c>
      <c r="S61" s="17" cm="1">
        <f t="array" ref="S61">INDEX(Global_Qx,A61,2)*0.9</f>
        <v>2.0549386202931564E-4</v>
      </c>
      <c r="T61" s="17" cm="1">
        <f t="array" ref="T61">INDEX(Global_Qx,A61,3)*0.9</f>
        <v>2.7091151999999999E-3</v>
      </c>
      <c r="U61" s="17" cm="1">
        <f t="array" ref="U61">INDEX(Global_Qx,A61,4)*0.9</f>
        <v>2.2607166773852549E-4</v>
      </c>
    </row>
    <row r="62" spans="1:21" x14ac:dyDescent="0.2">
      <c r="A62" s="2">
        <v>59</v>
      </c>
      <c r="C62" s="17">
        <v>3.0480799999999999E-3</v>
      </c>
      <c r="D62" s="17">
        <v>2.543622158753811E-4</v>
      </c>
      <c r="E62" s="17">
        <v>3.352888E-3</v>
      </c>
      <c r="F62" s="17">
        <v>2.7983763188377253E-4</v>
      </c>
      <c r="G62" s="17"/>
      <c r="H62" s="17" cm="1">
        <f t="array" ref="H62">(1-POWER(1-INDEX(Global_Qx,A62,1),1/12))</f>
        <v>2.543622158753811E-4</v>
      </c>
      <c r="I62" s="17" cm="1">
        <f t="array" ref="I62">(1-POWER(1-INDEX(Global_Qx,A62,2),1/12))</f>
        <v>2.1199322910447904E-5</v>
      </c>
      <c r="J62" s="17" cm="1">
        <f t="array" ref="J62">(1-POWER(1-INDEX(Global_Qx,A62,3),1/12))</f>
        <v>2.7983763188377253E-4</v>
      </c>
      <c r="K62" s="17" cm="1">
        <f t="array" ref="K62">(1-POWER(1-INDEX(Global_Qx,A62,4),1/12))</f>
        <v>2.3322794164393201E-5</v>
      </c>
      <c r="L62" s="17"/>
      <c r="M62" s="17" cm="1">
        <f t="array" ref="M62">INDEX(Global_Qx,A62,1)*1.15</f>
        <v>3.5052919999999997E-3</v>
      </c>
      <c r="N62" s="17" cm="1">
        <f t="array" ref="N62">INDEX(Global_Qx,A62,2)*1.15</f>
        <v>2.9251654825668825E-4</v>
      </c>
      <c r="O62" s="17" cm="1">
        <f t="array" ref="O62">INDEX(Global_Qx,A62,3)*1.15</f>
        <v>3.8558211999999998E-3</v>
      </c>
      <c r="P62" s="17" cm="1">
        <f t="array" ref="P62">INDEX(Global_Qx,A62,4)*1.15</f>
        <v>3.2181327666633839E-4</v>
      </c>
      <c r="Q62" s="17"/>
      <c r="R62" s="17" cm="1">
        <f t="array" ref="R62">INDEX(Global_Qx,A62,1)*0.9</f>
        <v>2.7432720000000002E-3</v>
      </c>
      <c r="S62" s="17" cm="1">
        <f t="array" ref="S62">INDEX(Global_Qx,A62,2)*0.9</f>
        <v>2.28925994287843E-4</v>
      </c>
      <c r="T62" s="17" cm="1">
        <f t="array" ref="T62">INDEX(Global_Qx,A62,3)*0.9</f>
        <v>3.0175992000000002E-3</v>
      </c>
      <c r="U62" s="17" cm="1">
        <f t="array" ref="U62">INDEX(Global_Qx,A62,4)*0.9</f>
        <v>2.5185386869539531E-4</v>
      </c>
    </row>
    <row r="63" spans="1:21" x14ac:dyDescent="0.2">
      <c r="A63" s="2">
        <v>60</v>
      </c>
      <c r="C63" s="17">
        <v>3.39821E-3</v>
      </c>
      <c r="D63" s="17">
        <v>2.8362618962551878E-4</v>
      </c>
      <c r="E63" s="17">
        <v>3.7380310000000002E-3</v>
      </c>
      <c r="F63" s="17">
        <v>3.1203754758657443E-4</v>
      </c>
      <c r="G63" s="17"/>
      <c r="H63" s="17" cm="1">
        <f t="array" ref="H63">(1-POWER(1-INDEX(Global_Qx,A63,1),1/12))</f>
        <v>2.8362618962551878E-4</v>
      </c>
      <c r="I63" s="17" cm="1">
        <f t="array" ref="I63">(1-POWER(1-INDEX(Global_Qx,A63,2),1/12))</f>
        <v>2.3638588865781962E-5</v>
      </c>
      <c r="J63" s="17" cm="1">
        <f t="array" ref="J63">(1-POWER(1-INDEX(Global_Qx,A63,3),1/12))</f>
        <v>3.1203754758657443E-4</v>
      </c>
      <c r="K63" s="17" cm="1">
        <f t="array" ref="K63">(1-POWER(1-INDEX(Global_Qx,A63,4),1/12))</f>
        <v>2.6006848601989319E-5</v>
      </c>
      <c r="L63" s="17"/>
      <c r="M63" s="17" cm="1">
        <f t="array" ref="M63">INDEX(Global_Qx,A63,1)*1.15</f>
        <v>3.9079414999999996E-3</v>
      </c>
      <c r="N63" s="17" cm="1">
        <f t="array" ref="N63">INDEX(Global_Qx,A63,2)*1.15</f>
        <v>3.2617011806934659E-4</v>
      </c>
      <c r="O63" s="17" cm="1">
        <f t="array" ref="O63">INDEX(Global_Qx,A63,3)*1.15</f>
        <v>4.2987356499999997E-3</v>
      </c>
      <c r="P63" s="17" cm="1">
        <f t="array" ref="P63">INDEX(Global_Qx,A63,4)*1.15</f>
        <v>3.5884317972456056E-4</v>
      </c>
      <c r="Q63" s="17"/>
      <c r="R63" s="17" cm="1">
        <f t="array" ref="R63">INDEX(Global_Qx,A63,1)*0.9</f>
        <v>3.0583889999999999E-3</v>
      </c>
      <c r="S63" s="17" cm="1">
        <f t="array" ref="S63">INDEX(Global_Qx,A63,2)*0.9</f>
        <v>2.552635706629669E-4</v>
      </c>
      <c r="T63" s="17" cm="1">
        <f t="array" ref="T63">INDEX(Global_Qx,A63,3)*0.9</f>
        <v>3.3642279000000003E-3</v>
      </c>
      <c r="U63" s="17" cm="1">
        <f t="array" ref="U63">INDEX(Global_Qx,A63,4)*0.9</f>
        <v>2.8083379282791701E-4</v>
      </c>
    </row>
    <row r="64" spans="1:21" x14ac:dyDescent="0.2">
      <c r="A64" s="2">
        <v>61</v>
      </c>
      <c r="C64" s="17">
        <v>3.7916099999999999E-3</v>
      </c>
      <c r="D64" s="17">
        <v>3.1651792886167041E-4</v>
      </c>
      <c r="E64" s="17">
        <v>4.1707710000000002E-3</v>
      </c>
      <c r="F64" s="17">
        <v>3.4823043080800531E-4</v>
      </c>
      <c r="G64" s="17"/>
      <c r="H64" s="17" cm="1">
        <f t="array" ref="H64">(1-POWER(1-INDEX(Global_Qx,A64,1),1/12))</f>
        <v>3.1651792886167041E-4</v>
      </c>
      <c r="I64" s="17" cm="1">
        <f t="array" ref="I64">(1-POWER(1-INDEX(Global_Qx,A64,2),1/12))</f>
        <v>2.6380321302643672E-5</v>
      </c>
      <c r="J64" s="17" cm="1">
        <f t="array" ref="J64">(1-POWER(1-INDEX(Global_Qx,A64,3),1/12))</f>
        <v>3.4823043080800531E-4</v>
      </c>
      <c r="K64" s="17" cm="1">
        <f t="array" ref="K64">(1-POWER(1-INDEX(Global_Qx,A64,4),1/12))</f>
        <v>2.9023835225738814E-5</v>
      </c>
      <c r="L64" s="17"/>
      <c r="M64" s="17" cm="1">
        <f t="array" ref="M64">INDEX(Global_Qx,A64,1)*1.15</f>
        <v>4.3603514999999999E-3</v>
      </c>
      <c r="N64" s="17" cm="1">
        <f t="array" ref="N64">INDEX(Global_Qx,A64,2)*1.15</f>
        <v>3.6399561819092091E-4</v>
      </c>
      <c r="O64" s="17" cm="1">
        <f t="array" ref="O64">INDEX(Global_Qx,A64,3)*1.15</f>
        <v>4.7963866499999997E-3</v>
      </c>
      <c r="P64" s="17" cm="1">
        <f t="array" ref="P64">INDEX(Global_Qx,A64,4)*1.15</f>
        <v>4.0046499542920608E-4</v>
      </c>
      <c r="Q64" s="17"/>
      <c r="R64" s="17" cm="1">
        <f t="array" ref="R64">INDEX(Global_Qx,A64,1)*0.9</f>
        <v>3.4124490000000001E-3</v>
      </c>
      <c r="S64" s="17" cm="1">
        <f t="array" ref="S64">INDEX(Global_Qx,A64,2)*0.9</f>
        <v>2.8486613597550337E-4</v>
      </c>
      <c r="T64" s="17" cm="1">
        <f t="array" ref="T64">INDEX(Global_Qx,A64,3)*0.9</f>
        <v>3.7536939000000001E-3</v>
      </c>
      <c r="U64" s="17" cm="1">
        <f t="array" ref="U64">INDEX(Global_Qx,A64,4)*0.9</f>
        <v>3.1340738772720481E-4</v>
      </c>
    </row>
    <row r="65" spans="1:21" x14ac:dyDescent="0.2">
      <c r="A65" s="2">
        <v>62</v>
      </c>
      <c r="C65" s="17">
        <v>4.2335999999999997E-3</v>
      </c>
      <c r="D65" s="17">
        <v>3.5348643048838113E-4</v>
      </c>
      <c r="E65" s="17">
        <v>4.6569599999999999E-3</v>
      </c>
      <c r="F65" s="17">
        <v>3.8891080639869013E-4</v>
      </c>
      <c r="G65" s="17"/>
      <c r="H65" s="17" cm="1">
        <f t="array" ref="H65">(1-POWER(1-INDEX(Global_Qx,A65,1),1/12))</f>
        <v>3.5348643048838113E-4</v>
      </c>
      <c r="I65" s="17" cm="1">
        <f t="array" ref="I65">(1-POWER(1-INDEX(Global_Qx,A65,2),1/12))</f>
        <v>2.9461976116085253E-5</v>
      </c>
      <c r="J65" s="17" cm="1">
        <f t="array" ref="J65">(1-POWER(1-INDEX(Global_Qx,A65,3),1/12))</f>
        <v>3.8891080639869013E-4</v>
      </c>
      <c r="K65" s="17" cm="1">
        <f t="array" ref="K65">(1-POWER(1-INDEX(Global_Qx,A65,4),1/12))</f>
        <v>3.2415012273800947E-5</v>
      </c>
      <c r="L65" s="17"/>
      <c r="M65" s="17" cm="1">
        <f t="array" ref="M65">INDEX(Global_Qx,A65,1)*1.15</f>
        <v>4.8686399999999996E-3</v>
      </c>
      <c r="N65" s="17" cm="1">
        <f t="array" ref="N65">INDEX(Global_Qx,A65,2)*1.15</f>
        <v>4.0650939506163829E-4</v>
      </c>
      <c r="O65" s="17" cm="1">
        <f t="array" ref="O65">INDEX(Global_Qx,A65,3)*1.15</f>
        <v>5.3555039999999996E-3</v>
      </c>
      <c r="P65" s="17" cm="1">
        <f t="array" ref="P65">INDEX(Global_Qx,A65,4)*1.15</f>
        <v>4.472474273584936E-4</v>
      </c>
      <c r="Q65" s="17"/>
      <c r="R65" s="17" cm="1">
        <f t="array" ref="R65">INDEX(Global_Qx,A65,1)*0.9</f>
        <v>3.8102399999999999E-3</v>
      </c>
      <c r="S65" s="17" cm="1">
        <f t="array" ref="S65">INDEX(Global_Qx,A65,2)*0.9</f>
        <v>3.1813778743954301E-4</v>
      </c>
      <c r="T65" s="17" cm="1">
        <f t="array" ref="T65">INDEX(Global_Qx,A65,3)*0.9</f>
        <v>4.1912640000000001E-3</v>
      </c>
      <c r="U65" s="17" cm="1">
        <f t="array" ref="U65">INDEX(Global_Qx,A65,4)*0.9</f>
        <v>3.5001972575882112E-4</v>
      </c>
    </row>
    <row r="66" spans="1:21" x14ac:dyDescent="0.2">
      <c r="A66" s="2">
        <v>63</v>
      </c>
      <c r="C66" s="17">
        <v>4.7301699999999997E-3</v>
      </c>
      <c r="D66" s="17">
        <v>3.9503800677742618E-4</v>
      </c>
      <c r="E66" s="17">
        <v>5.2031869999999997E-3</v>
      </c>
      <c r="F66" s="17">
        <v>4.346364113043677E-4</v>
      </c>
      <c r="G66" s="17"/>
      <c r="H66" s="17" cm="1">
        <f t="array" ref="H66">(1-POWER(1-INDEX(Global_Qx,A66,1),1/12))</f>
        <v>3.9503800677742618E-4</v>
      </c>
      <c r="I66" s="17" cm="1">
        <f t="array" ref="I66">(1-POWER(1-INDEX(Global_Qx,A66,2),1/12))</f>
        <v>3.2925795837912553E-5</v>
      </c>
      <c r="J66" s="17" cm="1">
        <f t="array" ref="J66">(1-POWER(1-INDEX(Global_Qx,A66,3),1/12))</f>
        <v>4.346364113043677E-4</v>
      </c>
      <c r="K66" s="17" cm="1">
        <f t="array" ref="K66">(1-POWER(1-INDEX(Global_Qx,A66,4),1/12))</f>
        <v>3.6226918213255743E-5</v>
      </c>
      <c r="L66" s="17"/>
      <c r="M66" s="17" cm="1">
        <f t="array" ref="M66">INDEX(Global_Qx,A66,1)*1.15</f>
        <v>5.4396954999999993E-3</v>
      </c>
      <c r="N66" s="17" cm="1">
        <f t="array" ref="N66">INDEX(Global_Qx,A66,2)*1.15</f>
        <v>4.5429370779404005E-4</v>
      </c>
      <c r="O66" s="17" cm="1">
        <f t="array" ref="O66">INDEX(Global_Qx,A66,3)*1.15</f>
        <v>5.9836650499999989E-3</v>
      </c>
      <c r="P66" s="17" cm="1">
        <f t="array" ref="P66">INDEX(Global_Qx,A66,4)*1.15</f>
        <v>4.9983187300002281E-4</v>
      </c>
      <c r="Q66" s="17"/>
      <c r="R66" s="17" cm="1">
        <f t="array" ref="R66">INDEX(Global_Qx,A66,1)*0.9</f>
        <v>4.2571529999999996E-3</v>
      </c>
      <c r="S66" s="17" cm="1">
        <f t="array" ref="S66">INDEX(Global_Qx,A66,2)*0.9</f>
        <v>3.5553420609968356E-4</v>
      </c>
      <c r="T66" s="17" cm="1">
        <f t="array" ref="T66">INDEX(Global_Qx,A66,3)*0.9</f>
        <v>4.6828683000000003E-3</v>
      </c>
      <c r="U66" s="17" cm="1">
        <f t="array" ref="U66">INDEX(Global_Qx,A66,4)*0.9</f>
        <v>3.9117277017393094E-4</v>
      </c>
    </row>
    <row r="67" spans="1:21" x14ac:dyDescent="0.2">
      <c r="A67" s="2">
        <v>64</v>
      </c>
      <c r="C67" s="17">
        <v>5.2880100000000001E-3</v>
      </c>
      <c r="D67" s="17">
        <v>4.4173915541889652E-4</v>
      </c>
      <c r="E67" s="17">
        <v>5.8168110000000007E-3</v>
      </c>
      <c r="F67" s="17">
        <v>4.8603139321945488E-4</v>
      </c>
      <c r="G67" s="17"/>
      <c r="H67" s="17" cm="1">
        <f t="array" ref="H67">(1-POWER(1-INDEX(Global_Qx,A67,1),1/12))</f>
        <v>4.4173915541889652E-4</v>
      </c>
      <c r="I67" s="17" cm="1">
        <f t="array" ref="I67">(1-POWER(1-INDEX(Global_Qx,A67,2),1/12))</f>
        <v>3.6819051403957914E-5</v>
      </c>
      <c r="J67" s="17" cm="1">
        <f t="array" ref="J67">(1-POWER(1-INDEX(Global_Qx,A67,3),1/12))</f>
        <v>4.8603139321945488E-4</v>
      </c>
      <c r="K67" s="17" cm="1">
        <f t="array" ref="K67">(1-POWER(1-INDEX(Global_Qx,A67,4),1/12))</f>
        <v>4.0511641444807012E-5</v>
      </c>
      <c r="L67" s="17"/>
      <c r="M67" s="17" cm="1">
        <f t="array" ref="M67">INDEX(Global_Qx,A67,1)*1.15</f>
        <v>6.0812114999999993E-3</v>
      </c>
      <c r="N67" s="17" cm="1">
        <f t="array" ref="N67">INDEX(Global_Qx,A67,2)*1.15</f>
        <v>5.0800002873173096E-4</v>
      </c>
      <c r="O67" s="17" cm="1">
        <f t="array" ref="O67">INDEX(Global_Qx,A67,3)*1.15</f>
        <v>6.6893326500000001E-3</v>
      </c>
      <c r="P67" s="17" cm="1">
        <f t="array" ref="P67">INDEX(Global_Qx,A67,4)*1.15</f>
        <v>5.5893610220237309E-4</v>
      </c>
      <c r="Q67" s="17"/>
      <c r="R67" s="17" cm="1">
        <f t="array" ref="R67">INDEX(Global_Qx,A67,1)*0.9</f>
        <v>4.7592090000000004E-3</v>
      </c>
      <c r="S67" s="17" cm="1">
        <f t="array" ref="S67">INDEX(Global_Qx,A67,2)*0.9</f>
        <v>3.9756523987700688E-4</v>
      </c>
      <c r="T67" s="17" cm="1">
        <f t="array" ref="T67">INDEX(Global_Qx,A67,3)*0.9</f>
        <v>5.2351299000000006E-3</v>
      </c>
      <c r="U67" s="17" cm="1">
        <f t="array" ref="U67">INDEX(Global_Qx,A67,4)*0.9</f>
        <v>4.3742825389750942E-4</v>
      </c>
    </row>
    <row r="68" spans="1:21" x14ac:dyDescent="0.2">
      <c r="A68" s="2">
        <v>65</v>
      </c>
      <c r="C68" s="17">
        <v>5.9146499999999996E-3</v>
      </c>
      <c r="D68" s="17">
        <v>4.9422873044402404E-4</v>
      </c>
      <c r="E68" s="17">
        <v>6.5061149999999998E-3</v>
      </c>
      <c r="F68" s="17">
        <v>5.437997553503493E-4</v>
      </c>
      <c r="G68" s="17"/>
      <c r="H68" s="17" cm="1">
        <f t="array" ref="H68">(1-POWER(1-INDEX(Global_Qx,A68,1),1/12))</f>
        <v>4.9422873044402404E-4</v>
      </c>
      <c r="I68" s="17" cm="1">
        <f t="array" ref="I68">(1-POWER(1-INDEX(Global_Qx,A68,2),1/12))</f>
        <v>4.1195059936716127E-5</v>
      </c>
      <c r="J68" s="17" cm="1">
        <f t="array" ref="J68">(1-POWER(1-INDEX(Global_Qx,A68,3),1/12))</f>
        <v>5.437997553503493E-4</v>
      </c>
      <c r="K68" s="17" cm="1">
        <f t="array" ref="K68">(1-POWER(1-INDEX(Global_Qx,A68,4),1/12))</f>
        <v>4.5327944996231828E-5</v>
      </c>
      <c r="L68" s="17"/>
      <c r="M68" s="17" cm="1">
        <f t="array" ref="M68">INDEX(Global_Qx,A68,1)*1.15</f>
        <v>6.8018474999999986E-3</v>
      </c>
      <c r="N68" s="17" cm="1">
        <f t="array" ref="N68">INDEX(Global_Qx,A68,2)*1.15</f>
        <v>5.6836304001062763E-4</v>
      </c>
      <c r="O68" s="17" cm="1">
        <f t="array" ref="O68">INDEX(Global_Qx,A68,3)*1.15</f>
        <v>7.4820322499999994E-3</v>
      </c>
      <c r="P68" s="17" cm="1">
        <f t="array" ref="P68">INDEX(Global_Qx,A68,4)*1.15</f>
        <v>6.253697186529017E-4</v>
      </c>
      <c r="Q68" s="17"/>
      <c r="R68" s="17" cm="1">
        <f t="array" ref="R68">INDEX(Global_Qx,A68,1)*0.9</f>
        <v>5.3231849999999994E-3</v>
      </c>
      <c r="S68" s="17" cm="1">
        <f t="array" ref="S68">INDEX(Global_Qx,A68,2)*0.9</f>
        <v>4.4480585739962167E-4</v>
      </c>
      <c r="T68" s="17" cm="1">
        <f t="array" ref="T68">INDEX(Global_Qx,A68,3)*0.9</f>
        <v>5.8555035000000004E-3</v>
      </c>
      <c r="U68" s="17" cm="1">
        <f t="array" ref="U68">INDEX(Global_Qx,A68,4)*0.9</f>
        <v>4.8941977981531437E-4</v>
      </c>
    </row>
    <row r="69" spans="1:21" x14ac:dyDescent="0.2">
      <c r="A69" s="2">
        <v>66</v>
      </c>
      <c r="C69" s="17">
        <v>6.6185300000000001E-3</v>
      </c>
      <c r="D69" s="17">
        <v>5.5322438104488114E-4</v>
      </c>
      <c r="E69" s="17">
        <v>7.2803830000000005E-3</v>
      </c>
      <c r="F69" s="17">
        <v>6.0873250752102592E-4</v>
      </c>
      <c r="G69" s="17"/>
      <c r="H69" s="17" cm="1">
        <f t="array" ref="H69">(1-POWER(1-INDEX(Global_Qx,A69,1),1/12))</f>
        <v>5.5322438104488114E-4</v>
      </c>
      <c r="I69" s="17" cm="1">
        <f t="array" ref="I69">(1-POWER(1-INDEX(Global_Qx,A69,2),1/12))</f>
        <v>4.6113725572394237E-5</v>
      </c>
      <c r="J69" s="17" cm="1">
        <f t="array" ref="J69">(1-POWER(1-INDEX(Global_Qx,A69,3),1/12))</f>
        <v>6.0873250752102592E-4</v>
      </c>
      <c r="K69" s="17" cm="1">
        <f t="array" ref="K69">(1-POWER(1-INDEX(Global_Qx,A69,4),1/12))</f>
        <v>5.0741867619330527E-5</v>
      </c>
      <c r="L69" s="17"/>
      <c r="M69" s="17" cm="1">
        <f t="array" ref="M69">INDEX(Global_Qx,A69,1)*1.15</f>
        <v>7.6113094999999999E-3</v>
      </c>
      <c r="N69" s="17" cm="1">
        <f t="array" ref="N69">INDEX(Global_Qx,A69,2)*1.15</f>
        <v>6.3620803820161329E-4</v>
      </c>
      <c r="O69" s="17" cm="1">
        <f t="array" ref="O69">INDEX(Global_Qx,A69,3)*1.15</f>
        <v>8.3724404499999992E-3</v>
      </c>
      <c r="P69" s="17" cm="1">
        <f t="array" ref="P69">INDEX(Global_Qx,A69,4)*1.15</f>
        <v>7.0004238364917981E-4</v>
      </c>
      <c r="Q69" s="17"/>
      <c r="R69" s="17" cm="1">
        <f t="array" ref="R69">INDEX(Global_Qx,A69,1)*0.9</f>
        <v>5.9566770000000005E-3</v>
      </c>
      <c r="S69" s="17" cm="1">
        <f t="array" ref="S69">INDEX(Global_Qx,A69,2)*0.9</f>
        <v>4.9790194294039301E-4</v>
      </c>
      <c r="T69" s="17" cm="1">
        <f t="array" ref="T69">INDEX(Global_Qx,A69,3)*0.9</f>
        <v>6.5523447000000005E-3</v>
      </c>
      <c r="U69" s="17" cm="1">
        <f t="array" ref="U69">INDEX(Global_Qx,A69,4)*0.9</f>
        <v>5.4785925676892333E-4</v>
      </c>
    </row>
    <row r="70" spans="1:21" x14ac:dyDescent="0.2">
      <c r="A70" s="2">
        <v>67</v>
      </c>
      <c r="C70" s="17">
        <v>7.4090900000000001E-3</v>
      </c>
      <c r="D70" s="17">
        <v>6.1953081466958881E-4</v>
      </c>
      <c r="E70" s="17">
        <v>8.1499990000000015E-3</v>
      </c>
      <c r="F70" s="17">
        <v>6.8171684206330685E-4</v>
      </c>
      <c r="G70" s="17"/>
      <c r="H70" s="17" cm="1">
        <f t="array" ref="H70">(1-POWER(1-INDEX(Global_Qx,A70,1),1/12))</f>
        <v>6.1953081466958881E-4</v>
      </c>
      <c r="I70" s="17" cm="1">
        <f t="array" ref="I70">(1-POWER(1-INDEX(Global_Qx,A70,2),1/12))</f>
        <v>5.1642233425908124E-5</v>
      </c>
      <c r="J70" s="17" cm="1">
        <f t="array" ref="J70">(1-POWER(1-INDEX(Global_Qx,A70,3),1/12))</f>
        <v>6.8171684206330685E-4</v>
      </c>
      <c r="K70" s="17" cm="1">
        <f t="array" ref="K70">(1-POWER(1-INDEX(Global_Qx,A70,4),1/12))</f>
        <v>5.6827494977595983E-5</v>
      </c>
      <c r="L70" s="17"/>
      <c r="M70" s="17" cm="1">
        <f t="array" ref="M70">INDEX(Global_Qx,A70,1)*1.15</f>
        <v>8.5204534999999988E-3</v>
      </c>
      <c r="N70" s="17" cm="1">
        <f t="array" ref="N70">INDEX(Global_Qx,A70,2)*1.15</f>
        <v>7.1246043687002707E-4</v>
      </c>
      <c r="O70" s="17" cm="1">
        <f t="array" ref="O70">INDEX(Global_Qx,A70,3)*1.15</f>
        <v>9.3724988500000009E-3</v>
      </c>
      <c r="P70" s="17" cm="1">
        <f t="array" ref="P70">INDEX(Global_Qx,A70,4)*1.15</f>
        <v>7.8397436837280286E-4</v>
      </c>
      <c r="Q70" s="17"/>
      <c r="R70" s="17" cm="1">
        <f t="array" ref="R70">INDEX(Global_Qx,A70,1)*0.9</f>
        <v>6.6681810000000005E-3</v>
      </c>
      <c r="S70" s="17" cm="1">
        <f t="array" ref="S70">INDEX(Global_Qx,A70,2)*0.9</f>
        <v>5.5757773320262998E-4</v>
      </c>
      <c r="T70" s="17" cm="1">
        <f t="array" ref="T70">INDEX(Global_Qx,A70,3)*0.9</f>
        <v>7.3349991000000014E-3</v>
      </c>
      <c r="U70" s="17" cm="1">
        <f t="array" ref="U70">INDEX(Global_Qx,A70,4)*0.9</f>
        <v>6.1354515785697614E-4</v>
      </c>
    </row>
    <row r="71" spans="1:21" x14ac:dyDescent="0.2">
      <c r="A71" s="2">
        <v>68</v>
      </c>
      <c r="C71" s="17">
        <v>8.2969299999999992E-3</v>
      </c>
      <c r="D71" s="17">
        <v>6.9405412464906835E-4</v>
      </c>
      <c r="E71" s="17">
        <v>9.1266230000000004E-3</v>
      </c>
      <c r="F71" s="17">
        <v>7.6375200721556791E-4</v>
      </c>
      <c r="G71" s="17"/>
      <c r="H71" s="17" cm="1">
        <f t="array" ref="H71">(1-POWER(1-INDEX(Global_Qx,A71,1),1/12))</f>
        <v>6.9405412464906835E-4</v>
      </c>
      <c r="I71" s="17" cm="1">
        <f t="array" ref="I71">(1-POWER(1-INDEX(Global_Qx,A71,2),1/12))</f>
        <v>5.7856250572196899E-5</v>
      </c>
      <c r="J71" s="17" cm="1">
        <f t="array" ref="J71">(1-POWER(1-INDEX(Global_Qx,A71,3),1/12))</f>
        <v>7.6375200721556791E-4</v>
      </c>
      <c r="K71" s="17" cm="1">
        <f t="array" ref="K71">(1-POWER(1-INDEX(Global_Qx,A71,4),1/12))</f>
        <v>6.3668290952390016E-5</v>
      </c>
      <c r="L71" s="17"/>
      <c r="M71" s="17" cm="1">
        <f t="array" ref="M71">INDEX(Global_Qx,A71,1)*1.15</f>
        <v>9.5414694999999983E-3</v>
      </c>
      <c r="N71" s="17" cm="1">
        <f t="array" ref="N71">INDEX(Global_Qx,A71,2)*1.15</f>
        <v>7.9816224334642856E-4</v>
      </c>
      <c r="O71" s="17" cm="1">
        <f t="array" ref="O71">INDEX(Global_Qx,A71,3)*1.15</f>
        <v>1.049561645E-2</v>
      </c>
      <c r="P71" s="17" cm="1">
        <f t="array" ref="P71">INDEX(Global_Qx,A71,4)*1.15</f>
        <v>8.7831480829790305E-4</v>
      </c>
      <c r="Q71" s="17"/>
      <c r="R71" s="17" cm="1">
        <f t="array" ref="R71">INDEX(Global_Qx,A71,1)*0.9</f>
        <v>7.4672369999999998E-3</v>
      </c>
      <c r="S71" s="17" cm="1">
        <f t="array" ref="S71">INDEX(Global_Qx,A71,2)*0.9</f>
        <v>6.2464871218416158E-4</v>
      </c>
      <c r="T71" s="17" cm="1">
        <f t="array" ref="T71">INDEX(Global_Qx,A71,3)*0.9</f>
        <v>8.2139607E-3</v>
      </c>
      <c r="U71" s="17" cm="1">
        <f t="array" ref="U71">INDEX(Global_Qx,A71,4)*0.9</f>
        <v>6.8737680649401118E-4</v>
      </c>
    </row>
    <row r="72" spans="1:21" x14ac:dyDescent="0.2">
      <c r="A72" s="2">
        <v>69</v>
      </c>
      <c r="C72" s="17">
        <v>9.2939100000000007E-3</v>
      </c>
      <c r="D72" s="17">
        <v>7.7781133559684523E-4</v>
      </c>
      <c r="E72" s="17">
        <v>1.0223301000000002E-2</v>
      </c>
      <c r="F72" s="17">
        <v>8.5595994551235233E-4</v>
      </c>
      <c r="G72" s="17"/>
      <c r="H72" s="17" cm="1">
        <f t="array" ref="H72">(1-POWER(1-INDEX(Global_Qx,A72,1),1/12))</f>
        <v>7.7781133559684523E-4</v>
      </c>
      <c r="I72" s="17" cm="1">
        <f t="array" ref="I72">(1-POWER(1-INDEX(Global_Qx,A72,2),1/12))</f>
        <v>6.4840730064075203E-5</v>
      </c>
      <c r="J72" s="17" cm="1">
        <f t="array" ref="J72">(1-POWER(1-INDEX(Global_Qx,A72,3),1/12))</f>
        <v>8.5595994551235233E-4</v>
      </c>
      <c r="K72" s="17" cm="1">
        <f t="array" ref="K72">(1-POWER(1-INDEX(Global_Qx,A72,4),1/12))</f>
        <v>7.1357994597676111E-5</v>
      </c>
      <c r="L72" s="17"/>
      <c r="M72" s="17" cm="1">
        <f t="array" ref="M72">INDEX(Global_Qx,A72,1)*1.15</f>
        <v>1.06879965E-2</v>
      </c>
      <c r="N72" s="17" cm="1">
        <f t="array" ref="N72">INDEX(Global_Qx,A72,2)*1.15</f>
        <v>8.94483035936372E-4</v>
      </c>
      <c r="O72" s="17" cm="1">
        <f t="array" ref="O72">INDEX(Global_Qx,A72,3)*1.15</f>
        <v>1.1756796150000002E-2</v>
      </c>
      <c r="P72" s="17" cm="1">
        <f t="array" ref="P72">INDEX(Global_Qx,A72,4)*1.15</f>
        <v>9.8435393733920505E-4</v>
      </c>
      <c r="Q72" s="17"/>
      <c r="R72" s="17" cm="1">
        <f t="array" ref="R72">INDEX(Global_Qx,A72,1)*0.9</f>
        <v>8.3645190000000008E-3</v>
      </c>
      <c r="S72" s="17" cm="1">
        <f t="array" ref="S72">INDEX(Global_Qx,A72,2)*0.9</f>
        <v>7.0003020203716069E-4</v>
      </c>
      <c r="T72" s="17" cm="1">
        <f t="array" ref="T72">INDEX(Global_Qx,A72,3)*0.9</f>
        <v>9.2009709000000026E-3</v>
      </c>
      <c r="U72" s="17" cm="1">
        <f t="array" ref="U72">INDEX(Global_Qx,A72,4)*0.9</f>
        <v>7.7036395096111707E-4</v>
      </c>
    </row>
    <row r="73" spans="1:21" x14ac:dyDescent="0.2">
      <c r="A73" s="2">
        <v>70</v>
      </c>
      <c r="C73" s="17">
        <v>1.041333E-2</v>
      </c>
      <c r="D73" s="17">
        <v>8.7194697340742255E-4</v>
      </c>
      <c r="E73" s="17">
        <v>1.1454663E-2</v>
      </c>
      <c r="F73" s="17">
        <v>9.5960370078751467E-4</v>
      </c>
      <c r="G73" s="17"/>
      <c r="H73" s="17" cm="1">
        <f t="array" ref="H73">(1-POWER(1-INDEX(Global_Qx,A73,1),1/12))</f>
        <v>8.7194697340742255E-4</v>
      </c>
      <c r="I73" s="17" cm="1">
        <f t="array" ref="I73">(1-POWER(1-INDEX(Global_Qx,A73,2),1/12))</f>
        <v>7.2691302883565179E-5</v>
      </c>
      <c r="J73" s="17" cm="1">
        <f t="array" ref="J73">(1-POWER(1-INDEX(Global_Qx,A73,3),1/12))</f>
        <v>9.5960370078751467E-4</v>
      </c>
      <c r="K73" s="17" cm="1">
        <f t="array" ref="K73">(1-POWER(1-INDEX(Global_Qx,A73,4),1/12))</f>
        <v>8.0002167587411854E-5</v>
      </c>
      <c r="L73" s="17"/>
      <c r="M73" s="17" cm="1">
        <f t="array" ref="M73">INDEX(Global_Qx,A73,1)*1.15</f>
        <v>1.19753295E-2</v>
      </c>
      <c r="N73" s="17" cm="1">
        <f t="array" ref="N73">INDEX(Global_Qx,A73,2)*1.15</f>
        <v>1.0027390194185359E-3</v>
      </c>
      <c r="O73" s="17" cm="1">
        <f t="array" ref="O73">INDEX(Global_Qx,A73,3)*1.15</f>
        <v>1.317286245E-2</v>
      </c>
      <c r="P73" s="17" cm="1">
        <f t="array" ref="P73">INDEX(Global_Qx,A73,4)*1.15</f>
        <v>1.1035442559056419E-3</v>
      </c>
      <c r="Q73" s="17"/>
      <c r="R73" s="17" cm="1">
        <f t="array" ref="R73">INDEX(Global_Qx,A73,1)*0.9</f>
        <v>9.371997E-3</v>
      </c>
      <c r="S73" s="17" cm="1">
        <f t="array" ref="S73">INDEX(Global_Qx,A73,2)*0.9</f>
        <v>7.8475227606668036E-4</v>
      </c>
      <c r="T73" s="17" cm="1">
        <f t="array" ref="T73">INDEX(Global_Qx,A73,3)*0.9</f>
        <v>1.03091967E-2</v>
      </c>
      <c r="U73" s="17" cm="1">
        <f t="array" ref="U73">INDEX(Global_Qx,A73,4)*0.9</f>
        <v>8.636433307087632E-4</v>
      </c>
    </row>
    <row r="74" spans="1:21" x14ac:dyDescent="0.2">
      <c r="A74" s="2">
        <v>71</v>
      </c>
      <c r="C74" s="17">
        <v>1.167004E-2</v>
      </c>
      <c r="D74" s="17">
        <v>9.777441445379953E-4</v>
      </c>
      <c r="E74" s="17">
        <v>1.2837044000000001E-2</v>
      </c>
      <c r="F74" s="17">
        <v>1.0760998260630483E-3</v>
      </c>
      <c r="G74" s="17"/>
      <c r="H74" s="17" cm="1">
        <f t="array" ref="H74">(1-POWER(1-INDEX(Global_Qx,A74,1),1/12))</f>
        <v>9.777441445379953E-4</v>
      </c>
      <c r="I74" s="17" cm="1">
        <f t="array" ref="I74">(1-POWER(1-INDEX(Global_Qx,A74,2),1/12))</f>
        <v>8.1515214799487978E-5</v>
      </c>
      <c r="J74" s="17" cm="1">
        <f t="array" ref="J74">(1-POWER(1-INDEX(Global_Qx,A74,3),1/12))</f>
        <v>1.0760998260630483E-3</v>
      </c>
      <c r="K74" s="17" cm="1">
        <f t="array" ref="K74">(1-POWER(1-INDEX(Global_Qx,A74,4),1/12))</f>
        <v>8.9719244753427851E-5</v>
      </c>
      <c r="L74" s="17"/>
      <c r="M74" s="17" cm="1">
        <f t="array" ref="M74">INDEX(Global_Qx,A74,1)*1.15</f>
        <v>1.3420545999999998E-2</v>
      </c>
      <c r="N74" s="17" cm="1">
        <f t="array" ref="N74">INDEX(Global_Qx,A74,2)*1.15</f>
        <v>1.1244057662186946E-3</v>
      </c>
      <c r="O74" s="17" cm="1">
        <f t="array" ref="O74">INDEX(Global_Qx,A74,3)*1.15</f>
        <v>1.47626006E-2</v>
      </c>
      <c r="P74" s="17" cm="1">
        <f t="array" ref="P74">INDEX(Global_Qx,A74,4)*1.15</f>
        <v>1.2375147999725054E-3</v>
      </c>
      <c r="Q74" s="17"/>
      <c r="R74" s="17" cm="1">
        <f t="array" ref="R74">INDEX(Global_Qx,A74,1)*0.9</f>
        <v>1.0503036E-2</v>
      </c>
      <c r="S74" s="17" cm="1">
        <f t="array" ref="S74">INDEX(Global_Qx,A74,2)*0.9</f>
        <v>8.7996973008419577E-4</v>
      </c>
      <c r="T74" s="17" cm="1">
        <f t="array" ref="T74">INDEX(Global_Qx,A74,3)*0.9</f>
        <v>1.15533396E-2</v>
      </c>
      <c r="U74" s="17" cm="1">
        <f t="array" ref="U74">INDEX(Global_Qx,A74,4)*0.9</f>
        <v>9.6848984345674347E-4</v>
      </c>
    </row>
    <row r="75" spans="1:21" x14ac:dyDescent="0.2">
      <c r="A75" s="2">
        <v>72</v>
      </c>
      <c r="C75" s="17">
        <v>1.3080680000000001E-2</v>
      </c>
      <c r="D75" s="17">
        <v>1.0966470380096016E-3</v>
      </c>
      <c r="E75" s="17">
        <v>1.4388748000000002E-2</v>
      </c>
      <c r="F75" s="17">
        <v>1.2070434256795659E-3</v>
      </c>
      <c r="G75" s="17"/>
      <c r="H75" s="17" cm="1">
        <f t="array" ref="H75">(1-POWER(1-INDEX(Global_Qx,A75,1),1/12))</f>
        <v>1.0966470380096016E-3</v>
      </c>
      <c r="I75" s="17" cm="1">
        <f t="array" ref="I75">(1-POWER(1-INDEX(Global_Qx,A75,2),1/12))</f>
        <v>9.1433219341463534E-5</v>
      </c>
      <c r="J75" s="17" cm="1">
        <f t="array" ref="J75">(1-POWER(1-INDEX(Global_Qx,A75,3),1/12))</f>
        <v>1.2070434256795659E-3</v>
      </c>
      <c r="K75" s="17" cm="1">
        <f t="array" ref="K75">(1-POWER(1-INDEX(Global_Qx,A75,4),1/12))</f>
        <v>1.0064264263343059E-4</v>
      </c>
      <c r="L75" s="17"/>
      <c r="M75" s="17" cm="1">
        <f t="array" ref="M75">INDEX(Global_Qx,A75,1)*1.15</f>
        <v>1.5042781999999999E-2</v>
      </c>
      <c r="N75" s="17" cm="1">
        <f t="array" ref="N75">INDEX(Global_Qx,A75,2)*1.15</f>
        <v>1.2611440937110418E-3</v>
      </c>
      <c r="O75" s="17" cm="1">
        <f t="array" ref="O75">INDEX(Global_Qx,A75,3)*1.15</f>
        <v>1.6547060200000002E-2</v>
      </c>
      <c r="P75" s="17" cm="1">
        <f t="array" ref="P75">INDEX(Global_Qx,A75,4)*1.15</f>
        <v>1.3880999395315006E-3</v>
      </c>
      <c r="Q75" s="17"/>
      <c r="R75" s="17" cm="1">
        <f t="array" ref="R75">INDEX(Global_Qx,A75,1)*0.9</f>
        <v>1.1772612000000002E-2</v>
      </c>
      <c r="S75" s="17" cm="1">
        <f t="array" ref="S75">INDEX(Global_Qx,A75,2)*0.9</f>
        <v>9.8698233420864141E-4</v>
      </c>
      <c r="T75" s="17" cm="1">
        <f t="array" ref="T75">INDEX(Global_Qx,A75,3)*0.9</f>
        <v>1.2949873200000002E-2</v>
      </c>
      <c r="U75" s="17" cm="1">
        <f t="array" ref="U75">INDEX(Global_Qx,A75,4)*0.9</f>
        <v>1.0863390831116094E-3</v>
      </c>
    </row>
    <row r="76" spans="1:21" x14ac:dyDescent="0.2">
      <c r="A76" s="2">
        <v>73</v>
      </c>
      <c r="C76" s="17">
        <v>1.4663829999999999E-2</v>
      </c>
      <c r="D76" s="17">
        <v>1.230276479936232E-3</v>
      </c>
      <c r="E76" s="17">
        <v>1.6130213000000001E-2</v>
      </c>
      <c r="F76" s="17">
        <v>1.354225622028693E-3</v>
      </c>
      <c r="G76" s="17"/>
      <c r="H76" s="17" cm="1">
        <f t="array" ref="H76">(1-POWER(1-INDEX(Global_Qx,A76,1),1/12))</f>
        <v>1.230276479936232E-3</v>
      </c>
      <c r="I76" s="17" cm="1">
        <f t="array" ref="I76">(1-POWER(1-INDEX(Global_Qx,A76,2),1/12))</f>
        <v>1.0258089583048413E-4</v>
      </c>
      <c r="J76" s="17" cm="1">
        <f t="array" ref="J76">(1-POWER(1-INDEX(Global_Qx,A76,3),1/12))</f>
        <v>1.354225622028693E-3</v>
      </c>
      <c r="K76" s="17" cm="1">
        <f t="array" ref="K76">(1-POWER(1-INDEX(Global_Qx,A76,4),1/12))</f>
        <v>1.1292224165682097E-4</v>
      </c>
      <c r="L76" s="17"/>
      <c r="M76" s="17" cm="1">
        <f t="array" ref="M76">INDEX(Global_Qx,A76,1)*1.15</f>
        <v>1.6863404499999998E-2</v>
      </c>
      <c r="N76" s="17" cm="1">
        <f t="array" ref="N76">INDEX(Global_Qx,A76,2)*1.15</f>
        <v>1.4148179519266667E-3</v>
      </c>
      <c r="O76" s="17" cm="1">
        <f t="array" ref="O76">INDEX(Global_Qx,A76,3)*1.15</f>
        <v>1.8549744949999999E-2</v>
      </c>
      <c r="P76" s="17" cm="1">
        <f t="array" ref="P76">INDEX(Global_Qx,A76,4)*1.15</f>
        <v>1.5573594653329969E-3</v>
      </c>
      <c r="Q76" s="17"/>
      <c r="R76" s="17" cm="1">
        <f t="array" ref="R76">INDEX(Global_Qx,A76,1)*0.9</f>
        <v>1.3197446999999999E-2</v>
      </c>
      <c r="S76" s="17" cm="1">
        <f t="array" ref="S76">INDEX(Global_Qx,A76,2)*0.9</f>
        <v>1.1072488319426089E-3</v>
      </c>
      <c r="T76" s="17" cm="1">
        <f t="array" ref="T76">INDEX(Global_Qx,A76,3)*0.9</f>
        <v>1.4517191700000001E-2</v>
      </c>
      <c r="U76" s="17" cm="1">
        <f t="array" ref="U76">INDEX(Global_Qx,A76,4)*0.9</f>
        <v>1.2188030598258238E-3</v>
      </c>
    </row>
    <row r="77" spans="1:21" x14ac:dyDescent="0.2">
      <c r="A77" s="2">
        <v>74</v>
      </c>
      <c r="C77" s="17">
        <v>1.644027E-2</v>
      </c>
      <c r="D77" s="17">
        <v>1.3804555366078164E-3</v>
      </c>
      <c r="E77" s="17">
        <v>1.8084297000000003E-2</v>
      </c>
      <c r="F77" s="17">
        <v>1.5196621815346534E-3</v>
      </c>
      <c r="G77" s="17"/>
      <c r="H77" s="17" cm="1">
        <f t="array" ref="H77">(1-POWER(1-INDEX(Global_Qx,A77,1),1/12))</f>
        <v>1.3804555366078164E-3</v>
      </c>
      <c r="I77" s="17" cm="1">
        <f t="array" ref="I77">(1-POWER(1-INDEX(Global_Qx,A77,2),1/12))</f>
        <v>1.151108111715482E-4</v>
      </c>
      <c r="J77" s="17" cm="1">
        <f t="array" ref="J77">(1-POWER(1-INDEX(Global_Qx,A77,3),1/12))</f>
        <v>1.5196621815346534E-3</v>
      </c>
      <c r="K77" s="17" cm="1">
        <f t="array" ref="K77">(1-POWER(1-INDEX(Global_Qx,A77,4),1/12))</f>
        <v>1.2672680608527553E-4</v>
      </c>
      <c r="L77" s="17"/>
      <c r="M77" s="17" cm="1">
        <f t="array" ref="M77">INDEX(Global_Qx,A77,1)*1.15</f>
        <v>1.8906310499999999E-2</v>
      </c>
      <c r="N77" s="17" cm="1">
        <f t="array" ref="N77">INDEX(Global_Qx,A77,2)*1.15</f>
        <v>1.5875238670989887E-3</v>
      </c>
      <c r="O77" s="17" cm="1">
        <f t="array" ref="O77">INDEX(Global_Qx,A77,3)*1.15</f>
        <v>2.079694155E-2</v>
      </c>
      <c r="P77" s="17" cm="1">
        <f t="array" ref="P77">INDEX(Global_Qx,A77,4)*1.15</f>
        <v>1.7476115087648513E-3</v>
      </c>
      <c r="Q77" s="17"/>
      <c r="R77" s="17" cm="1">
        <f t="array" ref="R77">INDEX(Global_Qx,A77,1)*0.9</f>
        <v>1.4796243000000001E-2</v>
      </c>
      <c r="S77" s="17" cm="1">
        <f t="array" ref="S77">INDEX(Global_Qx,A77,2)*0.9</f>
        <v>1.2424099829470348E-3</v>
      </c>
      <c r="T77" s="17" cm="1">
        <f t="array" ref="T77">INDEX(Global_Qx,A77,3)*0.9</f>
        <v>1.6275867300000003E-2</v>
      </c>
      <c r="U77" s="17" cm="1">
        <f t="array" ref="U77">INDEX(Global_Qx,A77,4)*0.9</f>
        <v>1.3676959633811881E-3</v>
      </c>
    </row>
    <row r="78" spans="1:21" x14ac:dyDescent="0.2">
      <c r="A78" s="2">
        <v>75</v>
      </c>
      <c r="C78" s="17">
        <v>1.8433160000000001E-2</v>
      </c>
      <c r="D78" s="17">
        <v>1.549229348091985E-3</v>
      </c>
      <c r="E78" s="17">
        <v>2.0276476000000002E-2</v>
      </c>
      <c r="F78" s="17">
        <v>1.7056159051014319E-3</v>
      </c>
      <c r="G78" s="17"/>
      <c r="H78" s="17" cm="1">
        <f t="array" ref="H78">(1-POWER(1-INDEX(Global_Qx,A78,1),1/12))</f>
        <v>1.549229348091985E-3</v>
      </c>
      <c r="I78" s="17" cm="1">
        <f t="array" ref="I78">(1-POWER(1-INDEX(Global_Qx,A78,2),1/12))</f>
        <v>1.2919420743962018E-4</v>
      </c>
      <c r="J78" s="17" cm="1">
        <f t="array" ref="J78">(1-POWER(1-INDEX(Global_Qx,A78,3),1/12))</f>
        <v>1.7056159051014319E-3</v>
      </c>
      <c r="K78" s="17" cm="1">
        <f t="array" ref="K78">(1-POWER(1-INDEX(Global_Qx,A78,4),1/12))</f>
        <v>1.4224589242506358E-4</v>
      </c>
      <c r="L78" s="17"/>
      <c r="M78" s="17" cm="1">
        <f t="array" ref="M78">INDEX(Global_Qx,A78,1)*1.15</f>
        <v>2.1198134E-2</v>
      </c>
      <c r="N78" s="17" cm="1">
        <f t="array" ref="N78">INDEX(Global_Qx,A78,2)*1.15</f>
        <v>1.7816137503057826E-3</v>
      </c>
      <c r="O78" s="17" cm="1">
        <f t="array" ref="O78">INDEX(Global_Qx,A78,3)*1.15</f>
        <v>2.33179474E-2</v>
      </c>
      <c r="P78" s="17" cm="1">
        <f t="array" ref="P78">INDEX(Global_Qx,A78,4)*1.15</f>
        <v>1.9614582908666464E-3</v>
      </c>
      <c r="Q78" s="17"/>
      <c r="R78" s="17" cm="1">
        <f t="array" ref="R78">INDEX(Global_Qx,A78,1)*0.9</f>
        <v>1.6589843999999999E-2</v>
      </c>
      <c r="S78" s="17" cm="1">
        <f t="array" ref="S78">INDEX(Global_Qx,A78,2)*0.9</f>
        <v>1.3943064132827866E-3</v>
      </c>
      <c r="T78" s="17" cm="1">
        <f t="array" ref="T78">INDEX(Global_Qx,A78,3)*0.9</f>
        <v>1.8248828400000004E-2</v>
      </c>
      <c r="U78" s="17" cm="1">
        <f t="array" ref="U78">INDEX(Global_Qx,A78,4)*0.9</f>
        <v>1.5350543145912887E-3</v>
      </c>
    </row>
    <row r="79" spans="1:21" x14ac:dyDescent="0.2">
      <c r="A79" s="2">
        <v>76</v>
      </c>
      <c r="C79" s="17">
        <v>2.066834E-2</v>
      </c>
      <c r="D79" s="17">
        <v>1.7388963284236114E-3</v>
      </c>
      <c r="E79" s="17">
        <v>2.2735174000000004E-2</v>
      </c>
      <c r="F79" s="17">
        <v>1.9146316898730475E-3</v>
      </c>
      <c r="G79" s="17"/>
      <c r="H79" s="17" cm="1">
        <f t="array" ref="H79">(1-POWER(1-INDEX(Global_Qx,A79,1),1/12))</f>
        <v>1.7388963284236114E-3</v>
      </c>
      <c r="I79" s="17" cm="1">
        <f t="array" ref="I79">(1-POWER(1-INDEX(Global_Qx,A79,2),1/12))</f>
        <v>1.4502364668755874E-4</v>
      </c>
      <c r="J79" s="17" cm="1">
        <f t="array" ref="J79">(1-POWER(1-INDEX(Global_Qx,A79,3),1/12))</f>
        <v>1.9146316898730475E-3</v>
      </c>
      <c r="K79" s="17" cm="1">
        <f t="array" ref="K79">(1-POWER(1-INDEX(Global_Qx,A79,4),1/12))</f>
        <v>1.5969282608074842E-4</v>
      </c>
      <c r="L79" s="17"/>
      <c r="M79" s="17" cm="1">
        <f t="array" ref="M79">INDEX(Global_Qx,A79,1)*1.15</f>
        <v>2.3768590999999999E-2</v>
      </c>
      <c r="N79" s="17" cm="1">
        <f t="array" ref="N79">INDEX(Global_Qx,A79,2)*1.15</f>
        <v>1.9997307776871529E-3</v>
      </c>
      <c r="O79" s="17" cm="1">
        <f t="array" ref="O79">INDEX(Global_Qx,A79,3)*1.15</f>
        <v>2.6145450100000002E-2</v>
      </c>
      <c r="P79" s="17" cm="1">
        <f t="array" ref="P79">INDEX(Global_Qx,A79,4)*1.15</f>
        <v>2.2018264433540046E-3</v>
      </c>
      <c r="Q79" s="17"/>
      <c r="R79" s="17" cm="1">
        <f t="array" ref="R79">INDEX(Global_Qx,A79,1)*0.9</f>
        <v>1.8601506E-2</v>
      </c>
      <c r="S79" s="17" cm="1">
        <f t="array" ref="S79">INDEX(Global_Qx,A79,2)*0.9</f>
        <v>1.5650066955812502E-3</v>
      </c>
      <c r="T79" s="17" cm="1">
        <f t="array" ref="T79">INDEX(Global_Qx,A79,3)*0.9</f>
        <v>2.0461656600000003E-2</v>
      </c>
      <c r="U79" s="17" cm="1">
        <f t="array" ref="U79">INDEX(Global_Qx,A79,4)*0.9</f>
        <v>1.7231685208857429E-3</v>
      </c>
    </row>
    <row r="80" spans="1:21" x14ac:dyDescent="0.2">
      <c r="A80" s="2">
        <v>77</v>
      </c>
      <c r="C80" s="17">
        <v>2.317462E-2</v>
      </c>
      <c r="D80" s="17">
        <v>1.9520400968877638E-3</v>
      </c>
      <c r="E80" s="17">
        <v>2.5492082000000003E-2</v>
      </c>
      <c r="F80" s="17">
        <v>2.1495725922657805E-3</v>
      </c>
      <c r="G80" s="17"/>
      <c r="H80" s="17" cm="1">
        <f t="array" ref="H80">(1-POWER(1-INDEX(Global_Qx,A80,1),1/12))</f>
        <v>1.9520400968877638E-3</v>
      </c>
      <c r="I80" s="17" cm="1">
        <f t="array" ref="I80">(1-POWER(1-INDEX(Global_Qx,A80,2),1/12))</f>
        <v>1.6281572826248869E-4</v>
      </c>
      <c r="J80" s="17" cm="1">
        <f t="array" ref="J80">(1-POWER(1-INDEX(Global_Qx,A80,3),1/12))</f>
        <v>2.1495725922657805E-3</v>
      </c>
      <c r="K80" s="17" cm="1">
        <f t="array" ref="K80">(1-POWER(1-INDEX(Global_Qx,A80,4),1/12))</f>
        <v>1.7930777573837986E-4</v>
      </c>
      <c r="L80" s="17"/>
      <c r="M80" s="17" cm="1">
        <f t="array" ref="M80">INDEX(Global_Qx,A80,1)*1.15</f>
        <v>2.6650812999999999E-2</v>
      </c>
      <c r="N80" s="17" cm="1">
        <f t="array" ref="N80">INDEX(Global_Qx,A80,2)*1.15</f>
        <v>2.244846111420928E-3</v>
      </c>
      <c r="O80" s="17" cm="1">
        <f t="array" ref="O80">INDEX(Global_Qx,A80,3)*1.15</f>
        <v>2.9315894299999999E-2</v>
      </c>
      <c r="P80" s="17" cm="1">
        <f t="array" ref="P80">INDEX(Global_Qx,A80,4)*1.15</f>
        <v>2.4720084811056474E-3</v>
      </c>
      <c r="Q80" s="17"/>
      <c r="R80" s="17" cm="1">
        <f t="array" ref="R80">INDEX(Global_Qx,A80,1)*0.9</f>
        <v>2.0857158000000001E-2</v>
      </c>
      <c r="S80" s="17" cm="1">
        <f t="array" ref="S80">INDEX(Global_Qx,A80,2)*0.9</f>
        <v>1.7568360871989875E-3</v>
      </c>
      <c r="T80" s="17" cm="1">
        <f t="array" ref="T80">INDEX(Global_Qx,A80,3)*0.9</f>
        <v>2.2942873800000003E-2</v>
      </c>
      <c r="U80" s="17" cm="1">
        <f t="array" ref="U80">INDEX(Global_Qx,A80,4)*0.9</f>
        <v>1.9346153330392025E-3</v>
      </c>
    </row>
    <row r="81" spans="1:21" x14ac:dyDescent="0.2">
      <c r="A81" s="2">
        <v>78</v>
      </c>
      <c r="C81" s="17">
        <v>2.598402E-2</v>
      </c>
      <c r="D81" s="17">
        <v>2.191559095231832E-3</v>
      </c>
      <c r="E81" s="17">
        <v>2.8582422000000003E-2</v>
      </c>
      <c r="F81" s="17">
        <v>2.4136535844259122E-3</v>
      </c>
      <c r="G81" s="17"/>
      <c r="H81" s="17" cm="1">
        <f t="array" ref="H81">(1-POWER(1-INDEX(Global_Qx,A81,1),1/12))</f>
        <v>2.191559095231832E-3</v>
      </c>
      <c r="I81" s="17" cm="1">
        <f t="array" ref="I81">(1-POWER(1-INDEX(Global_Qx,A81,2),1/12))</f>
        <v>1.8281362715855121E-4</v>
      </c>
      <c r="J81" s="17" cm="1">
        <f t="array" ref="J81">(1-POWER(1-INDEX(Global_Qx,A81,3),1/12))</f>
        <v>2.4136535844259122E-3</v>
      </c>
      <c r="K81" s="17" cm="1">
        <f t="array" ref="K81">(1-POWER(1-INDEX(Global_Qx,A81,4),1/12))</f>
        <v>2.0136065270792702E-4</v>
      </c>
      <c r="L81" s="17"/>
      <c r="M81" s="17" cm="1">
        <f t="array" ref="M81">INDEX(Global_Qx,A81,1)*1.15</f>
        <v>2.9881622999999996E-2</v>
      </c>
      <c r="N81" s="17" cm="1">
        <f t="array" ref="N81">INDEX(Global_Qx,A81,2)*1.15</f>
        <v>2.5202929595166067E-3</v>
      </c>
      <c r="O81" s="17" cm="1">
        <f t="array" ref="O81">INDEX(Global_Qx,A81,3)*1.15</f>
        <v>3.2869785300000003E-2</v>
      </c>
      <c r="P81" s="17" cm="1">
        <f t="array" ref="P81">INDEX(Global_Qx,A81,4)*1.15</f>
        <v>2.7757016220897987E-3</v>
      </c>
      <c r="Q81" s="17"/>
      <c r="R81" s="17" cm="1">
        <f t="array" ref="R81">INDEX(Global_Qx,A81,1)*0.9</f>
        <v>2.3385618E-2</v>
      </c>
      <c r="S81" s="17" cm="1">
        <f t="array" ref="S81">INDEX(Global_Qx,A81,2)*0.9</f>
        <v>1.9724031857086487E-3</v>
      </c>
      <c r="T81" s="17" cm="1">
        <f t="array" ref="T81">INDEX(Global_Qx,A81,3)*0.9</f>
        <v>2.5724179800000004E-2</v>
      </c>
      <c r="U81" s="17" cm="1">
        <f t="array" ref="U81">INDEX(Global_Qx,A81,4)*0.9</f>
        <v>2.1722882259833211E-3</v>
      </c>
    </row>
    <row r="82" spans="1:21" x14ac:dyDescent="0.2">
      <c r="A82" s="2">
        <v>79</v>
      </c>
      <c r="C82" s="17">
        <v>2.9132140000000001E-2</v>
      </c>
      <c r="D82" s="17">
        <v>2.4607096831501529E-3</v>
      </c>
      <c r="E82" s="17">
        <v>3.2045354000000005E-2</v>
      </c>
      <c r="F82" s="17">
        <v>2.7104904784698292E-3</v>
      </c>
      <c r="G82" s="17"/>
      <c r="H82" s="17" cm="1">
        <f t="array" ref="H82">(1-POWER(1-INDEX(Global_Qx,A82,1),1/12))</f>
        <v>2.4607096831501529E-3</v>
      </c>
      <c r="I82" s="17" cm="1">
        <f t="array" ref="I82">(1-POWER(1-INDEX(Global_Qx,A82,2),1/12))</f>
        <v>2.0529077538222751E-4</v>
      </c>
      <c r="J82" s="17" cm="1">
        <f t="array" ref="J82">(1-POWER(1-INDEX(Global_Qx,A82,3),1/12))</f>
        <v>2.7104904784698292E-3</v>
      </c>
      <c r="K82" s="17" cm="1">
        <f t="array" ref="K82">(1-POWER(1-INDEX(Global_Qx,A82,4),1/12))</f>
        <v>2.2615529879099761E-4</v>
      </c>
      <c r="L82" s="17"/>
      <c r="M82" s="17" cm="1">
        <f t="array" ref="M82">INDEX(Global_Qx,A82,1)*1.15</f>
        <v>3.3501960999999997E-2</v>
      </c>
      <c r="N82" s="17" cm="1">
        <f t="array" ref="N82">INDEX(Global_Qx,A82,2)*1.15</f>
        <v>2.8298161356226756E-3</v>
      </c>
      <c r="O82" s="17" cm="1">
        <f t="array" ref="O82">INDEX(Global_Qx,A82,3)*1.15</f>
        <v>3.6852157100000005E-2</v>
      </c>
      <c r="P82" s="17" cm="1">
        <f t="array" ref="P82">INDEX(Global_Qx,A82,4)*1.15</f>
        <v>3.1170640502403034E-3</v>
      </c>
      <c r="Q82" s="17"/>
      <c r="R82" s="17" cm="1">
        <f t="array" ref="R82">INDEX(Global_Qx,A82,1)*0.9</f>
        <v>2.6218926E-2</v>
      </c>
      <c r="S82" s="17" cm="1">
        <f t="array" ref="S82">INDEX(Global_Qx,A82,2)*0.9</f>
        <v>2.2146387148351378E-3</v>
      </c>
      <c r="T82" s="17" cm="1">
        <f t="array" ref="T82">INDEX(Global_Qx,A82,3)*0.9</f>
        <v>2.8840818600000005E-2</v>
      </c>
      <c r="U82" s="17" cm="1">
        <f t="array" ref="U82">INDEX(Global_Qx,A82,4)*0.9</f>
        <v>2.4394414306228465E-3</v>
      </c>
    </row>
    <row r="83" spans="1:21" x14ac:dyDescent="0.2">
      <c r="A83" s="2">
        <v>80</v>
      </c>
      <c r="C83" s="17">
        <v>3.2658479999999997E-2</v>
      </c>
      <c r="D83" s="17">
        <v>2.7631480523688801E-3</v>
      </c>
      <c r="E83" s="17">
        <v>3.5924327999999998E-2</v>
      </c>
      <c r="F83" s="17">
        <v>3.0441479508218627E-3</v>
      </c>
      <c r="G83" s="17"/>
      <c r="H83" s="17" cm="1">
        <f t="array" ref="H83">(1-POWER(1-INDEX(Global_Qx,A83,1),1/12))</f>
        <v>2.7631480523688801E-3</v>
      </c>
      <c r="I83" s="17" cm="1">
        <f t="array" ref="I83">(1-POWER(1-INDEX(Global_Qx,A83,2),1/12))</f>
        <v>2.3055446762909604E-4</v>
      </c>
      <c r="J83" s="17" cm="1">
        <f t="array" ref="J83">(1-POWER(1-INDEX(Global_Qx,A83,3),1/12))</f>
        <v>3.0441479508218627E-3</v>
      </c>
      <c r="K83" s="17" cm="1">
        <f t="array" ref="K83">(1-POWER(1-INDEX(Global_Qx,A83,4),1/12))</f>
        <v>2.5403362748610547E-4</v>
      </c>
      <c r="L83" s="17"/>
      <c r="M83" s="17" cm="1">
        <f t="array" ref="M83">INDEX(Global_Qx,A83,1)*1.15</f>
        <v>3.7557251999999992E-2</v>
      </c>
      <c r="N83" s="17" cm="1">
        <f t="array" ref="N83">INDEX(Global_Qx,A83,2)*1.15</f>
        <v>3.1776202602242119E-3</v>
      </c>
      <c r="O83" s="17" cm="1">
        <f t="array" ref="O83">INDEX(Global_Qx,A83,3)*1.15</f>
        <v>4.1312977199999996E-2</v>
      </c>
      <c r="P83" s="17" cm="1">
        <f t="array" ref="P83">INDEX(Global_Qx,A83,4)*1.15</f>
        <v>3.5007701434451419E-3</v>
      </c>
      <c r="Q83" s="17"/>
      <c r="R83" s="17" cm="1">
        <f t="array" ref="R83">INDEX(Global_Qx,A83,1)*0.9</f>
        <v>2.9392631999999998E-2</v>
      </c>
      <c r="S83" s="17" cm="1">
        <f t="array" ref="S83">INDEX(Global_Qx,A83,2)*0.9</f>
        <v>2.4868332471319923E-3</v>
      </c>
      <c r="T83" s="17" cm="1">
        <f t="array" ref="T83">INDEX(Global_Qx,A83,3)*0.9</f>
        <v>3.2331895200000002E-2</v>
      </c>
      <c r="U83" s="17" cm="1">
        <f t="array" ref="U83">INDEX(Global_Qx,A83,4)*0.9</f>
        <v>2.7397331557396766E-3</v>
      </c>
    </row>
    <row r="84" spans="1:21" x14ac:dyDescent="0.2">
      <c r="A84" s="2">
        <v>81</v>
      </c>
      <c r="C84" s="17">
        <v>3.6606809999999997E-2</v>
      </c>
      <c r="D84" s="17">
        <v>3.1029802350920344E-3</v>
      </c>
      <c r="E84" s="17">
        <v>4.0267491000000002E-2</v>
      </c>
      <c r="F84" s="17">
        <v>3.4191970042322106E-3</v>
      </c>
      <c r="G84" s="17"/>
      <c r="H84" s="17" cm="1">
        <f t="array" ref="H84">(1-POWER(1-INDEX(Global_Qx,A84,1),1/12))</f>
        <v>3.1029802350920344E-3</v>
      </c>
      <c r="I84" s="17" cm="1">
        <f t="array" ref="I84">(1-POWER(1-INDEX(Global_Qx,A84,2),1/12))</f>
        <v>2.5895017165666889E-4</v>
      </c>
      <c r="J84" s="17" cm="1">
        <f t="array" ref="J84">(1-POWER(1-INDEX(Global_Qx,A84,3),1/12))</f>
        <v>3.4191970042322106E-3</v>
      </c>
      <c r="K84" s="17" cm="1">
        <f t="array" ref="K84">(1-POWER(1-INDEX(Global_Qx,A84,4),1/12))</f>
        <v>2.8538058930049903E-4</v>
      </c>
      <c r="L84" s="17"/>
      <c r="M84" s="17" cm="1">
        <f t="array" ref="M84">INDEX(Global_Qx,A84,1)*1.15</f>
        <v>4.2097831499999995E-2</v>
      </c>
      <c r="N84" s="17" cm="1">
        <f t="array" ref="N84">INDEX(Global_Qx,A84,2)*1.15</f>
        <v>3.5684272703558392E-3</v>
      </c>
      <c r="O84" s="17" cm="1">
        <f t="array" ref="O84">INDEX(Global_Qx,A84,3)*1.15</f>
        <v>4.6307614650000002E-2</v>
      </c>
      <c r="P84" s="17" cm="1">
        <f t="array" ref="P84">INDEX(Global_Qx,A84,4)*1.15</f>
        <v>3.9320765548670417E-3</v>
      </c>
      <c r="Q84" s="17"/>
      <c r="R84" s="17" cm="1">
        <f t="array" ref="R84">INDEX(Global_Qx,A84,1)*0.9</f>
        <v>3.2946128999999998E-2</v>
      </c>
      <c r="S84" s="17" cm="1">
        <f t="array" ref="S84">INDEX(Global_Qx,A84,2)*0.9</f>
        <v>2.792682211582831E-3</v>
      </c>
      <c r="T84" s="17" cm="1">
        <f t="array" ref="T84">INDEX(Global_Qx,A84,3)*0.9</f>
        <v>3.6240741900000005E-2</v>
      </c>
      <c r="U84" s="17" cm="1">
        <f t="array" ref="U84">INDEX(Global_Qx,A84,4)*0.9</f>
        <v>3.0772773038089895E-3</v>
      </c>
    </row>
    <row r="85" spans="1:21" x14ac:dyDescent="0.2">
      <c r="A85" s="2">
        <v>82</v>
      </c>
      <c r="C85" s="17">
        <v>4.1025489999999998E-2</v>
      </c>
      <c r="D85" s="17">
        <v>3.4848125824457066E-3</v>
      </c>
      <c r="E85" s="17">
        <v>4.5128039000000002E-2</v>
      </c>
      <c r="F85" s="17">
        <v>3.840773600494618E-3</v>
      </c>
      <c r="G85" s="17"/>
      <c r="H85" s="17" cm="1">
        <f t="array" ref="H85">(1-POWER(1-INDEX(Global_Qx,A85,1),1/12))</f>
        <v>3.4848125824457066E-3</v>
      </c>
      <c r="I85" s="17" cm="1">
        <f t="array" ref="I85">(1-POWER(1-INDEX(Global_Qx,A85,2),1/12))</f>
        <v>2.9086591407312401E-4</v>
      </c>
      <c r="J85" s="17" cm="1">
        <f t="array" ref="J85">(1-POWER(1-INDEX(Global_Qx,A85,3),1/12))</f>
        <v>3.840773600494618E-3</v>
      </c>
      <c r="K85" s="17" cm="1">
        <f t="array" ref="K85">(1-POWER(1-INDEX(Global_Qx,A85,4),1/12))</f>
        <v>3.2062928008969038E-4</v>
      </c>
      <c r="L85" s="17"/>
      <c r="M85" s="17" cm="1">
        <f t="array" ref="M85">INDEX(Global_Qx,A85,1)*1.15</f>
        <v>4.7179313499999993E-2</v>
      </c>
      <c r="N85" s="17" cm="1">
        <f t="array" ref="N85">INDEX(Global_Qx,A85,2)*1.15</f>
        <v>4.0075344698125622E-3</v>
      </c>
      <c r="O85" s="17" cm="1">
        <f t="array" ref="O85">INDEX(Global_Qx,A85,3)*1.15</f>
        <v>5.1897244849999996E-2</v>
      </c>
      <c r="P85" s="17" cm="1">
        <f t="array" ref="P85">INDEX(Global_Qx,A85,4)*1.15</f>
        <v>4.41688964056881E-3</v>
      </c>
      <c r="Q85" s="17"/>
      <c r="R85" s="17" cm="1">
        <f t="array" ref="R85">INDEX(Global_Qx,A85,1)*0.9</f>
        <v>3.6922941000000001E-2</v>
      </c>
      <c r="S85" s="17" cm="1">
        <f t="array" ref="S85">INDEX(Global_Qx,A85,2)*0.9</f>
        <v>3.136331324201136E-3</v>
      </c>
      <c r="T85" s="17" cm="1">
        <f t="array" ref="T85">INDEX(Global_Qx,A85,3)*0.9</f>
        <v>4.0615235100000001E-2</v>
      </c>
      <c r="U85" s="17" cm="1">
        <f t="array" ref="U85">INDEX(Global_Qx,A85,4)*0.9</f>
        <v>3.4566962404451564E-3</v>
      </c>
    </row>
    <row r="86" spans="1:21" x14ac:dyDescent="0.2">
      <c r="A86" s="2">
        <v>83</v>
      </c>
      <c r="C86" s="17">
        <v>4.5967899999999999E-2</v>
      </c>
      <c r="D86" s="17">
        <v>3.9138176646527079E-3</v>
      </c>
      <c r="E86" s="17">
        <v>5.0564690000000002E-2</v>
      </c>
      <c r="F86" s="17">
        <v>4.3146551514424702E-3</v>
      </c>
      <c r="G86" s="17"/>
      <c r="H86" s="17" cm="1">
        <f t="array" ref="H86">(1-POWER(1-INDEX(Global_Qx,A86,1),1/12))</f>
        <v>3.9138176646527079E-3</v>
      </c>
      <c r="I86" s="17" cm="1">
        <f t="array" ref="I86">(1-POWER(1-INDEX(Global_Qx,A86,2),1/12))</f>
        <v>3.26738000489879E-4</v>
      </c>
      <c r="J86" s="17" cm="1">
        <f t="array" ref="J86">(1-POWER(1-INDEX(Global_Qx,A86,3),1/12))</f>
        <v>4.3146551514424702E-3</v>
      </c>
      <c r="K86" s="17" cm="1">
        <f t="array" ref="K86">(1-POWER(1-INDEX(Global_Qx,A86,4),1/12))</f>
        <v>3.6026759946694575E-4</v>
      </c>
      <c r="L86" s="17"/>
      <c r="M86" s="17" cm="1">
        <f t="array" ref="M86">INDEX(Global_Qx,A86,1)*1.15</f>
        <v>5.2863084999999997E-2</v>
      </c>
      <c r="N86" s="17" cm="1">
        <f t="array" ref="N86">INDEX(Global_Qx,A86,2)*1.15</f>
        <v>4.5008903143506137E-3</v>
      </c>
      <c r="O86" s="17" cm="1">
        <f t="array" ref="O86">INDEX(Global_Qx,A86,3)*1.15</f>
        <v>5.81493935E-2</v>
      </c>
      <c r="P86" s="17" cm="1">
        <f t="array" ref="P86">INDEX(Global_Qx,A86,4)*1.15</f>
        <v>4.9618534241588404E-3</v>
      </c>
      <c r="Q86" s="17"/>
      <c r="R86" s="17" cm="1">
        <f t="array" ref="R86">INDEX(Global_Qx,A86,1)*0.9</f>
        <v>4.1371110000000003E-2</v>
      </c>
      <c r="S86" s="17" cm="1">
        <f t="array" ref="S86">INDEX(Global_Qx,A86,2)*0.9</f>
        <v>3.5224358981874372E-3</v>
      </c>
      <c r="T86" s="17" cm="1">
        <f t="array" ref="T86">INDEX(Global_Qx,A86,3)*0.9</f>
        <v>4.5508221000000001E-2</v>
      </c>
      <c r="U86" s="17" cm="1">
        <f t="array" ref="U86">INDEX(Global_Qx,A86,4)*0.9</f>
        <v>3.8831896362982233E-3</v>
      </c>
    </row>
    <row r="87" spans="1:21" x14ac:dyDescent="0.2">
      <c r="A87" s="2">
        <v>84</v>
      </c>
      <c r="C87" s="17">
        <v>5.149277E-2</v>
      </c>
      <c r="D87" s="17">
        <v>4.3957989913747664E-3</v>
      </c>
      <c r="E87" s="17">
        <v>5.6642047000000008E-2</v>
      </c>
      <c r="F87" s="17">
        <v>4.8473367896119113E-3</v>
      </c>
      <c r="G87" s="17"/>
      <c r="H87" s="17" cm="1">
        <f t="array" ref="H87">(1-POWER(1-INDEX(Global_Qx,A87,1),1/12))</f>
        <v>4.3957989913747664E-3</v>
      </c>
      <c r="I87" s="17" cm="1">
        <f t="array" ref="I87">(1-POWER(1-INDEX(Global_Qx,A87,2),1/12))</f>
        <v>3.6705669510617156E-4</v>
      </c>
      <c r="J87" s="17" cm="1">
        <f t="array" ref="J87">(1-POWER(1-INDEX(Global_Qx,A87,3),1/12))</f>
        <v>4.8473367896119113E-3</v>
      </c>
      <c r="K87" s="17" cm="1">
        <f t="array" ref="K87">(1-POWER(1-INDEX(Global_Qx,A87,4),1/12))</f>
        <v>4.0484496403447867E-4</v>
      </c>
      <c r="L87" s="17"/>
      <c r="M87" s="17" cm="1">
        <f t="array" ref="M87">INDEX(Global_Qx,A87,1)*1.15</f>
        <v>5.9216685499999998E-2</v>
      </c>
      <c r="N87" s="17" cm="1">
        <f t="array" ref="N87">INDEX(Global_Qx,A87,2)*1.15</f>
        <v>5.055168840080981E-3</v>
      </c>
      <c r="O87" s="17" cm="1">
        <f t="array" ref="O87">INDEX(Global_Qx,A87,3)*1.15</f>
        <v>6.513835405E-2</v>
      </c>
      <c r="P87" s="17" cm="1">
        <f t="array" ref="P87">INDEX(Global_Qx,A87,4)*1.15</f>
        <v>5.5744373080536978E-3</v>
      </c>
      <c r="Q87" s="17"/>
      <c r="R87" s="17" cm="1">
        <f t="array" ref="R87">INDEX(Global_Qx,A87,1)*0.9</f>
        <v>4.6343492999999999E-2</v>
      </c>
      <c r="S87" s="17" cm="1">
        <f t="array" ref="S87">INDEX(Global_Qx,A87,2)*0.9</f>
        <v>3.9562190922372903E-3</v>
      </c>
      <c r="T87" s="17" cm="1">
        <f t="array" ref="T87">INDEX(Global_Qx,A87,3)*0.9</f>
        <v>5.0977842300000006E-2</v>
      </c>
      <c r="U87" s="17" cm="1">
        <f t="array" ref="U87">INDEX(Global_Qx,A87,4)*0.9</f>
        <v>4.36260311065072E-3</v>
      </c>
    </row>
    <row r="88" spans="1:21" x14ac:dyDescent="0.2">
      <c r="A88" s="2">
        <v>85</v>
      </c>
      <c r="C88" s="17">
        <v>5.766454E-2</v>
      </c>
      <c r="D88" s="17">
        <v>4.9372675234298224E-3</v>
      </c>
      <c r="E88" s="17">
        <v>6.3430994000000004E-2</v>
      </c>
      <c r="F88" s="17">
        <v>5.4461220465987781E-3</v>
      </c>
      <c r="G88" s="17"/>
      <c r="H88" s="17" cm="1">
        <f t="array" ref="H88">(1-POWER(1-INDEX(Global_Qx,A88,1),1/12))</f>
        <v>4.9372675234298224E-3</v>
      </c>
      <c r="I88" s="17" cm="1">
        <f t="array" ref="I88">(1-POWER(1-INDEX(Global_Qx,A88,2),1/12))</f>
        <v>4.1237295887441849E-4</v>
      </c>
      <c r="J88" s="17" cm="1">
        <f t="array" ref="J88">(1-POWER(1-INDEX(Global_Qx,A88,3),1/12))</f>
        <v>5.4461220465987781E-3</v>
      </c>
      <c r="K88" s="17" cm="1">
        <f t="array" ref="K88">(1-POWER(1-INDEX(Global_Qx,A88,4),1/12))</f>
        <v>4.5498031793356208E-4</v>
      </c>
      <c r="L88" s="17"/>
      <c r="M88" s="17" cm="1">
        <f t="array" ref="M88">INDEX(Global_Qx,A88,1)*1.15</f>
        <v>6.6314220999999993E-2</v>
      </c>
      <c r="N88" s="17" cm="1">
        <f t="array" ref="N88">INDEX(Global_Qx,A88,2)*1.15</f>
        <v>5.6778576519442951E-3</v>
      </c>
      <c r="O88" s="17" cm="1">
        <f t="array" ref="O88">INDEX(Global_Qx,A88,3)*1.15</f>
        <v>7.2945643099999999E-2</v>
      </c>
      <c r="P88" s="17" cm="1">
        <f t="array" ref="P88">INDEX(Global_Qx,A88,4)*1.15</f>
        <v>6.2630403535885943E-3</v>
      </c>
      <c r="Q88" s="17"/>
      <c r="R88" s="17" cm="1">
        <f t="array" ref="R88">INDEX(Global_Qx,A88,1)*0.9</f>
        <v>5.1898086000000003E-2</v>
      </c>
      <c r="S88" s="17" cm="1">
        <f t="array" ref="S88">INDEX(Global_Qx,A88,2)*0.9</f>
        <v>4.4435407710868404E-3</v>
      </c>
      <c r="T88" s="17" cm="1">
        <f t="array" ref="T88">INDEX(Global_Qx,A88,3)*0.9</f>
        <v>5.7087894600000008E-2</v>
      </c>
      <c r="U88" s="17" cm="1">
        <f t="array" ref="U88">INDEX(Global_Qx,A88,4)*0.9</f>
        <v>4.9015098419389006E-3</v>
      </c>
    </row>
    <row r="89" spans="1:21" x14ac:dyDescent="0.2">
      <c r="A89" s="2">
        <v>86</v>
      </c>
      <c r="C89" s="17">
        <v>6.4553689999999997E-2</v>
      </c>
      <c r="D89" s="17">
        <v>5.5455270374979992E-3</v>
      </c>
      <c r="E89" s="17">
        <v>7.1009058999999999E-2</v>
      </c>
      <c r="F89" s="17">
        <v>6.1192251086046312E-3</v>
      </c>
      <c r="G89" s="17"/>
      <c r="H89" s="17" cm="1">
        <f t="array" ref="H89">(1-POWER(1-INDEX(Global_Qx,A89,1),1/12))</f>
        <v>5.5455270374979992E-3</v>
      </c>
      <c r="I89" s="17" cm="1">
        <f t="array" ref="I89">(1-POWER(1-INDEX(Global_Qx,A89,2),1/12))</f>
        <v>4.633060203548256E-4</v>
      </c>
      <c r="J89" s="17" cm="1">
        <f t="array" ref="J89">(1-POWER(1-INDEX(Global_Qx,A89,3),1/12))</f>
        <v>6.1192251086046312E-3</v>
      </c>
      <c r="K89" s="17" cm="1">
        <f t="array" ref="K89">(1-POWER(1-INDEX(Global_Qx,A89,4),1/12))</f>
        <v>5.1137122987265915E-4</v>
      </c>
      <c r="L89" s="17"/>
      <c r="M89" s="17" cm="1">
        <f t="array" ref="M89">INDEX(Global_Qx,A89,1)*1.15</f>
        <v>7.4236743499999994E-2</v>
      </c>
      <c r="N89" s="17" cm="1">
        <f t="array" ref="N89">INDEX(Global_Qx,A89,2)*1.15</f>
        <v>6.3773560931226986E-3</v>
      </c>
      <c r="O89" s="17" cm="1">
        <f t="array" ref="O89">INDEX(Global_Qx,A89,3)*1.15</f>
        <v>8.1660417849999986E-2</v>
      </c>
      <c r="P89" s="17" cm="1">
        <f t="array" ref="P89">INDEX(Global_Qx,A89,4)*1.15</f>
        <v>7.0371088748953257E-3</v>
      </c>
      <c r="Q89" s="17"/>
      <c r="R89" s="17" cm="1">
        <f t="array" ref="R89">INDEX(Global_Qx,A89,1)*0.9</f>
        <v>5.8098321000000001E-2</v>
      </c>
      <c r="S89" s="17" cm="1">
        <f t="array" ref="S89">INDEX(Global_Qx,A89,2)*0.9</f>
        <v>4.9909743337481997E-3</v>
      </c>
      <c r="T89" s="17" cm="1">
        <f t="array" ref="T89">INDEX(Global_Qx,A89,3)*0.9</f>
        <v>6.3908153100000004E-2</v>
      </c>
      <c r="U89" s="17" cm="1">
        <f t="array" ref="U89">INDEX(Global_Qx,A89,4)*0.9</f>
        <v>5.5073025977441679E-3</v>
      </c>
    </row>
    <row r="90" spans="1:21" x14ac:dyDescent="0.2">
      <c r="A90" s="2">
        <v>87</v>
      </c>
      <c r="C90" s="17">
        <v>7.2236990000000001E-2</v>
      </c>
      <c r="D90" s="17">
        <v>6.2287666317824009E-3</v>
      </c>
      <c r="E90" s="17">
        <v>7.9460689000000001E-2</v>
      </c>
      <c r="F90" s="17">
        <v>6.8758832840749573E-3</v>
      </c>
      <c r="G90" s="17"/>
      <c r="H90" s="17" cm="1">
        <f t="array" ref="H90">(1-POWER(1-INDEX(Global_Qx,A90,1),1/12))</f>
        <v>6.2287666317824009E-3</v>
      </c>
      <c r="I90" s="17" cm="1">
        <f t="array" ref="I90">(1-POWER(1-INDEX(Global_Qx,A90,2),1/12))</f>
        <v>5.2055166015174681E-4</v>
      </c>
      <c r="J90" s="17" cm="1">
        <f t="array" ref="J90">(1-POWER(1-INDEX(Global_Qx,A90,3),1/12))</f>
        <v>6.8758832840749573E-3</v>
      </c>
      <c r="K90" s="17" cm="1">
        <f t="array" ref="K90">(1-POWER(1-INDEX(Global_Qx,A90,4),1/12))</f>
        <v>5.7480399437193075E-4</v>
      </c>
      <c r="L90" s="17"/>
      <c r="M90" s="17" cm="1">
        <f t="array" ref="M90">INDEX(Global_Qx,A90,1)*1.15</f>
        <v>8.3072538500000001E-2</v>
      </c>
      <c r="N90" s="17" cm="1">
        <f t="array" ref="N90">INDEX(Global_Qx,A90,2)*1.15</f>
        <v>7.1630816265497608E-3</v>
      </c>
      <c r="O90" s="17" cm="1">
        <f t="array" ref="O90">INDEX(Global_Qx,A90,3)*1.15</f>
        <v>9.1379792349999989E-2</v>
      </c>
      <c r="P90" s="17" cm="1">
        <f t="array" ref="P90">INDEX(Global_Qx,A90,4)*1.15</f>
        <v>7.9072657766861999E-3</v>
      </c>
      <c r="Q90" s="17"/>
      <c r="R90" s="17" cm="1">
        <f t="array" ref="R90">INDEX(Global_Qx,A90,1)*0.9</f>
        <v>6.5013291000000001E-2</v>
      </c>
      <c r="S90" s="17" cm="1">
        <f t="array" ref="S90">INDEX(Global_Qx,A90,2)*0.9</f>
        <v>5.6058899686041606E-3</v>
      </c>
      <c r="T90" s="17" cm="1">
        <f t="array" ref="T90">INDEX(Global_Qx,A90,3)*0.9</f>
        <v>7.1514620100000009E-2</v>
      </c>
      <c r="U90" s="17" cm="1">
        <f t="array" ref="U90">INDEX(Global_Qx,A90,4)*0.9</f>
        <v>6.1882949556674614E-3</v>
      </c>
    </row>
    <row r="91" spans="1:21" x14ac:dyDescent="0.2">
      <c r="A91" s="2">
        <v>88</v>
      </c>
      <c r="C91" s="17">
        <v>8.0797720000000003E-2</v>
      </c>
      <c r="D91" s="17">
        <v>6.9961680709242913E-3</v>
      </c>
      <c r="E91" s="17">
        <v>8.8877492000000016E-2</v>
      </c>
      <c r="F91" s="17">
        <v>7.7264888981726232E-3</v>
      </c>
      <c r="G91" s="17"/>
      <c r="H91" s="17" cm="1">
        <f t="array" ref="H91">(1-POWER(1-INDEX(Global_Qx,A91,1),1/12))</f>
        <v>6.9961680709242913E-3</v>
      </c>
      <c r="I91" s="17" cm="1">
        <f t="array" ref="I91">(1-POWER(1-INDEX(Global_Qx,A91,2),1/12))</f>
        <v>5.8489188424426519E-4</v>
      </c>
      <c r="J91" s="17" cm="1">
        <f t="array" ref="J91">(1-POWER(1-INDEX(Global_Qx,A91,3),1/12))</f>
        <v>7.7264888981726232E-3</v>
      </c>
      <c r="K91" s="17" cm="1">
        <f t="array" ref="K91">(1-POWER(1-INDEX(Global_Qx,A91,4),1/12))</f>
        <v>6.4616555036989265E-4</v>
      </c>
      <c r="L91" s="17"/>
      <c r="M91" s="17" cm="1">
        <f t="array" ref="M91">INDEX(Global_Qx,A91,1)*1.15</f>
        <v>9.2917377999999995E-2</v>
      </c>
      <c r="N91" s="17" cm="1">
        <f t="array" ref="N91">INDEX(Global_Qx,A91,2)*1.15</f>
        <v>8.0455932815629346E-3</v>
      </c>
      <c r="O91" s="17" cm="1">
        <f t="array" ref="O91">INDEX(Global_Qx,A91,3)*1.15</f>
        <v>0.10220911580000001</v>
      </c>
      <c r="P91" s="17" cm="1">
        <f t="array" ref="P91">INDEX(Global_Qx,A91,4)*1.15</f>
        <v>8.8854622328985167E-3</v>
      </c>
      <c r="Q91" s="17"/>
      <c r="R91" s="17" cm="1">
        <f t="array" ref="R91">INDEX(Global_Qx,A91,1)*0.9</f>
        <v>7.2717948000000004E-2</v>
      </c>
      <c r="S91" s="17" cm="1">
        <f t="array" ref="S91">INDEX(Global_Qx,A91,2)*0.9</f>
        <v>6.2965512638318627E-3</v>
      </c>
      <c r="T91" s="17" cm="1">
        <f t="array" ref="T91">INDEX(Global_Qx,A91,3)*0.9</f>
        <v>7.9989742800000013E-2</v>
      </c>
      <c r="U91" s="17" cm="1">
        <f t="array" ref="U91">INDEX(Global_Qx,A91,4)*0.9</f>
        <v>6.9538400083553609E-3</v>
      </c>
    </row>
    <row r="92" spans="1:21" x14ac:dyDescent="0.2">
      <c r="A92" s="2">
        <v>89</v>
      </c>
      <c r="C92" s="17">
        <v>9.0325710000000003E-2</v>
      </c>
      <c r="D92" s="17">
        <v>7.858018623723706E-3</v>
      </c>
      <c r="E92" s="17">
        <v>9.9358281000000007E-2</v>
      </c>
      <c r="F92" s="17">
        <v>8.6827311810465657E-3</v>
      </c>
      <c r="G92" s="17"/>
      <c r="H92" s="17" cm="1">
        <f t="array" ref="H92">(1-POWER(1-INDEX(Global_Qx,A92,1),1/12))</f>
        <v>7.858018623723706E-3</v>
      </c>
      <c r="I92" s="17" cm="1">
        <f t="array" ref="I92">(1-POWER(1-INDEX(Global_Qx,A92,2),1/12))</f>
        <v>6.5720524192636187E-4</v>
      </c>
      <c r="J92" s="17" cm="1">
        <f t="array" ref="J92">(1-POWER(1-INDEX(Global_Qx,A92,3),1/12))</f>
        <v>8.6827311810465657E-3</v>
      </c>
      <c r="K92" s="17" cm="1">
        <f t="array" ref="K92">(1-POWER(1-INDEX(Global_Qx,A92,4),1/12))</f>
        <v>7.2645647919511447E-4</v>
      </c>
      <c r="L92" s="17"/>
      <c r="M92" s="17" cm="1">
        <f t="array" ref="M92">INDEX(Global_Qx,A92,1)*1.15</f>
        <v>0.1038745665</v>
      </c>
      <c r="N92" s="17" cm="1">
        <f t="array" ref="N92">INDEX(Global_Qx,A92,2)*1.15</f>
        <v>9.0367214172822619E-3</v>
      </c>
      <c r="O92" s="17" cm="1">
        <f t="array" ref="O92">INDEX(Global_Qx,A92,3)*1.15</f>
        <v>0.11426202315</v>
      </c>
      <c r="P92" s="17" cm="1">
        <f t="array" ref="P92">INDEX(Global_Qx,A92,4)*1.15</f>
        <v>9.9851408582035499E-3</v>
      </c>
      <c r="Q92" s="17"/>
      <c r="R92" s="17" cm="1">
        <f t="array" ref="R92">INDEX(Global_Qx,A92,1)*0.9</f>
        <v>8.1293139E-2</v>
      </c>
      <c r="S92" s="17" cm="1">
        <f t="array" ref="S92">INDEX(Global_Qx,A92,2)*0.9</f>
        <v>7.0722167613513354E-3</v>
      </c>
      <c r="T92" s="17" cm="1">
        <f t="array" ref="T92">INDEX(Global_Qx,A92,3)*0.9</f>
        <v>8.9422452900000005E-2</v>
      </c>
      <c r="U92" s="17" cm="1">
        <f t="array" ref="U92">INDEX(Global_Qx,A92,4)*0.9</f>
        <v>7.8144580629419102E-3</v>
      </c>
    </row>
    <row r="93" spans="1:21" x14ac:dyDescent="0.2">
      <c r="A93" s="2">
        <v>90</v>
      </c>
      <c r="C93" s="17">
        <v>0.10091733999999999</v>
      </c>
      <c r="D93" s="17">
        <v>8.8258467000081886E-3</v>
      </c>
      <c r="E93" s="17">
        <v>0.111009074</v>
      </c>
      <c r="F93" s="17">
        <v>9.7577685412753024E-3</v>
      </c>
      <c r="G93" s="17"/>
      <c r="H93" s="17" cm="1">
        <f t="array" ref="H93">(1-POWER(1-INDEX(Global_Qx,A93,1),1/12))</f>
        <v>8.8258467000081886E-3</v>
      </c>
      <c r="I93" s="17" cm="1">
        <f t="array" ref="I93">(1-POWER(1-INDEX(Global_Qx,A93,2),1/12))</f>
        <v>7.3847928797765583E-4</v>
      </c>
      <c r="J93" s="17" cm="1">
        <f t="array" ref="J93">(1-POWER(1-INDEX(Global_Qx,A93,3),1/12))</f>
        <v>9.7577685412753024E-3</v>
      </c>
      <c r="K93" s="17" cm="1">
        <f t="array" ref="K93">(1-POWER(1-INDEX(Global_Qx,A93,4),1/12))</f>
        <v>8.1680685994844904E-4</v>
      </c>
      <c r="L93" s="17"/>
      <c r="M93" s="17" cm="1">
        <f t="array" ref="M93">INDEX(Global_Qx,A93,1)*1.15</f>
        <v>0.11605494099999998</v>
      </c>
      <c r="N93" s="17" cm="1">
        <f t="array" ref="N93">INDEX(Global_Qx,A93,2)*1.15</f>
        <v>1.0149723705009417E-2</v>
      </c>
      <c r="O93" s="17" cm="1">
        <f t="array" ref="O93">INDEX(Global_Qx,A93,3)*1.15</f>
        <v>0.1276604351</v>
      </c>
      <c r="P93" s="17" cm="1">
        <f t="array" ref="P93">INDEX(Global_Qx,A93,4)*1.15</f>
        <v>1.1221433822466598E-2</v>
      </c>
      <c r="Q93" s="17"/>
      <c r="R93" s="17" cm="1">
        <f t="array" ref="R93">INDEX(Global_Qx,A93,1)*0.9</f>
        <v>9.0825606000000003E-2</v>
      </c>
      <c r="S93" s="17" cm="1">
        <f t="array" ref="S93">INDEX(Global_Qx,A93,2)*0.9</f>
        <v>7.9432620300073694E-3</v>
      </c>
      <c r="T93" s="17" cm="1">
        <f t="array" ref="T93">INDEX(Global_Qx,A93,3)*0.9</f>
        <v>9.9908166600000001E-2</v>
      </c>
      <c r="U93" s="17" cm="1">
        <f t="array" ref="U93">INDEX(Global_Qx,A93,4)*0.9</f>
        <v>8.7819916871477721E-3</v>
      </c>
    </row>
    <row r="94" spans="1:21" x14ac:dyDescent="0.2">
      <c r="A94" s="2">
        <v>91</v>
      </c>
      <c r="C94" s="17">
        <v>0.1126752</v>
      </c>
      <c r="D94" s="17">
        <v>9.9125589532746972E-3</v>
      </c>
      <c r="E94" s="17">
        <v>0.12394272000000002</v>
      </c>
      <c r="F94" s="17">
        <v>1.0966409177177616E-2</v>
      </c>
      <c r="G94" s="17"/>
      <c r="H94" s="17" cm="1">
        <f t="array" ref="H94">(1-POWER(1-INDEX(Global_Qx,A94,1),1/12))</f>
        <v>9.9125589532746972E-3</v>
      </c>
      <c r="I94" s="17" cm="1">
        <f t="array" ref="I94">(1-POWER(1-INDEX(Global_Qx,A94,2),1/12))</f>
        <v>8.2982346127224993E-4</v>
      </c>
      <c r="J94" s="17" cm="1">
        <f t="array" ref="J94">(1-POWER(1-INDEX(Global_Qx,A94,3),1/12))</f>
        <v>1.0966409177177616E-2</v>
      </c>
      <c r="K94" s="17" cm="1">
        <f t="array" ref="K94">(1-POWER(1-INDEX(Global_Qx,A94,4),1/12))</f>
        <v>9.1849321868897604E-4</v>
      </c>
      <c r="L94" s="17"/>
      <c r="M94" s="17" cm="1">
        <f t="array" ref="M94">INDEX(Global_Qx,A94,1)*1.15</f>
        <v>0.12957647999999999</v>
      </c>
      <c r="N94" s="17" cm="1">
        <f t="array" ref="N94">INDEX(Global_Qx,A94,2)*1.15</f>
        <v>1.1399442796265901E-2</v>
      </c>
      <c r="O94" s="17" cm="1">
        <f t="array" ref="O94">INDEX(Global_Qx,A94,3)*1.15</f>
        <v>0.14253412800000001</v>
      </c>
      <c r="P94" s="17" cm="1">
        <f t="array" ref="P94">INDEX(Global_Qx,A94,4)*1.15</f>
        <v>1.2611370553754258E-2</v>
      </c>
      <c r="Q94" s="17"/>
      <c r="R94" s="17" cm="1">
        <f t="array" ref="R94">INDEX(Global_Qx,A94,1)*0.9</f>
        <v>0.10140768</v>
      </c>
      <c r="S94" s="17" cm="1">
        <f t="array" ref="S94">INDEX(Global_Qx,A94,2)*0.9</f>
        <v>8.9213030579472271E-3</v>
      </c>
      <c r="T94" s="17" cm="1">
        <f t="array" ref="T94">INDEX(Global_Qx,A94,3)*0.9</f>
        <v>0.11154844800000002</v>
      </c>
      <c r="U94" s="17" cm="1">
        <f t="array" ref="U94">INDEX(Global_Qx,A94,4)*0.9</f>
        <v>9.8697682594598556E-3</v>
      </c>
    </row>
    <row r="95" spans="1:21" x14ac:dyDescent="0.2">
      <c r="A95" s="2">
        <v>92</v>
      </c>
      <c r="C95" s="17">
        <v>0.12570758000000001</v>
      </c>
      <c r="D95" s="17">
        <v>1.1132600706225904E-2</v>
      </c>
      <c r="E95" s="17">
        <v>0.13827833800000003</v>
      </c>
      <c r="F95" s="17">
        <v>1.2325326406789072E-2</v>
      </c>
      <c r="G95" s="17"/>
      <c r="H95" s="17" cm="1">
        <f t="array" ref="H95">(1-POWER(1-INDEX(Global_Qx,A95,1),1/12))</f>
        <v>1.1132600706225904E-2</v>
      </c>
      <c r="I95" s="17" cm="1">
        <f t="array" ref="I95">(1-POWER(1-INDEX(Global_Qx,A95,2),1/12))</f>
        <v>9.3248428985270859E-4</v>
      </c>
      <c r="J95" s="17" cm="1">
        <f t="array" ref="J95">(1-POWER(1-INDEX(Global_Qx,A95,3),1/12))</f>
        <v>1.2325326406789072E-2</v>
      </c>
      <c r="K95" s="17" cm="1">
        <f t="array" ref="K95">(1-POWER(1-INDEX(Global_Qx,A95,4),1/12))</f>
        <v>1.0329588967629144E-3</v>
      </c>
      <c r="L95" s="17"/>
      <c r="M95" s="17" cm="1">
        <f t="array" ref="M95">INDEX(Global_Qx,A95,1)*1.15</f>
        <v>0.14456371700000001</v>
      </c>
      <c r="N95" s="17" cm="1">
        <f t="array" ref="N95">INDEX(Global_Qx,A95,2)*1.15</f>
        <v>1.2802490812159789E-2</v>
      </c>
      <c r="O95" s="17" cm="1">
        <f t="array" ref="O95">INDEX(Global_Qx,A95,3)*1.15</f>
        <v>0.15902008870000003</v>
      </c>
      <c r="P95" s="17" cm="1">
        <f t="array" ref="P95">INDEX(Global_Qx,A95,4)*1.15</f>
        <v>1.4174125367807431E-2</v>
      </c>
      <c r="Q95" s="17"/>
      <c r="R95" s="17" cm="1">
        <f t="array" ref="R95">INDEX(Global_Qx,A95,1)*0.9</f>
        <v>0.11313682200000001</v>
      </c>
      <c r="S95" s="17" cm="1">
        <f t="array" ref="S95">INDEX(Global_Qx,A95,2)*0.9</f>
        <v>1.0019340635603313E-2</v>
      </c>
      <c r="T95" s="17" cm="1">
        <f t="array" ref="T95">INDEX(Global_Qx,A95,3)*0.9</f>
        <v>0.12445050420000003</v>
      </c>
      <c r="U95" s="17" cm="1">
        <f t="array" ref="U95">INDEX(Global_Qx,A95,4)*0.9</f>
        <v>1.1092793766110165E-2</v>
      </c>
    </row>
    <row r="96" spans="1:21" x14ac:dyDescent="0.2">
      <c r="A96" s="2">
        <v>93</v>
      </c>
      <c r="C96" s="17">
        <v>0.14012763</v>
      </c>
      <c r="D96" s="17">
        <v>1.2502133099936308E-2</v>
      </c>
      <c r="E96" s="17">
        <v>0.15414039300000001</v>
      </c>
      <c r="F96" s="17">
        <v>1.3853304314230597E-2</v>
      </c>
      <c r="G96" s="17"/>
      <c r="H96" s="17" cm="1">
        <f t="array" ref="H96">(1-POWER(1-INDEX(Global_Qx,A96,1),1/12))</f>
        <v>1.2502133099936308E-2</v>
      </c>
      <c r="I96" s="17" cm="1">
        <f t="array" ref="I96">(1-POWER(1-INDEX(Global_Qx,A96,2),1/12))</f>
        <v>1.0478624674993275E-3</v>
      </c>
      <c r="J96" s="17" cm="1">
        <f t="array" ref="J96">(1-POWER(1-INDEX(Global_Qx,A96,3),1/12))</f>
        <v>1.3853304314230597E-2</v>
      </c>
      <c r="K96" s="17" cm="1">
        <f t="array" ref="K96">(1-POWER(1-INDEX(Global_Qx,A96,4),1/12))</f>
        <v>1.1618376151105725E-3</v>
      </c>
      <c r="L96" s="17"/>
      <c r="M96" s="17" cm="1">
        <f t="array" ref="M96">INDEX(Global_Qx,A96,1)*1.15</f>
        <v>0.16114677449999998</v>
      </c>
      <c r="N96" s="17" cm="1">
        <f t="array" ref="N96">INDEX(Global_Qx,A96,2)*1.15</f>
        <v>1.4377453064926753E-2</v>
      </c>
      <c r="O96" s="17" cm="1">
        <f t="array" ref="O96">INDEX(Global_Qx,A96,3)*1.15</f>
        <v>0.17726145195000001</v>
      </c>
      <c r="P96" s="17" cm="1">
        <f t="array" ref="P96">INDEX(Global_Qx,A96,4)*1.15</f>
        <v>1.5931299961365185E-2</v>
      </c>
      <c r="Q96" s="17"/>
      <c r="R96" s="17" cm="1">
        <f t="array" ref="R96">INDEX(Global_Qx,A96,1)*0.9</f>
        <v>0.12611486700000002</v>
      </c>
      <c r="S96" s="17" cm="1">
        <f t="array" ref="S96">INDEX(Global_Qx,A96,2)*0.9</f>
        <v>1.1251919789942678E-2</v>
      </c>
      <c r="T96" s="17" cm="1">
        <f t="array" ref="T96">INDEX(Global_Qx,A96,3)*0.9</f>
        <v>0.13872635370000003</v>
      </c>
      <c r="U96" s="17" cm="1">
        <f t="array" ref="U96">INDEX(Global_Qx,A96,4)*0.9</f>
        <v>1.2467973882807537E-2</v>
      </c>
    </row>
    <row r="97" spans="1:21" x14ac:dyDescent="0.2">
      <c r="A97" s="2">
        <v>94</v>
      </c>
      <c r="C97" s="17">
        <v>0.15605205999999999</v>
      </c>
      <c r="D97" s="17">
        <v>1.4039223630832876E-2</v>
      </c>
      <c r="E97" s="17">
        <v>0.171657266</v>
      </c>
      <c r="F97" s="17">
        <v>1.5571513899039324E-2</v>
      </c>
      <c r="G97" s="17"/>
      <c r="H97" s="17" cm="1">
        <f t="array" ref="H97">(1-POWER(1-INDEX(Global_Qx,A97,1),1/12))</f>
        <v>1.4039223630832876E-2</v>
      </c>
      <c r="I97" s="17" cm="1">
        <f t="array" ref="I97">(1-POWER(1-INDEX(Global_Qx,A97,2),1/12))</f>
        <v>1.1775316423389137E-3</v>
      </c>
      <c r="J97" s="17" cm="1">
        <f t="array" ref="J97">(1-POWER(1-INDEX(Global_Qx,A97,3),1/12))</f>
        <v>1.5571513899039324E-2</v>
      </c>
      <c r="K97" s="17" cm="1">
        <f t="array" ref="K97">(1-POWER(1-INDEX(Global_Qx,A97,4),1/12))</f>
        <v>1.3069804359415738E-3</v>
      </c>
      <c r="L97" s="17"/>
      <c r="M97" s="17" cm="1">
        <f t="array" ref="M97">INDEX(Global_Qx,A97,1)*1.15</f>
        <v>0.17945986899999997</v>
      </c>
      <c r="N97" s="17" cm="1">
        <f t="array" ref="N97">INDEX(Global_Qx,A97,2)*1.15</f>
        <v>1.6145107175457807E-2</v>
      </c>
      <c r="O97" s="17" cm="1">
        <f t="array" ref="O97">INDEX(Global_Qx,A97,3)*1.15</f>
        <v>0.19740585589999998</v>
      </c>
      <c r="P97" s="17" cm="1">
        <f t="array" ref="P97">INDEX(Global_Qx,A97,4)*1.15</f>
        <v>1.790724098389522E-2</v>
      </c>
      <c r="Q97" s="17"/>
      <c r="R97" s="17" cm="1">
        <f t="array" ref="R97">INDEX(Global_Qx,A97,1)*0.9</f>
        <v>0.14044685400000001</v>
      </c>
      <c r="S97" s="17" cm="1">
        <f t="array" ref="S97">INDEX(Global_Qx,A97,2)*0.9</f>
        <v>1.2635301267749588E-2</v>
      </c>
      <c r="T97" s="17" cm="1">
        <f t="array" ref="T97">INDEX(Global_Qx,A97,3)*0.9</f>
        <v>0.15449153940000002</v>
      </c>
      <c r="U97" s="17" cm="1">
        <f t="array" ref="U97">INDEX(Global_Qx,A97,4)*0.9</f>
        <v>1.4014362509135393E-2</v>
      </c>
    </row>
    <row r="98" spans="1:21" x14ac:dyDescent="0.2">
      <c r="A98" s="2">
        <v>95</v>
      </c>
      <c r="C98" s="17">
        <v>0.17359936000000001</v>
      </c>
      <c r="D98" s="17">
        <v>1.5764058010772297E-2</v>
      </c>
      <c r="E98" s="17">
        <v>0.19095929600000003</v>
      </c>
      <c r="F98" s="17">
        <v>1.7503833900485932E-2</v>
      </c>
      <c r="G98" s="17"/>
      <c r="H98" s="17" cm="1">
        <f t="array" ref="H98">(1-POWER(1-INDEX(Global_Qx,A98,1),1/12))</f>
        <v>1.5764058010772297E-2</v>
      </c>
      <c r="I98" s="17" cm="1">
        <f t="array" ref="I98">(1-POWER(1-INDEX(Global_Qx,A98,2),1/12))</f>
        <v>1.3232597376997557E-3</v>
      </c>
      <c r="J98" s="17" cm="1">
        <f t="array" ref="J98">(1-POWER(1-INDEX(Global_Qx,A98,3),1/12))</f>
        <v>1.7503833900485932E-2</v>
      </c>
      <c r="K98" s="17" cm="1">
        <f t="array" ref="K98">(1-POWER(1-INDEX(Global_Qx,A98,4),1/12))</f>
        <v>1.4704875583654298E-3</v>
      </c>
      <c r="L98" s="17"/>
      <c r="M98" s="17" cm="1">
        <f t="array" ref="M98">INDEX(Global_Qx,A98,1)*1.15</f>
        <v>0.19963926399999998</v>
      </c>
      <c r="N98" s="17" cm="1">
        <f t="array" ref="N98">INDEX(Global_Qx,A98,2)*1.15</f>
        <v>1.812866671238814E-2</v>
      </c>
      <c r="O98" s="17" cm="1">
        <f t="array" ref="O98">INDEX(Global_Qx,A98,3)*1.15</f>
        <v>0.21960319040000001</v>
      </c>
      <c r="P98" s="17" cm="1">
        <f t="array" ref="P98">INDEX(Global_Qx,A98,4)*1.15</f>
        <v>2.012940898555882E-2</v>
      </c>
      <c r="Q98" s="17"/>
      <c r="R98" s="17" cm="1">
        <f t="array" ref="R98">INDEX(Global_Qx,A98,1)*0.9</f>
        <v>0.15623942400000002</v>
      </c>
      <c r="S98" s="17" cm="1">
        <f t="array" ref="S98">INDEX(Global_Qx,A98,2)*0.9</f>
        <v>1.4187652209695067E-2</v>
      </c>
      <c r="T98" s="17" cm="1">
        <f t="array" ref="T98">INDEX(Global_Qx,A98,3)*0.9</f>
        <v>0.17186336640000002</v>
      </c>
      <c r="U98" s="17" cm="1">
        <f t="array" ref="U98">INDEX(Global_Qx,A98,4)*0.9</f>
        <v>1.575345051043734E-2</v>
      </c>
    </row>
    <row r="99" spans="1:21" x14ac:dyDescent="0.2">
      <c r="A99" s="2">
        <v>96</v>
      </c>
      <c r="C99" s="17">
        <v>0.19288738999999999</v>
      </c>
      <c r="D99" s="17">
        <v>1.76991699004585E-2</v>
      </c>
      <c r="E99" s="17">
        <v>0.21217612900000002</v>
      </c>
      <c r="F99" s="17">
        <v>1.9677219809281499E-2</v>
      </c>
      <c r="G99" s="17"/>
      <c r="H99" s="17" cm="1">
        <f t="array" ref="H99">(1-POWER(1-INDEX(Global_Qx,A99,1),1/12))</f>
        <v>1.76991699004585E-2</v>
      </c>
      <c r="I99" s="17" cm="1">
        <f t="array" ref="I99">(1-POWER(1-INDEX(Global_Qx,A99,2),1/12))</f>
        <v>1.4870327066173195E-3</v>
      </c>
      <c r="J99" s="17" cm="1">
        <f t="array" ref="J99">(1-POWER(1-INDEX(Global_Qx,A99,3),1/12))</f>
        <v>1.9677219809281499E-2</v>
      </c>
      <c r="K99" s="17" cm="1">
        <f t="array" ref="K99">(1-POWER(1-INDEX(Global_Qx,A99,4),1/12))</f>
        <v>1.654745563480442E-3</v>
      </c>
      <c r="L99" s="17"/>
      <c r="M99" s="17" cm="1">
        <f t="array" ref="M99">INDEX(Global_Qx,A99,1)*1.15</f>
        <v>0.22182049849999996</v>
      </c>
      <c r="N99" s="17" cm="1">
        <f t="array" ref="N99">INDEX(Global_Qx,A99,2)*1.15</f>
        <v>2.0354045385527274E-2</v>
      </c>
      <c r="O99" s="17" cm="1">
        <f t="array" ref="O99">INDEX(Global_Qx,A99,3)*1.15</f>
        <v>0.24400254835000001</v>
      </c>
      <c r="P99" s="17" cm="1">
        <f t="array" ref="P99">INDEX(Global_Qx,A99,4)*1.15</f>
        <v>2.262880278067372E-2</v>
      </c>
      <c r="Q99" s="17"/>
      <c r="R99" s="17" cm="1">
        <f t="array" ref="R99">INDEX(Global_Qx,A99,1)*0.9</f>
        <v>0.17359865099999999</v>
      </c>
      <c r="S99" s="17" cm="1">
        <f t="array" ref="S99">INDEX(Global_Qx,A99,2)*0.9</f>
        <v>1.5929252910412649E-2</v>
      </c>
      <c r="T99" s="17" cm="1">
        <f t="array" ref="T99">INDEX(Global_Qx,A99,3)*0.9</f>
        <v>0.19095851610000003</v>
      </c>
      <c r="U99" s="17" cm="1">
        <f t="array" ref="U99">INDEX(Global_Qx,A99,4)*0.9</f>
        <v>1.7709497828353349E-2</v>
      </c>
    </row>
    <row r="100" spans="1:21" x14ac:dyDescent="0.2">
      <c r="A100" s="2">
        <v>97</v>
      </c>
      <c r="C100" s="17">
        <v>0.21403029000000001</v>
      </c>
      <c r="D100" s="17">
        <v>1.9869695142274324E-2</v>
      </c>
      <c r="E100" s="17">
        <v>0.23543331900000003</v>
      </c>
      <c r="F100" s="17">
        <v>2.2122138731964003E-2</v>
      </c>
      <c r="G100" s="17"/>
      <c r="H100" s="17" cm="1">
        <f t="array" ref="H100">(1-POWER(1-INDEX(Global_Qx,A100,1),1/12))</f>
        <v>1.9869695142274324E-2</v>
      </c>
      <c r="I100" s="17" cm="1">
        <f t="array" ref="I100">(1-POWER(1-INDEX(Global_Qx,A100,2),1/12))</f>
        <v>1.6710815204789009E-3</v>
      </c>
      <c r="J100" s="17" cm="1">
        <f t="array" ref="J100">(1-POWER(1-INDEX(Global_Qx,A100,3),1/12))</f>
        <v>2.2122138731964003E-2</v>
      </c>
      <c r="K100" s="17" cm="1">
        <f t="array" ref="K100">(1-POWER(1-INDEX(Global_Qx,A100,4),1/12))</f>
        <v>1.8624720237235826E-3</v>
      </c>
      <c r="L100" s="17"/>
      <c r="M100" s="17" cm="1">
        <f t="array" ref="M100">INDEX(Global_Qx,A100,1)*1.15</f>
        <v>0.24613483349999998</v>
      </c>
      <c r="N100" s="17" cm="1">
        <f t="array" ref="N100">INDEX(Global_Qx,A100,2)*1.15</f>
        <v>2.2850149413615472E-2</v>
      </c>
      <c r="O100" s="17" cm="1">
        <f t="array" ref="O100">INDEX(Global_Qx,A100,3)*1.15</f>
        <v>0.27074831685</v>
      </c>
      <c r="P100" s="17" cm="1">
        <f t="array" ref="P100">INDEX(Global_Qx,A100,4)*1.15</f>
        <v>2.5440459541758602E-2</v>
      </c>
      <c r="Q100" s="17"/>
      <c r="R100" s="17" cm="1">
        <f t="array" ref="R100">INDEX(Global_Qx,A100,1)*0.9</f>
        <v>0.19262726100000002</v>
      </c>
      <c r="S100" s="17" cm="1">
        <f t="array" ref="S100">INDEX(Global_Qx,A100,2)*0.9</f>
        <v>1.7882725628046891E-2</v>
      </c>
      <c r="T100" s="17" cm="1">
        <f t="array" ref="T100">INDEX(Global_Qx,A100,3)*0.9</f>
        <v>0.21188998710000004</v>
      </c>
      <c r="U100" s="17" cm="1">
        <f t="array" ref="U100">INDEX(Global_Qx,A100,4)*0.9</f>
        <v>1.9909924858767605E-2</v>
      </c>
    </row>
    <row r="101" spans="1:21" x14ac:dyDescent="0.2">
      <c r="A101" s="2">
        <v>98</v>
      </c>
      <c r="C101" s="17">
        <v>0.23713449</v>
      </c>
      <c r="D101" s="17">
        <v>2.2303639834459266E-2</v>
      </c>
      <c r="E101" s="17">
        <v>0.26084793900000003</v>
      </c>
      <c r="F101" s="17">
        <v>2.4873072534901564E-2</v>
      </c>
      <c r="G101" s="17"/>
      <c r="H101" s="17" cm="1">
        <f t="array" ref="H101">(1-POWER(1-INDEX(Global_Qx,A101,1),1/12))</f>
        <v>2.2303639834459266E-2</v>
      </c>
      <c r="I101" s="17" cm="1">
        <f t="array" ref="I101">(1-POWER(1-INDEX(Global_Qx,A101,2),1/12))</f>
        <v>1.8779117906501108E-3</v>
      </c>
      <c r="J101" s="17" cm="1">
        <f t="array" ref="J101">(1-POWER(1-INDEX(Global_Qx,A101,3),1/12))</f>
        <v>2.4873072534901564E-2</v>
      </c>
      <c r="K101" s="17" cm="1">
        <f t="array" ref="K101">(1-POWER(1-INDEX(Global_Qx,A101,4),1/12))</f>
        <v>2.096768240674618E-3</v>
      </c>
      <c r="L101" s="17"/>
      <c r="M101" s="17" cm="1">
        <f t="array" ref="M101">INDEX(Global_Qx,A101,1)*1.15</f>
        <v>0.2727046635</v>
      </c>
      <c r="N101" s="17" cm="1">
        <f t="array" ref="N101">INDEX(Global_Qx,A101,2)*1.15</f>
        <v>2.5649185809628154E-2</v>
      </c>
      <c r="O101" s="17" cm="1">
        <f t="array" ref="O101">INDEX(Global_Qx,A101,3)*1.15</f>
        <v>0.29997512985000002</v>
      </c>
      <c r="P101" s="17" cm="1">
        <f t="array" ref="P101">INDEX(Global_Qx,A101,4)*1.15</f>
        <v>2.8604033415136797E-2</v>
      </c>
      <c r="Q101" s="17"/>
      <c r="R101" s="17" cm="1">
        <f t="array" ref="R101">INDEX(Global_Qx,A101,1)*0.9</f>
        <v>0.21342104100000001</v>
      </c>
      <c r="S101" s="17" cm="1">
        <f t="array" ref="S101">INDEX(Global_Qx,A101,2)*0.9</f>
        <v>2.0073275851013341E-2</v>
      </c>
      <c r="T101" s="17" cm="1">
        <f t="array" ref="T101">INDEX(Global_Qx,A101,3)*0.9</f>
        <v>0.23476314510000004</v>
      </c>
      <c r="U101" s="17" cm="1">
        <f t="array" ref="U101">INDEX(Global_Qx,A101,4)*0.9</f>
        <v>2.2385765281411407E-2</v>
      </c>
    </row>
    <row r="102" spans="1:21" x14ac:dyDescent="0.2">
      <c r="A102" s="2">
        <v>99</v>
      </c>
      <c r="C102" s="17">
        <v>0.26229390000000002</v>
      </c>
      <c r="D102" s="17">
        <v>2.5032180674022686E-2</v>
      </c>
      <c r="E102" s="17">
        <v>0.28852329000000004</v>
      </c>
      <c r="F102" s="17">
        <v>2.7969130522322971E-2</v>
      </c>
      <c r="G102" s="17"/>
      <c r="H102" s="17" cm="1">
        <f t="array" ref="H102">(1-POWER(1-INDEX(Global_Qx,A102,1),1/12))</f>
        <v>2.5032180674022686E-2</v>
      </c>
      <c r="I102" s="17" cm="1">
        <f t="array" ref="I102">(1-POWER(1-INDEX(Global_Qx,A102,2),1/12))</f>
        <v>2.1103379614375584E-3</v>
      </c>
      <c r="J102" s="17" cm="1">
        <f t="array" ref="J102">(1-POWER(1-INDEX(Global_Qx,A102,3),1/12))</f>
        <v>2.7969130522322971E-2</v>
      </c>
      <c r="K102" s="17" cm="1">
        <f t="array" ref="K102">(1-POWER(1-INDEX(Global_Qx,A102,4),1/12))</f>
        <v>2.3611843670640065E-3</v>
      </c>
      <c r="L102" s="17"/>
      <c r="M102" s="17" cm="1">
        <f t="array" ref="M102">INDEX(Global_Qx,A102,1)*1.15</f>
        <v>0.301637985</v>
      </c>
      <c r="N102" s="17" cm="1">
        <f t="array" ref="N102">INDEX(Global_Qx,A102,2)*1.15</f>
        <v>2.8787007775126088E-2</v>
      </c>
      <c r="O102" s="17" cm="1">
        <f t="array" ref="O102">INDEX(Global_Qx,A102,3)*1.15</f>
        <v>0.3318017835</v>
      </c>
      <c r="P102" s="17" cm="1">
        <f t="array" ref="P102">INDEX(Global_Qx,A102,4)*1.15</f>
        <v>3.2164500100671414E-2</v>
      </c>
      <c r="Q102" s="17"/>
      <c r="R102" s="17" cm="1">
        <f t="array" ref="R102">INDEX(Global_Qx,A102,1)*0.9</f>
        <v>0.23606451000000003</v>
      </c>
      <c r="S102" s="17" cm="1">
        <f t="array" ref="S102">INDEX(Global_Qx,A102,2)*0.9</f>
        <v>2.2528962606620417E-2</v>
      </c>
      <c r="T102" s="17" cm="1">
        <f t="array" ref="T102">INDEX(Global_Qx,A102,3)*0.9</f>
        <v>0.25967096100000003</v>
      </c>
      <c r="U102" s="17" cm="1">
        <f t="array" ref="U102">INDEX(Global_Qx,A102,4)*0.9</f>
        <v>2.5172217470090675E-2</v>
      </c>
    </row>
    <row r="103" spans="1:21" x14ac:dyDescent="0.2">
      <c r="A103" s="2">
        <v>100</v>
      </c>
      <c r="C103" s="17">
        <v>0.28958394999999998</v>
      </c>
      <c r="D103" s="17">
        <v>2.808997066767438E-2</v>
      </c>
      <c r="E103" s="17">
        <v>0.318542345</v>
      </c>
      <c r="F103" s="17">
        <v>3.1454770893932671E-2</v>
      </c>
      <c r="G103" s="17"/>
      <c r="H103" s="17" cm="1">
        <f t="array" ref="H103">(1-POWER(1-INDEX(Global_Qx,A103,1),1/12))</f>
        <v>2.808997066767438E-2</v>
      </c>
      <c r="I103" s="17" cm="1">
        <f t="array" ref="I103">(1-POWER(1-INDEX(Global_Qx,A103,2),1/12))</f>
        <v>2.3715202604392971E-3</v>
      </c>
      <c r="J103" s="17" cm="1">
        <f t="array" ref="J103">(1-POWER(1-INDEX(Global_Qx,A103,3),1/12))</f>
        <v>3.1454770893932671E-2</v>
      </c>
      <c r="K103" s="17" cm="1">
        <f t="array" ref="K103">(1-POWER(1-INDEX(Global_Qx,A103,4),1/12))</f>
        <v>2.659797874855041E-3</v>
      </c>
      <c r="L103" s="17"/>
      <c r="M103" s="17" cm="1">
        <f t="array" ref="M103">INDEX(Global_Qx,A103,1)*1.15</f>
        <v>0.33302154249999993</v>
      </c>
      <c r="N103" s="17" cm="1">
        <f t="array" ref="N103">INDEX(Global_Qx,A103,2)*1.15</f>
        <v>3.2303466267825535E-2</v>
      </c>
      <c r="O103" s="17" cm="1">
        <f t="array" ref="O103">INDEX(Global_Qx,A103,3)*1.15</f>
        <v>0.36632369674999998</v>
      </c>
      <c r="P103" s="17" cm="1">
        <f t="array" ref="P103">INDEX(Global_Qx,A103,4)*1.15</f>
        <v>3.6172986528022567E-2</v>
      </c>
      <c r="Q103" s="17"/>
      <c r="R103" s="17" cm="1">
        <f t="array" ref="R103">INDEX(Global_Qx,A103,1)*0.9</f>
        <v>0.26062555500000001</v>
      </c>
      <c r="S103" s="17" cm="1">
        <f t="array" ref="S103">INDEX(Global_Qx,A103,2)*0.9</f>
        <v>2.5280973600906944E-2</v>
      </c>
      <c r="T103" s="17" cm="1">
        <f t="array" ref="T103">INDEX(Global_Qx,A103,3)*0.9</f>
        <v>0.28668811050000004</v>
      </c>
      <c r="U103" s="17" cm="1">
        <f t="array" ref="U103">INDEX(Global_Qx,A103,4)*0.9</f>
        <v>2.8309293804539403E-2</v>
      </c>
    </row>
    <row r="104" spans="1:21" x14ac:dyDescent="0.2">
      <c r="A104" s="2">
        <v>101</v>
      </c>
      <c r="C104" s="17">
        <v>0.31905475</v>
      </c>
      <c r="D104" s="17">
        <v>3.1515481261547129E-2</v>
      </c>
      <c r="E104" s="17">
        <v>0.35096022500000001</v>
      </c>
      <c r="F104" s="17">
        <v>3.5380709526837806E-2</v>
      </c>
      <c r="G104" s="17"/>
      <c r="H104" s="17" cm="1">
        <f t="array" ref="H104">(1-POWER(1-INDEX(Global_Qx,A104,1),1/12))</f>
        <v>3.1515481261547129E-2</v>
      </c>
      <c r="I104" s="17" cm="1">
        <f t="array" ref="I104">(1-POWER(1-INDEX(Global_Qx,A104,2),1/12))</f>
        <v>2.6650076324105099E-3</v>
      </c>
      <c r="J104" s="17" cm="1">
        <f t="array" ref="J104">(1-POWER(1-INDEX(Global_Qx,A104,3),1/12))</f>
        <v>3.5380709526837806E-2</v>
      </c>
      <c r="K104" s="17" cm="1">
        <f t="array" ref="K104">(1-POWER(1-INDEX(Global_Qx,A104,4),1/12))</f>
        <v>2.9973134873686469E-3</v>
      </c>
      <c r="L104" s="17"/>
      <c r="M104" s="17" cm="1">
        <f t="array" ref="M104">INDEX(Global_Qx,A104,1)*1.15</f>
        <v>0.3669129625</v>
      </c>
      <c r="N104" s="17" cm="1">
        <f t="array" ref="N104">INDEX(Global_Qx,A104,2)*1.15</f>
        <v>3.6242803450779196E-2</v>
      </c>
      <c r="O104" s="17" cm="1">
        <f t="array" ref="O104">INDEX(Global_Qx,A104,3)*1.15</f>
        <v>0.40360425875</v>
      </c>
      <c r="P104" s="17" cm="1">
        <f t="array" ref="P104">INDEX(Global_Qx,A104,4)*1.15</f>
        <v>4.0687815955863474E-2</v>
      </c>
      <c r="Q104" s="17"/>
      <c r="R104" s="17" cm="1">
        <f t="array" ref="R104">INDEX(Global_Qx,A104,1)*0.9</f>
        <v>0.28714927499999998</v>
      </c>
      <c r="S104" s="17" cm="1">
        <f t="array" ref="S104">INDEX(Global_Qx,A104,2)*0.9</f>
        <v>2.8363933135392417E-2</v>
      </c>
      <c r="T104" s="17" cm="1">
        <f t="array" ref="T104">INDEX(Global_Qx,A104,3)*0.9</f>
        <v>0.31586420250000002</v>
      </c>
      <c r="U104" s="17" cm="1">
        <f t="array" ref="U104">INDEX(Global_Qx,A104,4)*0.9</f>
        <v>3.1842638574154029E-2</v>
      </c>
    </row>
    <row r="105" spans="1:21" x14ac:dyDescent="0.2">
      <c r="A105" s="2">
        <v>102</v>
      </c>
    </row>
    <row r="106" spans="1:21" x14ac:dyDescent="0.2">
      <c r="A106" s="2">
        <v>103</v>
      </c>
    </row>
    <row r="107" spans="1:21" x14ac:dyDescent="0.2">
      <c r="A107" s="2">
        <v>104</v>
      </c>
    </row>
    <row r="108" spans="1:21" x14ac:dyDescent="0.2">
      <c r="A108" s="2">
        <v>105</v>
      </c>
    </row>
    <row r="109" spans="1:21" x14ac:dyDescent="0.2">
      <c r="A109" s="2">
        <v>106</v>
      </c>
    </row>
    <row r="110" spans="1:21" x14ac:dyDescent="0.2">
      <c r="A110" s="2">
        <v>107</v>
      </c>
    </row>
    <row r="111" spans="1:21" x14ac:dyDescent="0.2">
      <c r="A111" s="2">
        <v>108</v>
      </c>
    </row>
    <row r="112" spans="1:21" x14ac:dyDescent="0.2">
      <c r="A112" s="2">
        <v>109</v>
      </c>
    </row>
    <row r="113" spans="1:1" x14ac:dyDescent="0.2">
      <c r="A113" s="2">
        <v>110</v>
      </c>
    </row>
    <row r="114" spans="1:1" x14ac:dyDescent="0.2">
      <c r="A114" s="2">
        <v>111</v>
      </c>
    </row>
    <row r="115" spans="1:1" x14ac:dyDescent="0.2">
      <c r="A115" s="2">
        <v>112</v>
      </c>
    </row>
    <row r="116" spans="1:1" x14ac:dyDescent="0.2">
      <c r="A116" s="2">
        <v>113</v>
      </c>
    </row>
    <row r="117" spans="1:1" x14ac:dyDescent="0.2">
      <c r="A117" s="2">
        <v>114</v>
      </c>
    </row>
    <row r="118" spans="1:1" x14ac:dyDescent="0.2">
      <c r="A118" s="2">
        <v>115</v>
      </c>
    </row>
    <row r="119" spans="1:1" x14ac:dyDescent="0.2">
      <c r="A119" s="2">
        <v>116</v>
      </c>
    </row>
    <row r="120" spans="1:1" x14ac:dyDescent="0.2">
      <c r="A120" s="2">
        <v>117</v>
      </c>
    </row>
    <row r="121" spans="1:1" x14ac:dyDescent="0.2">
      <c r="A121" s="2">
        <v>118</v>
      </c>
    </row>
    <row r="122" spans="1:1" x14ac:dyDescent="0.2">
      <c r="A122" s="2">
        <v>119</v>
      </c>
    </row>
    <row r="123" spans="1:1" x14ac:dyDescent="0.2">
      <c r="A123" s="2">
        <v>120</v>
      </c>
    </row>
    <row r="124" spans="1:1" x14ac:dyDescent="0.2">
      <c r="A124" s="2">
        <v>121</v>
      </c>
    </row>
    <row r="125" spans="1:1" x14ac:dyDescent="0.2">
      <c r="A125" s="2">
        <v>122</v>
      </c>
    </row>
    <row r="126" spans="1:1" x14ac:dyDescent="0.2">
      <c r="A126" s="2">
        <v>123</v>
      </c>
    </row>
    <row r="127" spans="1:1" x14ac:dyDescent="0.2">
      <c r="A127" s="2">
        <v>124</v>
      </c>
    </row>
    <row r="128" spans="1:1" x14ac:dyDescent="0.2">
      <c r="A128" s="2">
        <v>125</v>
      </c>
    </row>
    <row r="129" spans="1:1" x14ac:dyDescent="0.2">
      <c r="A129" s="2">
        <v>126</v>
      </c>
    </row>
    <row r="130" spans="1:1" x14ac:dyDescent="0.2">
      <c r="A130" s="2">
        <v>127</v>
      </c>
    </row>
    <row r="131" spans="1:1" x14ac:dyDescent="0.2">
      <c r="A131" s="2">
        <v>128</v>
      </c>
    </row>
    <row r="132" spans="1:1" x14ac:dyDescent="0.2">
      <c r="A132" s="2">
        <v>129</v>
      </c>
    </row>
    <row r="133" spans="1:1" x14ac:dyDescent="0.2">
      <c r="A133" s="2">
        <v>130</v>
      </c>
    </row>
    <row r="134" spans="1:1" x14ac:dyDescent="0.2">
      <c r="A134" s="2">
        <v>131</v>
      </c>
    </row>
    <row r="135" spans="1:1" x14ac:dyDescent="0.2">
      <c r="A135" s="2">
        <v>132</v>
      </c>
    </row>
    <row r="136" spans="1:1" x14ac:dyDescent="0.2">
      <c r="A136" s="2">
        <v>133</v>
      </c>
    </row>
    <row r="137" spans="1:1" x14ac:dyDescent="0.2">
      <c r="A137" s="2">
        <v>134</v>
      </c>
    </row>
    <row r="138" spans="1:1" x14ac:dyDescent="0.2">
      <c r="A138" s="2">
        <v>135</v>
      </c>
    </row>
    <row r="139" spans="1:1" x14ac:dyDescent="0.2">
      <c r="A139" s="2">
        <v>136</v>
      </c>
    </row>
    <row r="140" spans="1:1" x14ac:dyDescent="0.2">
      <c r="A140" s="2">
        <v>137</v>
      </c>
    </row>
    <row r="141" spans="1:1" x14ac:dyDescent="0.2">
      <c r="A141" s="2">
        <v>138</v>
      </c>
    </row>
    <row r="142" spans="1:1" x14ac:dyDescent="0.2">
      <c r="A142" s="2">
        <v>139</v>
      </c>
    </row>
    <row r="143" spans="1:1" x14ac:dyDescent="0.2">
      <c r="A143" s="2">
        <v>140</v>
      </c>
    </row>
    <row r="144" spans="1:1" x14ac:dyDescent="0.2">
      <c r="A144" s="2">
        <v>141</v>
      </c>
    </row>
    <row r="145" spans="1:1" x14ac:dyDescent="0.2">
      <c r="A145" s="2">
        <v>142</v>
      </c>
    </row>
    <row r="146" spans="1:1" x14ac:dyDescent="0.2">
      <c r="A146" s="2">
        <v>143</v>
      </c>
    </row>
    <row r="147" spans="1:1" x14ac:dyDescent="0.2">
      <c r="A147" s="2">
        <v>144</v>
      </c>
    </row>
    <row r="148" spans="1:1" x14ac:dyDescent="0.2">
      <c r="A148" s="2">
        <v>145</v>
      </c>
    </row>
    <row r="149" spans="1:1" x14ac:dyDescent="0.2">
      <c r="A149" s="2">
        <v>146</v>
      </c>
    </row>
    <row r="150" spans="1:1" x14ac:dyDescent="0.2">
      <c r="A150" s="2">
        <v>147</v>
      </c>
    </row>
    <row r="151" spans="1:1" x14ac:dyDescent="0.2">
      <c r="A151" s="2">
        <v>148</v>
      </c>
    </row>
    <row r="152" spans="1:1" x14ac:dyDescent="0.2">
      <c r="A152" s="2">
        <v>149</v>
      </c>
    </row>
    <row r="153" spans="1:1" x14ac:dyDescent="0.2">
      <c r="A153" s="2">
        <v>150</v>
      </c>
    </row>
    <row r="154" spans="1:1" x14ac:dyDescent="0.2">
      <c r="A154" s="2">
        <v>151</v>
      </c>
    </row>
    <row r="155" spans="1:1" x14ac:dyDescent="0.2">
      <c r="A155" s="2">
        <v>152</v>
      </c>
    </row>
    <row r="156" spans="1:1" x14ac:dyDescent="0.2">
      <c r="A156" s="2">
        <v>153</v>
      </c>
    </row>
    <row r="157" spans="1:1" x14ac:dyDescent="0.2">
      <c r="A157" s="2">
        <v>154</v>
      </c>
    </row>
    <row r="158" spans="1:1" x14ac:dyDescent="0.2">
      <c r="A158" s="2">
        <v>155</v>
      </c>
    </row>
    <row r="159" spans="1:1" x14ac:dyDescent="0.2">
      <c r="A159" s="2">
        <v>156</v>
      </c>
    </row>
    <row r="160" spans="1:1" x14ac:dyDescent="0.2">
      <c r="A160" s="2">
        <v>157</v>
      </c>
    </row>
    <row r="161" spans="1:1" x14ac:dyDescent="0.2">
      <c r="A161" s="2">
        <v>158</v>
      </c>
    </row>
    <row r="162" spans="1:1" x14ac:dyDescent="0.2">
      <c r="A162" s="2">
        <v>159</v>
      </c>
    </row>
    <row r="163" spans="1:1" x14ac:dyDescent="0.2">
      <c r="A163" s="2">
        <v>160</v>
      </c>
    </row>
    <row r="164" spans="1:1" x14ac:dyDescent="0.2">
      <c r="A164" s="2">
        <v>161</v>
      </c>
    </row>
    <row r="165" spans="1:1" x14ac:dyDescent="0.2">
      <c r="A165" s="2">
        <v>162</v>
      </c>
    </row>
    <row r="166" spans="1:1" x14ac:dyDescent="0.2">
      <c r="A166" s="2">
        <v>163</v>
      </c>
    </row>
    <row r="167" spans="1:1" x14ac:dyDescent="0.2">
      <c r="A167" s="2">
        <v>164</v>
      </c>
    </row>
    <row r="168" spans="1:1" x14ac:dyDescent="0.2">
      <c r="A168" s="2">
        <v>165</v>
      </c>
    </row>
    <row r="169" spans="1:1" x14ac:dyDescent="0.2">
      <c r="A169" s="2">
        <v>166</v>
      </c>
    </row>
    <row r="170" spans="1:1" x14ac:dyDescent="0.2">
      <c r="A170" s="2">
        <v>167</v>
      </c>
    </row>
    <row r="171" spans="1:1" x14ac:dyDescent="0.2">
      <c r="A171" s="2">
        <v>168</v>
      </c>
    </row>
    <row r="172" spans="1:1" x14ac:dyDescent="0.2">
      <c r="A172" s="2">
        <v>169</v>
      </c>
    </row>
    <row r="173" spans="1:1" x14ac:dyDescent="0.2">
      <c r="A173" s="2">
        <v>170</v>
      </c>
    </row>
    <row r="174" spans="1:1" x14ac:dyDescent="0.2">
      <c r="A174" s="2">
        <v>171</v>
      </c>
    </row>
    <row r="175" spans="1:1" x14ac:dyDescent="0.2">
      <c r="A175" s="2">
        <v>172</v>
      </c>
    </row>
    <row r="176" spans="1:1" x14ac:dyDescent="0.2">
      <c r="A176" s="2">
        <v>173</v>
      </c>
    </row>
    <row r="177" spans="1:1" x14ac:dyDescent="0.2">
      <c r="A177" s="2">
        <v>174</v>
      </c>
    </row>
    <row r="178" spans="1:1" x14ac:dyDescent="0.2">
      <c r="A178" s="2">
        <v>175</v>
      </c>
    </row>
    <row r="179" spans="1:1" x14ac:dyDescent="0.2">
      <c r="A179" s="2">
        <v>176</v>
      </c>
    </row>
    <row r="180" spans="1:1" x14ac:dyDescent="0.2">
      <c r="A180" s="2">
        <v>177</v>
      </c>
    </row>
    <row r="181" spans="1:1" x14ac:dyDescent="0.2">
      <c r="A181" s="2">
        <v>178</v>
      </c>
    </row>
    <row r="182" spans="1:1" x14ac:dyDescent="0.2">
      <c r="A182" s="2">
        <v>179</v>
      </c>
    </row>
    <row r="183" spans="1:1" x14ac:dyDescent="0.2">
      <c r="A183" s="2">
        <v>180</v>
      </c>
    </row>
    <row r="184" spans="1:1" x14ac:dyDescent="0.2">
      <c r="A184" s="2">
        <v>181</v>
      </c>
    </row>
    <row r="185" spans="1:1" x14ac:dyDescent="0.2">
      <c r="A185" s="2">
        <v>182</v>
      </c>
    </row>
    <row r="186" spans="1:1" x14ac:dyDescent="0.2">
      <c r="A186" s="2">
        <v>183</v>
      </c>
    </row>
    <row r="187" spans="1:1" x14ac:dyDescent="0.2">
      <c r="A187" s="2">
        <v>184</v>
      </c>
    </row>
    <row r="188" spans="1:1" x14ac:dyDescent="0.2">
      <c r="A188" s="2">
        <v>185</v>
      </c>
    </row>
    <row r="189" spans="1:1" x14ac:dyDescent="0.2">
      <c r="A189" s="2">
        <v>186</v>
      </c>
    </row>
    <row r="190" spans="1:1" x14ac:dyDescent="0.2">
      <c r="A190" s="2">
        <v>187</v>
      </c>
    </row>
    <row r="191" spans="1:1" x14ac:dyDescent="0.2">
      <c r="A191" s="2">
        <v>188</v>
      </c>
    </row>
    <row r="192" spans="1:1" x14ac:dyDescent="0.2">
      <c r="A192" s="2">
        <v>189</v>
      </c>
    </row>
    <row r="193" spans="1:1" x14ac:dyDescent="0.2">
      <c r="A193" s="2">
        <v>190</v>
      </c>
    </row>
    <row r="194" spans="1:1" x14ac:dyDescent="0.2">
      <c r="A194" s="2">
        <v>191</v>
      </c>
    </row>
    <row r="195" spans="1:1" x14ac:dyDescent="0.2">
      <c r="A195" s="2">
        <v>192</v>
      </c>
    </row>
    <row r="196" spans="1:1" x14ac:dyDescent="0.2">
      <c r="A196" s="2">
        <v>193</v>
      </c>
    </row>
    <row r="197" spans="1:1" x14ac:dyDescent="0.2">
      <c r="A197" s="2">
        <v>194</v>
      </c>
    </row>
    <row r="198" spans="1:1" x14ac:dyDescent="0.2">
      <c r="A198" s="2">
        <v>195</v>
      </c>
    </row>
    <row r="199" spans="1:1" x14ac:dyDescent="0.2">
      <c r="A199" s="2">
        <v>196</v>
      </c>
    </row>
    <row r="200" spans="1:1" x14ac:dyDescent="0.2">
      <c r="A200" s="2">
        <v>197</v>
      </c>
    </row>
    <row r="201" spans="1:1" x14ac:dyDescent="0.2">
      <c r="A201" s="2">
        <v>198</v>
      </c>
    </row>
    <row r="202" spans="1:1" x14ac:dyDescent="0.2">
      <c r="A202" s="2">
        <v>199</v>
      </c>
    </row>
    <row r="203" spans="1:1" x14ac:dyDescent="0.2">
      <c r="A203" s="2">
        <v>200</v>
      </c>
    </row>
    <row r="204" spans="1:1" x14ac:dyDescent="0.2">
      <c r="A204" s="2">
        <v>201</v>
      </c>
    </row>
    <row r="205" spans="1:1" x14ac:dyDescent="0.2">
      <c r="A205" s="2">
        <v>202</v>
      </c>
    </row>
    <row r="206" spans="1:1" x14ac:dyDescent="0.2">
      <c r="A206" s="2">
        <v>203</v>
      </c>
    </row>
    <row r="207" spans="1:1" x14ac:dyDescent="0.2">
      <c r="A207" s="2">
        <v>204</v>
      </c>
    </row>
    <row r="208" spans="1:1" x14ac:dyDescent="0.2">
      <c r="A208" s="2">
        <v>205</v>
      </c>
    </row>
    <row r="209" spans="1:1" x14ac:dyDescent="0.2">
      <c r="A209" s="2">
        <v>206</v>
      </c>
    </row>
    <row r="210" spans="1:1" x14ac:dyDescent="0.2">
      <c r="A210" s="2">
        <v>207</v>
      </c>
    </row>
    <row r="211" spans="1:1" x14ac:dyDescent="0.2">
      <c r="A211" s="2">
        <v>208</v>
      </c>
    </row>
    <row r="212" spans="1:1" x14ac:dyDescent="0.2">
      <c r="A212" s="2">
        <v>209</v>
      </c>
    </row>
    <row r="213" spans="1:1" x14ac:dyDescent="0.2">
      <c r="A213" s="2">
        <v>210</v>
      </c>
    </row>
    <row r="214" spans="1:1" x14ac:dyDescent="0.2">
      <c r="A214" s="2">
        <v>211</v>
      </c>
    </row>
    <row r="215" spans="1:1" x14ac:dyDescent="0.2">
      <c r="A215" s="2">
        <v>212</v>
      </c>
    </row>
    <row r="216" spans="1:1" x14ac:dyDescent="0.2">
      <c r="A216" s="2">
        <v>213</v>
      </c>
    </row>
    <row r="217" spans="1:1" x14ac:dyDescent="0.2">
      <c r="A217" s="2">
        <v>214</v>
      </c>
    </row>
    <row r="218" spans="1:1" x14ac:dyDescent="0.2">
      <c r="A218" s="2">
        <v>215</v>
      </c>
    </row>
    <row r="219" spans="1:1" x14ac:dyDescent="0.2">
      <c r="A219" s="2">
        <v>216</v>
      </c>
    </row>
    <row r="220" spans="1:1" x14ac:dyDescent="0.2">
      <c r="A220" s="2">
        <v>217</v>
      </c>
    </row>
    <row r="221" spans="1:1" x14ac:dyDescent="0.2">
      <c r="A221" s="2">
        <v>218</v>
      </c>
    </row>
    <row r="222" spans="1:1" x14ac:dyDescent="0.2">
      <c r="A222" s="2">
        <v>219</v>
      </c>
    </row>
    <row r="223" spans="1:1" x14ac:dyDescent="0.2">
      <c r="A223" s="2">
        <v>220</v>
      </c>
    </row>
    <row r="224" spans="1:1" x14ac:dyDescent="0.2">
      <c r="A224" s="2">
        <v>221</v>
      </c>
    </row>
    <row r="225" spans="1:1" x14ac:dyDescent="0.2">
      <c r="A225" s="2">
        <v>222</v>
      </c>
    </row>
    <row r="226" spans="1:1" x14ac:dyDescent="0.2">
      <c r="A226" s="2">
        <v>223</v>
      </c>
    </row>
    <row r="227" spans="1:1" x14ac:dyDescent="0.2">
      <c r="A227" s="2">
        <v>224</v>
      </c>
    </row>
    <row r="228" spans="1:1" x14ac:dyDescent="0.2">
      <c r="A228" s="2">
        <v>225</v>
      </c>
    </row>
    <row r="229" spans="1:1" x14ac:dyDescent="0.2">
      <c r="A229" s="2">
        <v>226</v>
      </c>
    </row>
    <row r="230" spans="1:1" x14ac:dyDescent="0.2">
      <c r="A230" s="2">
        <v>227</v>
      </c>
    </row>
    <row r="231" spans="1:1" x14ac:dyDescent="0.2">
      <c r="A231" s="2">
        <v>228</v>
      </c>
    </row>
    <row r="232" spans="1:1" x14ac:dyDescent="0.2">
      <c r="A232" s="2">
        <v>229</v>
      </c>
    </row>
    <row r="233" spans="1:1" x14ac:dyDescent="0.2">
      <c r="A233" s="2">
        <v>230</v>
      </c>
    </row>
    <row r="234" spans="1:1" x14ac:dyDescent="0.2">
      <c r="A234" s="2">
        <v>231</v>
      </c>
    </row>
    <row r="235" spans="1:1" x14ac:dyDescent="0.2">
      <c r="A235" s="2">
        <v>232</v>
      </c>
    </row>
    <row r="236" spans="1:1" x14ac:dyDescent="0.2">
      <c r="A236" s="2">
        <v>233</v>
      </c>
    </row>
    <row r="237" spans="1:1" x14ac:dyDescent="0.2">
      <c r="A237" s="2">
        <v>234</v>
      </c>
    </row>
    <row r="238" spans="1:1" x14ac:dyDescent="0.2">
      <c r="A238" s="2">
        <v>235</v>
      </c>
    </row>
    <row r="239" spans="1:1" x14ac:dyDescent="0.2">
      <c r="A239" s="2">
        <v>236</v>
      </c>
    </row>
    <row r="240" spans="1:1" x14ac:dyDescent="0.2">
      <c r="A240" s="2">
        <v>237</v>
      </c>
    </row>
    <row r="241" spans="1:1" x14ac:dyDescent="0.2">
      <c r="A241" s="2">
        <v>238</v>
      </c>
    </row>
    <row r="242" spans="1:1" x14ac:dyDescent="0.2">
      <c r="A242" s="2">
        <v>239</v>
      </c>
    </row>
    <row r="243" spans="1:1" x14ac:dyDescent="0.2">
      <c r="A243" s="2">
        <v>240</v>
      </c>
    </row>
    <row r="244" spans="1:1" x14ac:dyDescent="0.2">
      <c r="A244" s="2">
        <v>241</v>
      </c>
    </row>
    <row r="245" spans="1:1" x14ac:dyDescent="0.2">
      <c r="A245" s="2">
        <v>242</v>
      </c>
    </row>
    <row r="246" spans="1:1" x14ac:dyDescent="0.2">
      <c r="A246" s="2">
        <v>243</v>
      </c>
    </row>
    <row r="247" spans="1:1" x14ac:dyDescent="0.2">
      <c r="A247" s="2">
        <v>244</v>
      </c>
    </row>
    <row r="248" spans="1:1" x14ac:dyDescent="0.2">
      <c r="A248" s="2">
        <v>245</v>
      </c>
    </row>
    <row r="249" spans="1:1" x14ac:dyDescent="0.2">
      <c r="A249" s="2">
        <v>246</v>
      </c>
    </row>
    <row r="250" spans="1:1" x14ac:dyDescent="0.2">
      <c r="A250" s="2">
        <v>247</v>
      </c>
    </row>
    <row r="251" spans="1:1" x14ac:dyDescent="0.2">
      <c r="A251" s="2">
        <v>248</v>
      </c>
    </row>
    <row r="252" spans="1:1" x14ac:dyDescent="0.2">
      <c r="A252" s="2">
        <v>249</v>
      </c>
    </row>
    <row r="253" spans="1:1" x14ac:dyDescent="0.2">
      <c r="A253" s="2">
        <v>250</v>
      </c>
    </row>
    <row r="254" spans="1:1" x14ac:dyDescent="0.2">
      <c r="A254" s="2">
        <v>251</v>
      </c>
    </row>
    <row r="255" spans="1:1" x14ac:dyDescent="0.2">
      <c r="A255" s="2">
        <v>252</v>
      </c>
    </row>
    <row r="256" spans="1:1" x14ac:dyDescent="0.2">
      <c r="A256" s="2">
        <v>253</v>
      </c>
    </row>
    <row r="257" spans="1:1" x14ac:dyDescent="0.2">
      <c r="A257" s="2">
        <v>254</v>
      </c>
    </row>
    <row r="258" spans="1:1" x14ac:dyDescent="0.2">
      <c r="A258" s="2">
        <v>255</v>
      </c>
    </row>
    <row r="259" spans="1:1" x14ac:dyDescent="0.2">
      <c r="A259" s="2">
        <v>256</v>
      </c>
    </row>
    <row r="260" spans="1:1" x14ac:dyDescent="0.2">
      <c r="A260" s="2">
        <v>257</v>
      </c>
    </row>
    <row r="261" spans="1:1" x14ac:dyDescent="0.2">
      <c r="A261" s="2">
        <v>258</v>
      </c>
    </row>
    <row r="262" spans="1:1" x14ac:dyDescent="0.2">
      <c r="A262" s="2">
        <v>259</v>
      </c>
    </row>
    <row r="263" spans="1:1" x14ac:dyDescent="0.2">
      <c r="A263" s="2">
        <v>260</v>
      </c>
    </row>
    <row r="264" spans="1:1" x14ac:dyDescent="0.2">
      <c r="A264" s="2">
        <v>261</v>
      </c>
    </row>
    <row r="265" spans="1:1" x14ac:dyDescent="0.2">
      <c r="A265" s="2">
        <v>262</v>
      </c>
    </row>
    <row r="266" spans="1:1" x14ac:dyDescent="0.2">
      <c r="A266" s="2">
        <v>263</v>
      </c>
    </row>
    <row r="267" spans="1:1" x14ac:dyDescent="0.2">
      <c r="A267" s="2">
        <v>264</v>
      </c>
    </row>
    <row r="268" spans="1:1" x14ac:dyDescent="0.2">
      <c r="A268" s="2">
        <v>265</v>
      </c>
    </row>
    <row r="269" spans="1:1" x14ac:dyDescent="0.2">
      <c r="A269" s="2">
        <v>266</v>
      </c>
    </row>
    <row r="270" spans="1:1" x14ac:dyDescent="0.2">
      <c r="A270" s="2">
        <v>267</v>
      </c>
    </row>
    <row r="271" spans="1:1" x14ac:dyDescent="0.2">
      <c r="A271" s="2">
        <v>268</v>
      </c>
    </row>
    <row r="272" spans="1:1" x14ac:dyDescent="0.2">
      <c r="A272" s="2">
        <v>269</v>
      </c>
    </row>
    <row r="273" spans="1:1" x14ac:dyDescent="0.2">
      <c r="A273" s="2">
        <v>270</v>
      </c>
    </row>
    <row r="274" spans="1:1" x14ac:dyDescent="0.2">
      <c r="A274" s="2">
        <v>271</v>
      </c>
    </row>
    <row r="275" spans="1:1" x14ac:dyDescent="0.2">
      <c r="A275" s="2">
        <v>272</v>
      </c>
    </row>
    <row r="276" spans="1:1" x14ac:dyDescent="0.2">
      <c r="A276" s="2">
        <v>273</v>
      </c>
    </row>
    <row r="277" spans="1:1" x14ac:dyDescent="0.2">
      <c r="A277" s="2">
        <v>274</v>
      </c>
    </row>
    <row r="278" spans="1:1" x14ac:dyDescent="0.2">
      <c r="A278" s="2">
        <v>275</v>
      </c>
    </row>
    <row r="279" spans="1:1" x14ac:dyDescent="0.2">
      <c r="A279" s="2">
        <v>276</v>
      </c>
    </row>
    <row r="280" spans="1:1" x14ac:dyDescent="0.2">
      <c r="A280" s="2">
        <v>277</v>
      </c>
    </row>
    <row r="281" spans="1:1" x14ac:dyDescent="0.2">
      <c r="A281" s="2">
        <v>278</v>
      </c>
    </row>
    <row r="282" spans="1:1" x14ac:dyDescent="0.2">
      <c r="A282" s="2">
        <v>279</v>
      </c>
    </row>
    <row r="283" spans="1:1" x14ac:dyDescent="0.2">
      <c r="A283" s="2">
        <v>280</v>
      </c>
    </row>
    <row r="284" spans="1:1" x14ac:dyDescent="0.2">
      <c r="A284" s="2">
        <v>281</v>
      </c>
    </row>
    <row r="285" spans="1:1" x14ac:dyDescent="0.2">
      <c r="A285" s="2">
        <v>282</v>
      </c>
    </row>
    <row r="286" spans="1:1" x14ac:dyDescent="0.2">
      <c r="A286" s="2">
        <v>283</v>
      </c>
    </row>
    <row r="287" spans="1:1" x14ac:dyDescent="0.2">
      <c r="A287" s="2">
        <v>284</v>
      </c>
    </row>
    <row r="288" spans="1:1" x14ac:dyDescent="0.2">
      <c r="A288" s="2">
        <v>285</v>
      </c>
    </row>
    <row r="289" spans="1:1" x14ac:dyDescent="0.2">
      <c r="A289" s="2">
        <v>286</v>
      </c>
    </row>
    <row r="290" spans="1:1" x14ac:dyDescent="0.2">
      <c r="A290" s="2">
        <v>287</v>
      </c>
    </row>
    <row r="291" spans="1:1" x14ac:dyDescent="0.2">
      <c r="A291" s="2">
        <v>288</v>
      </c>
    </row>
    <row r="292" spans="1:1" x14ac:dyDescent="0.2">
      <c r="A292" s="2">
        <v>289</v>
      </c>
    </row>
    <row r="293" spans="1:1" x14ac:dyDescent="0.2">
      <c r="A293" s="2">
        <v>290</v>
      </c>
    </row>
    <row r="294" spans="1:1" x14ac:dyDescent="0.2">
      <c r="A294" s="2">
        <v>291</v>
      </c>
    </row>
    <row r="295" spans="1:1" x14ac:dyDescent="0.2">
      <c r="A295" s="2">
        <v>292</v>
      </c>
    </row>
    <row r="296" spans="1:1" x14ac:dyDescent="0.2">
      <c r="A296" s="2">
        <v>293</v>
      </c>
    </row>
    <row r="297" spans="1:1" x14ac:dyDescent="0.2">
      <c r="A297" s="2">
        <v>294</v>
      </c>
    </row>
    <row r="298" spans="1:1" x14ac:dyDescent="0.2">
      <c r="A298" s="2">
        <v>295</v>
      </c>
    </row>
    <row r="299" spans="1:1" x14ac:dyDescent="0.2">
      <c r="A299" s="2">
        <v>296</v>
      </c>
    </row>
    <row r="300" spans="1:1" x14ac:dyDescent="0.2">
      <c r="A300" s="2">
        <v>297</v>
      </c>
    </row>
    <row r="301" spans="1:1" x14ac:dyDescent="0.2">
      <c r="A301" s="2">
        <v>298</v>
      </c>
    </row>
    <row r="302" spans="1:1" x14ac:dyDescent="0.2">
      <c r="A302" s="2">
        <v>299</v>
      </c>
    </row>
    <row r="303" spans="1:1" x14ac:dyDescent="0.2">
      <c r="A303" s="2">
        <v>300</v>
      </c>
    </row>
    <row r="304" spans="1:1" x14ac:dyDescent="0.2">
      <c r="A304" s="2">
        <v>301</v>
      </c>
    </row>
    <row r="305" spans="1:1" x14ac:dyDescent="0.2">
      <c r="A305" s="2">
        <v>302</v>
      </c>
    </row>
    <row r="306" spans="1:1" x14ac:dyDescent="0.2">
      <c r="A306" s="2">
        <v>303</v>
      </c>
    </row>
    <row r="307" spans="1:1" x14ac:dyDescent="0.2">
      <c r="A307" s="2">
        <v>304</v>
      </c>
    </row>
    <row r="308" spans="1:1" x14ac:dyDescent="0.2">
      <c r="A308" s="2">
        <v>305</v>
      </c>
    </row>
    <row r="309" spans="1:1" x14ac:dyDescent="0.2">
      <c r="A309" s="2">
        <v>306</v>
      </c>
    </row>
    <row r="310" spans="1:1" x14ac:dyDescent="0.2">
      <c r="A310" s="2">
        <v>307</v>
      </c>
    </row>
    <row r="311" spans="1:1" x14ac:dyDescent="0.2">
      <c r="A311" s="2">
        <v>308</v>
      </c>
    </row>
    <row r="312" spans="1:1" x14ac:dyDescent="0.2">
      <c r="A312" s="2">
        <v>309</v>
      </c>
    </row>
    <row r="313" spans="1:1" x14ac:dyDescent="0.2">
      <c r="A313" s="2">
        <v>310</v>
      </c>
    </row>
    <row r="314" spans="1:1" x14ac:dyDescent="0.2">
      <c r="A314" s="2">
        <v>311</v>
      </c>
    </row>
    <row r="315" spans="1:1" x14ac:dyDescent="0.2">
      <c r="A315" s="2">
        <v>312</v>
      </c>
    </row>
    <row r="316" spans="1:1" x14ac:dyDescent="0.2">
      <c r="A316" s="2">
        <v>313</v>
      </c>
    </row>
    <row r="317" spans="1:1" x14ac:dyDescent="0.2">
      <c r="A317" s="2">
        <v>314</v>
      </c>
    </row>
    <row r="318" spans="1:1" x14ac:dyDescent="0.2">
      <c r="A318" s="2">
        <v>315</v>
      </c>
    </row>
    <row r="319" spans="1:1" x14ac:dyDescent="0.2">
      <c r="A319" s="2">
        <v>316</v>
      </c>
    </row>
    <row r="320" spans="1:1" x14ac:dyDescent="0.2">
      <c r="A320" s="2">
        <v>317</v>
      </c>
    </row>
    <row r="321" spans="1:1" x14ac:dyDescent="0.2">
      <c r="A321" s="2">
        <v>318</v>
      </c>
    </row>
    <row r="322" spans="1:1" x14ac:dyDescent="0.2">
      <c r="A322" s="2">
        <v>319</v>
      </c>
    </row>
    <row r="323" spans="1:1" x14ac:dyDescent="0.2">
      <c r="A323" s="2">
        <v>320</v>
      </c>
    </row>
    <row r="324" spans="1:1" x14ac:dyDescent="0.2">
      <c r="A324" s="2">
        <v>321</v>
      </c>
    </row>
    <row r="325" spans="1:1" x14ac:dyDescent="0.2">
      <c r="A325" s="2">
        <v>322</v>
      </c>
    </row>
    <row r="326" spans="1:1" x14ac:dyDescent="0.2">
      <c r="A326" s="2">
        <v>323</v>
      </c>
    </row>
    <row r="327" spans="1:1" x14ac:dyDescent="0.2">
      <c r="A327" s="2">
        <v>324</v>
      </c>
    </row>
    <row r="328" spans="1:1" x14ac:dyDescent="0.2">
      <c r="A328" s="2">
        <v>325</v>
      </c>
    </row>
    <row r="329" spans="1:1" x14ac:dyDescent="0.2">
      <c r="A329" s="2">
        <v>326</v>
      </c>
    </row>
    <row r="330" spans="1:1" x14ac:dyDescent="0.2">
      <c r="A330" s="2">
        <v>327</v>
      </c>
    </row>
    <row r="331" spans="1:1" x14ac:dyDescent="0.2">
      <c r="A331" s="2">
        <v>328</v>
      </c>
    </row>
    <row r="332" spans="1:1" x14ac:dyDescent="0.2">
      <c r="A332" s="2">
        <v>329</v>
      </c>
    </row>
    <row r="333" spans="1:1" x14ac:dyDescent="0.2">
      <c r="A333" s="2">
        <v>330</v>
      </c>
    </row>
    <row r="334" spans="1:1" x14ac:dyDescent="0.2">
      <c r="A334" s="2">
        <v>331</v>
      </c>
    </row>
    <row r="335" spans="1:1" x14ac:dyDescent="0.2">
      <c r="A335" s="2">
        <v>332</v>
      </c>
    </row>
    <row r="336" spans="1:1" x14ac:dyDescent="0.2">
      <c r="A336" s="2">
        <v>333</v>
      </c>
    </row>
    <row r="337" spans="1:1" x14ac:dyDescent="0.2">
      <c r="A337" s="2">
        <v>334</v>
      </c>
    </row>
    <row r="338" spans="1:1" x14ac:dyDescent="0.2">
      <c r="A338" s="2">
        <v>335</v>
      </c>
    </row>
    <row r="339" spans="1:1" x14ac:dyDescent="0.2">
      <c r="A339" s="2">
        <v>336</v>
      </c>
    </row>
    <row r="340" spans="1:1" x14ac:dyDescent="0.2">
      <c r="A340" s="2">
        <v>337</v>
      </c>
    </row>
    <row r="341" spans="1:1" x14ac:dyDescent="0.2">
      <c r="A341" s="2">
        <v>338</v>
      </c>
    </row>
    <row r="342" spans="1:1" x14ac:dyDescent="0.2">
      <c r="A342" s="2">
        <v>339</v>
      </c>
    </row>
    <row r="343" spans="1:1" x14ac:dyDescent="0.2">
      <c r="A343" s="2">
        <v>340</v>
      </c>
    </row>
    <row r="344" spans="1:1" x14ac:dyDescent="0.2">
      <c r="A344" s="2">
        <v>341</v>
      </c>
    </row>
    <row r="345" spans="1:1" x14ac:dyDescent="0.2">
      <c r="A345" s="2">
        <v>342</v>
      </c>
    </row>
    <row r="346" spans="1:1" x14ac:dyDescent="0.2">
      <c r="A346" s="2">
        <v>343</v>
      </c>
    </row>
    <row r="347" spans="1:1" x14ac:dyDescent="0.2">
      <c r="A347" s="2">
        <v>344</v>
      </c>
    </row>
    <row r="348" spans="1:1" x14ac:dyDescent="0.2">
      <c r="A348" s="2">
        <v>345</v>
      </c>
    </row>
    <row r="349" spans="1:1" x14ac:dyDescent="0.2">
      <c r="A349" s="2">
        <v>346</v>
      </c>
    </row>
    <row r="350" spans="1:1" x14ac:dyDescent="0.2">
      <c r="A350" s="2">
        <v>347</v>
      </c>
    </row>
    <row r="351" spans="1:1" x14ac:dyDescent="0.2">
      <c r="A351" s="2">
        <v>348</v>
      </c>
    </row>
    <row r="352" spans="1:1" x14ac:dyDescent="0.2">
      <c r="A352" s="2">
        <v>349</v>
      </c>
    </row>
    <row r="353" spans="1:1" x14ac:dyDescent="0.2">
      <c r="A353" s="2">
        <v>350</v>
      </c>
    </row>
    <row r="354" spans="1:1" x14ac:dyDescent="0.2">
      <c r="A354" s="2">
        <v>351</v>
      </c>
    </row>
    <row r="355" spans="1:1" x14ac:dyDescent="0.2">
      <c r="A355" s="2">
        <v>352</v>
      </c>
    </row>
    <row r="356" spans="1:1" x14ac:dyDescent="0.2">
      <c r="A356" s="2">
        <v>353</v>
      </c>
    </row>
    <row r="357" spans="1:1" x14ac:dyDescent="0.2">
      <c r="A357" s="2">
        <v>354</v>
      </c>
    </row>
    <row r="358" spans="1:1" x14ac:dyDescent="0.2">
      <c r="A358" s="2">
        <v>355</v>
      </c>
    </row>
    <row r="359" spans="1:1" x14ac:dyDescent="0.2">
      <c r="A359" s="2">
        <v>356</v>
      </c>
    </row>
    <row r="360" spans="1:1" x14ac:dyDescent="0.2">
      <c r="A360" s="2">
        <v>357</v>
      </c>
    </row>
    <row r="361" spans="1:1" x14ac:dyDescent="0.2">
      <c r="A361" s="2">
        <v>358</v>
      </c>
    </row>
    <row r="362" spans="1:1" x14ac:dyDescent="0.2">
      <c r="A362" s="2">
        <v>359</v>
      </c>
    </row>
    <row r="363" spans="1:1" x14ac:dyDescent="0.2">
      <c r="A363" s="2">
        <v>360</v>
      </c>
    </row>
    <row r="364" spans="1:1" x14ac:dyDescent="0.2">
      <c r="A364" s="2">
        <v>361</v>
      </c>
    </row>
    <row r="365" spans="1:1" x14ac:dyDescent="0.2">
      <c r="A365" s="2">
        <v>362</v>
      </c>
    </row>
    <row r="366" spans="1:1" x14ac:dyDescent="0.2">
      <c r="A366" s="2">
        <v>363</v>
      </c>
    </row>
    <row r="367" spans="1:1" x14ac:dyDescent="0.2">
      <c r="A367" s="2">
        <v>364</v>
      </c>
    </row>
    <row r="368" spans="1:1" x14ac:dyDescent="0.2">
      <c r="A368" s="2">
        <v>365</v>
      </c>
    </row>
    <row r="369" spans="1:1" x14ac:dyDescent="0.2">
      <c r="A369" s="2">
        <v>366</v>
      </c>
    </row>
    <row r="370" spans="1:1" x14ac:dyDescent="0.2">
      <c r="A370" s="2">
        <v>367</v>
      </c>
    </row>
    <row r="371" spans="1:1" x14ac:dyDescent="0.2">
      <c r="A371" s="2">
        <v>368</v>
      </c>
    </row>
    <row r="372" spans="1:1" x14ac:dyDescent="0.2">
      <c r="A372" s="2">
        <v>369</v>
      </c>
    </row>
    <row r="373" spans="1:1" x14ac:dyDescent="0.2">
      <c r="A373" s="2">
        <v>370</v>
      </c>
    </row>
    <row r="374" spans="1:1" x14ac:dyDescent="0.2">
      <c r="A374" s="2">
        <v>371</v>
      </c>
    </row>
    <row r="375" spans="1:1" x14ac:dyDescent="0.2">
      <c r="A375" s="2">
        <v>372</v>
      </c>
    </row>
    <row r="376" spans="1:1" x14ac:dyDescent="0.2">
      <c r="A376" s="2">
        <v>373</v>
      </c>
    </row>
    <row r="377" spans="1:1" x14ac:dyDescent="0.2">
      <c r="A377" s="2">
        <v>374</v>
      </c>
    </row>
    <row r="378" spans="1:1" x14ac:dyDescent="0.2">
      <c r="A378" s="2">
        <v>375</v>
      </c>
    </row>
    <row r="379" spans="1:1" x14ac:dyDescent="0.2">
      <c r="A379" s="2">
        <v>376</v>
      </c>
    </row>
    <row r="380" spans="1:1" x14ac:dyDescent="0.2">
      <c r="A380" s="2">
        <v>377</v>
      </c>
    </row>
    <row r="381" spans="1:1" x14ac:dyDescent="0.2">
      <c r="A381" s="2">
        <v>378</v>
      </c>
    </row>
    <row r="382" spans="1:1" x14ac:dyDescent="0.2">
      <c r="A382" s="2">
        <v>379</v>
      </c>
    </row>
    <row r="383" spans="1:1" x14ac:dyDescent="0.2">
      <c r="A383" s="2">
        <v>380</v>
      </c>
    </row>
    <row r="384" spans="1:1" x14ac:dyDescent="0.2">
      <c r="A384" s="2">
        <v>381</v>
      </c>
    </row>
    <row r="385" spans="1:1" x14ac:dyDescent="0.2">
      <c r="A385" s="2">
        <v>382</v>
      </c>
    </row>
    <row r="386" spans="1:1" x14ac:dyDescent="0.2">
      <c r="A386" s="2">
        <v>383</v>
      </c>
    </row>
    <row r="387" spans="1:1" x14ac:dyDescent="0.2">
      <c r="A387" s="2">
        <v>384</v>
      </c>
    </row>
    <row r="388" spans="1:1" x14ac:dyDescent="0.2">
      <c r="A388" s="2">
        <v>385</v>
      </c>
    </row>
    <row r="389" spans="1:1" x14ac:dyDescent="0.2">
      <c r="A389" s="2">
        <v>386</v>
      </c>
    </row>
    <row r="390" spans="1:1" x14ac:dyDescent="0.2">
      <c r="A390" s="2">
        <v>387</v>
      </c>
    </row>
    <row r="391" spans="1:1" x14ac:dyDescent="0.2">
      <c r="A391" s="2">
        <v>388</v>
      </c>
    </row>
    <row r="392" spans="1:1" x14ac:dyDescent="0.2">
      <c r="A392" s="2">
        <v>389</v>
      </c>
    </row>
    <row r="393" spans="1:1" x14ac:dyDescent="0.2">
      <c r="A393" s="2">
        <v>390</v>
      </c>
    </row>
    <row r="394" spans="1:1" x14ac:dyDescent="0.2">
      <c r="A394" s="2">
        <v>391</v>
      </c>
    </row>
    <row r="395" spans="1:1" x14ac:dyDescent="0.2">
      <c r="A395" s="2">
        <v>392</v>
      </c>
    </row>
    <row r="396" spans="1:1" x14ac:dyDescent="0.2">
      <c r="A396" s="2">
        <v>393</v>
      </c>
    </row>
    <row r="397" spans="1:1" x14ac:dyDescent="0.2">
      <c r="A397" s="2">
        <v>394</v>
      </c>
    </row>
    <row r="398" spans="1:1" x14ac:dyDescent="0.2">
      <c r="A398" s="2">
        <v>395</v>
      </c>
    </row>
    <row r="399" spans="1:1" x14ac:dyDescent="0.2">
      <c r="A399" s="2">
        <v>396</v>
      </c>
    </row>
    <row r="400" spans="1:1" x14ac:dyDescent="0.2">
      <c r="A400" s="2">
        <v>397</v>
      </c>
    </row>
    <row r="401" spans="1:1" x14ac:dyDescent="0.2">
      <c r="A401" s="2">
        <v>398</v>
      </c>
    </row>
    <row r="402" spans="1:1" x14ac:dyDescent="0.2">
      <c r="A402" s="2">
        <v>399</v>
      </c>
    </row>
    <row r="403" spans="1:1" x14ac:dyDescent="0.2">
      <c r="A403" s="2">
        <v>400</v>
      </c>
    </row>
    <row r="404" spans="1:1" x14ac:dyDescent="0.2">
      <c r="A404" s="2">
        <v>401</v>
      </c>
    </row>
    <row r="405" spans="1:1" x14ac:dyDescent="0.2">
      <c r="A405" s="2">
        <v>402</v>
      </c>
    </row>
    <row r="406" spans="1:1" x14ac:dyDescent="0.2">
      <c r="A406" s="2">
        <v>403</v>
      </c>
    </row>
    <row r="407" spans="1:1" x14ac:dyDescent="0.2">
      <c r="A407" s="2">
        <v>404</v>
      </c>
    </row>
    <row r="408" spans="1:1" x14ac:dyDescent="0.2">
      <c r="A408" s="2">
        <v>405</v>
      </c>
    </row>
    <row r="409" spans="1:1" x14ac:dyDescent="0.2">
      <c r="A409" s="2">
        <v>406</v>
      </c>
    </row>
    <row r="410" spans="1:1" x14ac:dyDescent="0.2">
      <c r="A410" s="2">
        <v>407</v>
      </c>
    </row>
    <row r="411" spans="1:1" x14ac:dyDescent="0.2">
      <c r="A411" s="2">
        <v>408</v>
      </c>
    </row>
    <row r="412" spans="1:1" x14ac:dyDescent="0.2">
      <c r="A412" s="2">
        <v>409</v>
      </c>
    </row>
    <row r="413" spans="1:1" x14ac:dyDescent="0.2">
      <c r="A413" s="2">
        <v>410</v>
      </c>
    </row>
    <row r="414" spans="1:1" x14ac:dyDescent="0.2">
      <c r="A414" s="2">
        <v>411</v>
      </c>
    </row>
    <row r="415" spans="1:1" x14ac:dyDescent="0.2">
      <c r="A415" s="2">
        <v>412</v>
      </c>
    </row>
    <row r="416" spans="1:1" x14ac:dyDescent="0.2">
      <c r="A416" s="2">
        <v>413</v>
      </c>
    </row>
    <row r="417" spans="1:1" x14ac:dyDescent="0.2">
      <c r="A417" s="2">
        <v>414</v>
      </c>
    </row>
    <row r="418" spans="1:1" x14ac:dyDescent="0.2">
      <c r="A418" s="2">
        <v>415</v>
      </c>
    </row>
    <row r="419" spans="1:1" x14ac:dyDescent="0.2">
      <c r="A419" s="2">
        <v>416</v>
      </c>
    </row>
    <row r="420" spans="1:1" x14ac:dyDescent="0.2">
      <c r="A420" s="2">
        <v>417</v>
      </c>
    </row>
    <row r="421" spans="1:1" x14ac:dyDescent="0.2">
      <c r="A421" s="2">
        <v>418</v>
      </c>
    </row>
    <row r="422" spans="1:1" x14ac:dyDescent="0.2">
      <c r="A422" s="2">
        <v>419</v>
      </c>
    </row>
    <row r="423" spans="1:1" x14ac:dyDescent="0.2">
      <c r="A423" s="2">
        <v>420</v>
      </c>
    </row>
    <row r="424" spans="1:1" x14ac:dyDescent="0.2">
      <c r="A424" s="2">
        <v>421</v>
      </c>
    </row>
    <row r="425" spans="1:1" x14ac:dyDescent="0.2">
      <c r="A425" s="2">
        <v>422</v>
      </c>
    </row>
    <row r="426" spans="1:1" x14ac:dyDescent="0.2">
      <c r="A426" s="2">
        <v>423</v>
      </c>
    </row>
    <row r="427" spans="1:1" x14ac:dyDescent="0.2">
      <c r="A427" s="2">
        <v>424</v>
      </c>
    </row>
    <row r="428" spans="1:1" x14ac:dyDescent="0.2">
      <c r="A428" s="2">
        <v>425</v>
      </c>
    </row>
    <row r="429" spans="1:1" x14ac:dyDescent="0.2">
      <c r="A429" s="2">
        <v>426</v>
      </c>
    </row>
    <row r="430" spans="1:1" x14ac:dyDescent="0.2">
      <c r="A430" s="2">
        <v>427</v>
      </c>
    </row>
    <row r="431" spans="1:1" x14ac:dyDescent="0.2">
      <c r="A431" s="2">
        <v>428</v>
      </c>
    </row>
    <row r="432" spans="1:1" x14ac:dyDescent="0.2">
      <c r="A432" s="2">
        <v>429</v>
      </c>
    </row>
    <row r="433" spans="1:1" x14ac:dyDescent="0.2">
      <c r="A433" s="2">
        <v>430</v>
      </c>
    </row>
    <row r="434" spans="1:1" x14ac:dyDescent="0.2">
      <c r="A434" s="2">
        <v>431</v>
      </c>
    </row>
    <row r="435" spans="1:1" x14ac:dyDescent="0.2">
      <c r="A435" s="2">
        <v>432</v>
      </c>
    </row>
    <row r="436" spans="1:1" x14ac:dyDescent="0.2">
      <c r="A436" s="2">
        <v>433</v>
      </c>
    </row>
    <row r="437" spans="1:1" x14ac:dyDescent="0.2">
      <c r="A437" s="2">
        <v>434</v>
      </c>
    </row>
    <row r="438" spans="1:1" x14ac:dyDescent="0.2">
      <c r="A438" s="2">
        <v>435</v>
      </c>
    </row>
    <row r="439" spans="1:1" x14ac:dyDescent="0.2">
      <c r="A439" s="2">
        <v>436</v>
      </c>
    </row>
    <row r="440" spans="1:1" x14ac:dyDescent="0.2">
      <c r="A440" s="2">
        <v>437</v>
      </c>
    </row>
    <row r="441" spans="1:1" x14ac:dyDescent="0.2">
      <c r="A441" s="2">
        <v>438</v>
      </c>
    </row>
    <row r="442" spans="1:1" x14ac:dyDescent="0.2">
      <c r="A442" s="2">
        <v>439</v>
      </c>
    </row>
    <row r="443" spans="1:1" x14ac:dyDescent="0.2">
      <c r="A443" s="2">
        <v>440</v>
      </c>
    </row>
    <row r="444" spans="1:1" x14ac:dyDescent="0.2">
      <c r="A444" s="2">
        <v>441</v>
      </c>
    </row>
    <row r="445" spans="1:1" x14ac:dyDescent="0.2">
      <c r="A445" s="2">
        <v>442</v>
      </c>
    </row>
    <row r="446" spans="1:1" x14ac:dyDescent="0.2">
      <c r="A446" s="2">
        <v>443</v>
      </c>
    </row>
    <row r="447" spans="1:1" x14ac:dyDescent="0.2">
      <c r="A447" s="2">
        <v>444</v>
      </c>
    </row>
    <row r="448" spans="1:1" x14ac:dyDescent="0.2">
      <c r="A448" s="2">
        <v>445</v>
      </c>
    </row>
    <row r="449" spans="1:1" x14ac:dyDescent="0.2">
      <c r="A449" s="2">
        <v>446</v>
      </c>
    </row>
    <row r="450" spans="1:1" x14ac:dyDescent="0.2">
      <c r="A450" s="2">
        <v>447</v>
      </c>
    </row>
    <row r="451" spans="1:1" x14ac:dyDescent="0.2">
      <c r="A451" s="2">
        <v>448</v>
      </c>
    </row>
    <row r="452" spans="1:1" x14ac:dyDescent="0.2">
      <c r="A452" s="2">
        <v>449</v>
      </c>
    </row>
    <row r="453" spans="1:1" x14ac:dyDescent="0.2">
      <c r="A453" s="2">
        <v>450</v>
      </c>
    </row>
    <row r="454" spans="1:1" x14ac:dyDescent="0.2">
      <c r="A454" s="2">
        <v>451</v>
      </c>
    </row>
    <row r="455" spans="1:1" x14ac:dyDescent="0.2">
      <c r="A455" s="2">
        <v>452</v>
      </c>
    </row>
    <row r="456" spans="1:1" x14ac:dyDescent="0.2">
      <c r="A456" s="2">
        <v>453</v>
      </c>
    </row>
    <row r="457" spans="1:1" x14ac:dyDescent="0.2">
      <c r="A457" s="2">
        <v>454</v>
      </c>
    </row>
    <row r="458" spans="1:1" x14ac:dyDescent="0.2">
      <c r="A458" s="2">
        <v>455</v>
      </c>
    </row>
    <row r="459" spans="1:1" x14ac:dyDescent="0.2">
      <c r="A459" s="2">
        <v>456</v>
      </c>
    </row>
    <row r="460" spans="1:1" x14ac:dyDescent="0.2">
      <c r="A460" s="2">
        <v>457</v>
      </c>
    </row>
    <row r="461" spans="1:1" x14ac:dyDescent="0.2">
      <c r="A461" s="2">
        <v>458</v>
      </c>
    </row>
    <row r="462" spans="1:1" x14ac:dyDescent="0.2">
      <c r="A462" s="2">
        <v>459</v>
      </c>
    </row>
    <row r="463" spans="1:1" x14ac:dyDescent="0.2">
      <c r="A463" s="2">
        <v>460</v>
      </c>
    </row>
    <row r="464" spans="1:1" x14ac:dyDescent="0.2">
      <c r="A464" s="2">
        <v>461</v>
      </c>
    </row>
    <row r="465" spans="1:1" x14ac:dyDescent="0.2">
      <c r="A465" s="2">
        <v>462</v>
      </c>
    </row>
    <row r="466" spans="1:1" x14ac:dyDescent="0.2">
      <c r="A466" s="2">
        <v>463</v>
      </c>
    </row>
    <row r="467" spans="1:1" x14ac:dyDescent="0.2">
      <c r="A467" s="2">
        <v>464</v>
      </c>
    </row>
    <row r="468" spans="1:1" x14ac:dyDescent="0.2">
      <c r="A468" s="2">
        <v>465</v>
      </c>
    </row>
    <row r="469" spans="1:1" x14ac:dyDescent="0.2">
      <c r="A469" s="2">
        <v>466</v>
      </c>
    </row>
    <row r="470" spans="1:1" x14ac:dyDescent="0.2">
      <c r="A470" s="2">
        <v>467</v>
      </c>
    </row>
    <row r="471" spans="1:1" x14ac:dyDescent="0.2">
      <c r="A471" s="2">
        <v>468</v>
      </c>
    </row>
    <row r="472" spans="1:1" x14ac:dyDescent="0.2">
      <c r="A472" s="2">
        <v>469</v>
      </c>
    </row>
    <row r="473" spans="1:1" x14ac:dyDescent="0.2">
      <c r="A473" s="2">
        <v>470</v>
      </c>
    </row>
    <row r="474" spans="1:1" x14ac:dyDescent="0.2">
      <c r="A474" s="2">
        <v>471</v>
      </c>
    </row>
    <row r="475" spans="1:1" x14ac:dyDescent="0.2">
      <c r="A475" s="2">
        <v>472</v>
      </c>
    </row>
    <row r="476" spans="1:1" x14ac:dyDescent="0.2">
      <c r="A476" s="2">
        <v>473</v>
      </c>
    </row>
    <row r="477" spans="1:1" x14ac:dyDescent="0.2">
      <c r="A477" s="2">
        <v>474</v>
      </c>
    </row>
    <row r="478" spans="1:1" x14ac:dyDescent="0.2">
      <c r="A478" s="2">
        <v>475</v>
      </c>
    </row>
    <row r="479" spans="1:1" x14ac:dyDescent="0.2">
      <c r="A479" s="2">
        <v>476</v>
      </c>
    </row>
    <row r="480" spans="1:1" x14ac:dyDescent="0.2">
      <c r="A480" s="2">
        <v>477</v>
      </c>
    </row>
    <row r="481" spans="1:1" x14ac:dyDescent="0.2">
      <c r="A481" s="2">
        <v>478</v>
      </c>
    </row>
    <row r="482" spans="1:1" x14ac:dyDescent="0.2">
      <c r="A482" s="2">
        <v>479</v>
      </c>
    </row>
    <row r="483" spans="1:1" x14ac:dyDescent="0.2">
      <c r="A483" s="2">
        <v>480</v>
      </c>
    </row>
    <row r="484" spans="1:1" x14ac:dyDescent="0.2">
      <c r="A484" s="2">
        <v>481</v>
      </c>
    </row>
    <row r="485" spans="1:1" x14ac:dyDescent="0.2">
      <c r="A485" s="2">
        <v>482</v>
      </c>
    </row>
    <row r="486" spans="1:1" x14ac:dyDescent="0.2">
      <c r="A486" s="2">
        <v>483</v>
      </c>
    </row>
    <row r="487" spans="1:1" x14ac:dyDescent="0.2">
      <c r="A487" s="2">
        <v>484</v>
      </c>
    </row>
    <row r="488" spans="1:1" x14ac:dyDescent="0.2">
      <c r="A488" s="2">
        <v>485</v>
      </c>
    </row>
    <row r="489" spans="1:1" x14ac:dyDescent="0.2">
      <c r="A489" s="2">
        <v>486</v>
      </c>
    </row>
    <row r="490" spans="1:1" x14ac:dyDescent="0.2">
      <c r="A490" s="2">
        <v>487</v>
      </c>
    </row>
    <row r="491" spans="1:1" x14ac:dyDescent="0.2">
      <c r="A491" s="2">
        <v>488</v>
      </c>
    </row>
    <row r="492" spans="1:1" x14ac:dyDescent="0.2">
      <c r="A492" s="2">
        <v>489</v>
      </c>
    </row>
    <row r="493" spans="1:1" x14ac:dyDescent="0.2">
      <c r="A493" s="2">
        <v>490</v>
      </c>
    </row>
    <row r="494" spans="1:1" x14ac:dyDescent="0.2">
      <c r="A494" s="2">
        <v>491</v>
      </c>
    </row>
    <row r="495" spans="1:1" x14ac:dyDescent="0.2">
      <c r="A495" s="2">
        <v>492</v>
      </c>
    </row>
    <row r="496" spans="1:1" x14ac:dyDescent="0.2">
      <c r="A496" s="2">
        <v>493</v>
      </c>
    </row>
    <row r="497" spans="1:1" x14ac:dyDescent="0.2">
      <c r="A497" s="2">
        <v>494</v>
      </c>
    </row>
    <row r="498" spans="1:1" x14ac:dyDescent="0.2">
      <c r="A498" s="2">
        <v>495</v>
      </c>
    </row>
    <row r="499" spans="1:1" x14ac:dyDescent="0.2">
      <c r="A499" s="2">
        <v>496</v>
      </c>
    </row>
    <row r="500" spans="1:1" x14ac:dyDescent="0.2">
      <c r="A500" s="2">
        <v>497</v>
      </c>
    </row>
    <row r="501" spans="1:1" x14ac:dyDescent="0.2">
      <c r="A501" s="2">
        <v>498</v>
      </c>
    </row>
    <row r="502" spans="1:1" x14ac:dyDescent="0.2">
      <c r="A502" s="2">
        <v>499</v>
      </c>
    </row>
    <row r="503" spans="1:1" x14ac:dyDescent="0.2">
      <c r="A503" s="2">
        <v>500</v>
      </c>
    </row>
    <row r="504" spans="1:1" x14ac:dyDescent="0.2">
      <c r="A504" s="2">
        <v>501</v>
      </c>
    </row>
    <row r="505" spans="1:1" x14ac:dyDescent="0.2">
      <c r="A505" s="2">
        <v>502</v>
      </c>
    </row>
    <row r="506" spans="1:1" x14ac:dyDescent="0.2">
      <c r="A506" s="2">
        <v>503</v>
      </c>
    </row>
    <row r="507" spans="1:1" x14ac:dyDescent="0.2">
      <c r="A507" s="2">
        <v>504</v>
      </c>
    </row>
    <row r="508" spans="1:1" x14ac:dyDescent="0.2">
      <c r="A508" s="2">
        <v>505</v>
      </c>
    </row>
    <row r="509" spans="1:1" x14ac:dyDescent="0.2">
      <c r="A509" s="2">
        <v>506</v>
      </c>
    </row>
    <row r="510" spans="1:1" x14ac:dyDescent="0.2">
      <c r="A510" s="2">
        <v>507</v>
      </c>
    </row>
    <row r="511" spans="1:1" x14ac:dyDescent="0.2">
      <c r="A511" s="2">
        <v>508</v>
      </c>
    </row>
    <row r="512" spans="1:1" x14ac:dyDescent="0.2">
      <c r="A512" s="2">
        <v>509</v>
      </c>
    </row>
    <row r="513" spans="1:1" x14ac:dyDescent="0.2">
      <c r="A513" s="2">
        <v>510</v>
      </c>
    </row>
    <row r="514" spans="1:1" x14ac:dyDescent="0.2">
      <c r="A514" s="2">
        <v>511</v>
      </c>
    </row>
    <row r="515" spans="1:1" x14ac:dyDescent="0.2">
      <c r="A515" s="2">
        <v>512</v>
      </c>
    </row>
    <row r="516" spans="1:1" x14ac:dyDescent="0.2">
      <c r="A516" s="2">
        <v>513</v>
      </c>
    </row>
    <row r="517" spans="1:1" x14ac:dyDescent="0.2">
      <c r="A517" s="2">
        <v>514</v>
      </c>
    </row>
    <row r="518" spans="1:1" x14ac:dyDescent="0.2">
      <c r="A518" s="2">
        <v>515</v>
      </c>
    </row>
    <row r="519" spans="1:1" x14ac:dyDescent="0.2">
      <c r="A519" s="2">
        <v>516</v>
      </c>
    </row>
    <row r="520" spans="1:1" x14ac:dyDescent="0.2">
      <c r="A520" s="2">
        <v>517</v>
      </c>
    </row>
    <row r="521" spans="1:1" x14ac:dyDescent="0.2">
      <c r="A521" s="2">
        <v>518</v>
      </c>
    </row>
    <row r="522" spans="1:1" x14ac:dyDescent="0.2">
      <c r="A522" s="2">
        <v>519</v>
      </c>
    </row>
    <row r="523" spans="1:1" x14ac:dyDescent="0.2">
      <c r="A523" s="2">
        <v>520</v>
      </c>
    </row>
    <row r="524" spans="1:1" x14ac:dyDescent="0.2">
      <c r="A524" s="2">
        <v>521</v>
      </c>
    </row>
    <row r="525" spans="1:1" x14ac:dyDescent="0.2">
      <c r="A525" s="2">
        <v>522</v>
      </c>
    </row>
    <row r="526" spans="1:1" x14ac:dyDescent="0.2">
      <c r="A526" s="2">
        <v>523</v>
      </c>
    </row>
    <row r="527" spans="1:1" x14ac:dyDescent="0.2">
      <c r="A527" s="2">
        <v>524</v>
      </c>
    </row>
    <row r="528" spans="1:1" x14ac:dyDescent="0.2">
      <c r="A528" s="2">
        <v>525</v>
      </c>
    </row>
    <row r="529" spans="1:1" x14ac:dyDescent="0.2">
      <c r="A529" s="2">
        <v>526</v>
      </c>
    </row>
    <row r="530" spans="1:1" x14ac:dyDescent="0.2">
      <c r="A530" s="2">
        <v>527</v>
      </c>
    </row>
    <row r="531" spans="1:1" x14ac:dyDescent="0.2">
      <c r="A531" s="2">
        <v>528</v>
      </c>
    </row>
    <row r="532" spans="1:1" x14ac:dyDescent="0.2">
      <c r="A532" s="2">
        <v>529</v>
      </c>
    </row>
    <row r="533" spans="1:1" x14ac:dyDescent="0.2">
      <c r="A533" s="2">
        <v>530</v>
      </c>
    </row>
    <row r="534" spans="1:1" x14ac:dyDescent="0.2">
      <c r="A534" s="2">
        <v>531</v>
      </c>
    </row>
    <row r="535" spans="1:1" x14ac:dyDescent="0.2">
      <c r="A535" s="2">
        <v>532</v>
      </c>
    </row>
    <row r="536" spans="1:1" x14ac:dyDescent="0.2">
      <c r="A536" s="2">
        <v>533</v>
      </c>
    </row>
    <row r="537" spans="1:1" x14ac:dyDescent="0.2">
      <c r="A537" s="2">
        <v>534</v>
      </c>
    </row>
    <row r="538" spans="1:1" x14ac:dyDescent="0.2">
      <c r="A538" s="2">
        <v>535</v>
      </c>
    </row>
    <row r="539" spans="1:1" x14ac:dyDescent="0.2">
      <c r="A539" s="2">
        <v>536</v>
      </c>
    </row>
    <row r="540" spans="1:1" x14ac:dyDescent="0.2">
      <c r="A540" s="2">
        <v>537</v>
      </c>
    </row>
    <row r="541" spans="1:1" x14ac:dyDescent="0.2">
      <c r="A541" s="2">
        <v>538</v>
      </c>
    </row>
    <row r="542" spans="1:1" x14ac:dyDescent="0.2">
      <c r="A542" s="2">
        <v>539</v>
      </c>
    </row>
    <row r="543" spans="1:1" x14ac:dyDescent="0.2">
      <c r="A543" s="2">
        <v>540</v>
      </c>
    </row>
    <row r="544" spans="1:1" x14ac:dyDescent="0.2">
      <c r="A544" s="2">
        <v>541</v>
      </c>
    </row>
    <row r="545" spans="1:1" x14ac:dyDescent="0.2">
      <c r="A545" s="2">
        <v>542</v>
      </c>
    </row>
    <row r="546" spans="1:1" x14ac:dyDescent="0.2">
      <c r="A546" s="2">
        <v>543</v>
      </c>
    </row>
    <row r="547" spans="1:1" x14ac:dyDescent="0.2">
      <c r="A547" s="2">
        <v>544</v>
      </c>
    </row>
    <row r="548" spans="1:1" x14ac:dyDescent="0.2">
      <c r="A548" s="2">
        <v>545</v>
      </c>
    </row>
    <row r="549" spans="1:1" x14ac:dyDescent="0.2">
      <c r="A549" s="2">
        <v>546</v>
      </c>
    </row>
    <row r="550" spans="1:1" x14ac:dyDescent="0.2">
      <c r="A550" s="2">
        <v>547</v>
      </c>
    </row>
    <row r="551" spans="1:1" x14ac:dyDescent="0.2">
      <c r="A551" s="2">
        <v>548</v>
      </c>
    </row>
    <row r="552" spans="1:1" x14ac:dyDescent="0.2">
      <c r="A552" s="2">
        <v>549</v>
      </c>
    </row>
    <row r="553" spans="1:1" x14ac:dyDescent="0.2">
      <c r="A553" s="2">
        <v>550</v>
      </c>
    </row>
    <row r="554" spans="1:1" x14ac:dyDescent="0.2">
      <c r="A554" s="2">
        <v>551</v>
      </c>
    </row>
    <row r="555" spans="1:1" x14ac:dyDescent="0.2">
      <c r="A555" s="2">
        <v>552</v>
      </c>
    </row>
    <row r="556" spans="1:1" x14ac:dyDescent="0.2">
      <c r="A556" s="2">
        <v>553</v>
      </c>
    </row>
    <row r="557" spans="1:1" x14ac:dyDescent="0.2">
      <c r="A557" s="2">
        <v>554</v>
      </c>
    </row>
    <row r="558" spans="1:1" x14ac:dyDescent="0.2">
      <c r="A558" s="2">
        <v>555</v>
      </c>
    </row>
    <row r="559" spans="1:1" x14ac:dyDescent="0.2">
      <c r="A559" s="2">
        <v>556</v>
      </c>
    </row>
    <row r="560" spans="1:1" x14ac:dyDescent="0.2">
      <c r="A560" s="2">
        <v>557</v>
      </c>
    </row>
    <row r="561" spans="1:1" x14ac:dyDescent="0.2">
      <c r="A561" s="2">
        <v>558</v>
      </c>
    </row>
    <row r="562" spans="1:1" x14ac:dyDescent="0.2">
      <c r="A562" s="2">
        <v>559</v>
      </c>
    </row>
    <row r="563" spans="1:1" x14ac:dyDescent="0.2">
      <c r="A563" s="2">
        <v>560</v>
      </c>
    </row>
    <row r="564" spans="1:1" x14ac:dyDescent="0.2">
      <c r="A564" s="2">
        <v>561</v>
      </c>
    </row>
    <row r="565" spans="1:1" x14ac:dyDescent="0.2">
      <c r="A565" s="2">
        <v>562</v>
      </c>
    </row>
    <row r="566" spans="1:1" x14ac:dyDescent="0.2">
      <c r="A566" s="2">
        <v>563</v>
      </c>
    </row>
    <row r="567" spans="1:1" x14ac:dyDescent="0.2">
      <c r="A567" s="2">
        <v>564</v>
      </c>
    </row>
    <row r="568" spans="1:1" x14ac:dyDescent="0.2">
      <c r="A568" s="2">
        <v>565</v>
      </c>
    </row>
    <row r="569" spans="1:1" x14ac:dyDescent="0.2">
      <c r="A569" s="2">
        <v>566</v>
      </c>
    </row>
    <row r="570" spans="1:1" x14ac:dyDescent="0.2">
      <c r="A570" s="2">
        <v>567</v>
      </c>
    </row>
    <row r="571" spans="1:1" x14ac:dyDescent="0.2">
      <c r="A571" s="2">
        <v>568</v>
      </c>
    </row>
    <row r="572" spans="1:1" x14ac:dyDescent="0.2">
      <c r="A572" s="2">
        <v>569</v>
      </c>
    </row>
    <row r="573" spans="1:1" x14ac:dyDescent="0.2">
      <c r="A573" s="2">
        <v>570</v>
      </c>
    </row>
    <row r="574" spans="1:1" x14ac:dyDescent="0.2">
      <c r="A574" s="2">
        <v>571</v>
      </c>
    </row>
    <row r="575" spans="1:1" x14ac:dyDescent="0.2">
      <c r="A575" s="2">
        <v>572</v>
      </c>
    </row>
    <row r="576" spans="1:1" x14ac:dyDescent="0.2">
      <c r="A576" s="2">
        <v>573</v>
      </c>
    </row>
    <row r="577" spans="1:1" x14ac:dyDescent="0.2">
      <c r="A577" s="2">
        <v>574</v>
      </c>
    </row>
    <row r="578" spans="1:1" x14ac:dyDescent="0.2">
      <c r="A578" s="2">
        <v>575</v>
      </c>
    </row>
    <row r="579" spans="1:1" x14ac:dyDescent="0.2">
      <c r="A579" s="2">
        <v>576</v>
      </c>
    </row>
    <row r="580" spans="1:1" x14ac:dyDescent="0.2">
      <c r="A580" s="2">
        <v>577</v>
      </c>
    </row>
    <row r="581" spans="1:1" x14ac:dyDescent="0.2">
      <c r="A581" s="2">
        <v>578</v>
      </c>
    </row>
    <row r="582" spans="1:1" x14ac:dyDescent="0.2">
      <c r="A582" s="2">
        <v>579</v>
      </c>
    </row>
    <row r="583" spans="1:1" x14ac:dyDescent="0.2">
      <c r="A583" s="2">
        <v>580</v>
      </c>
    </row>
    <row r="584" spans="1:1" x14ac:dyDescent="0.2">
      <c r="A584" s="2">
        <v>581</v>
      </c>
    </row>
    <row r="585" spans="1:1" x14ac:dyDescent="0.2">
      <c r="A585" s="2">
        <v>582</v>
      </c>
    </row>
    <row r="586" spans="1:1" x14ac:dyDescent="0.2">
      <c r="A586" s="2">
        <v>583</v>
      </c>
    </row>
    <row r="587" spans="1:1" x14ac:dyDescent="0.2">
      <c r="A587" s="2">
        <v>584</v>
      </c>
    </row>
    <row r="588" spans="1:1" x14ac:dyDescent="0.2">
      <c r="A588" s="2">
        <v>585</v>
      </c>
    </row>
    <row r="589" spans="1:1" x14ac:dyDescent="0.2">
      <c r="A589" s="2">
        <v>586</v>
      </c>
    </row>
    <row r="590" spans="1:1" x14ac:dyDescent="0.2">
      <c r="A590" s="2">
        <v>587</v>
      </c>
    </row>
    <row r="591" spans="1:1" x14ac:dyDescent="0.2">
      <c r="A591" s="2">
        <v>588</v>
      </c>
    </row>
    <row r="592" spans="1:1" x14ac:dyDescent="0.2">
      <c r="A592" s="2">
        <v>589</v>
      </c>
    </row>
    <row r="593" spans="1:1" x14ac:dyDescent="0.2">
      <c r="A593" s="2">
        <v>590</v>
      </c>
    </row>
    <row r="594" spans="1:1" x14ac:dyDescent="0.2">
      <c r="A594" s="2">
        <v>591</v>
      </c>
    </row>
    <row r="595" spans="1:1" x14ac:dyDescent="0.2">
      <c r="A595" s="2">
        <v>592</v>
      </c>
    </row>
    <row r="596" spans="1:1" x14ac:dyDescent="0.2">
      <c r="A596" s="2">
        <v>593</v>
      </c>
    </row>
    <row r="597" spans="1:1" x14ac:dyDescent="0.2">
      <c r="A597" s="2">
        <v>594</v>
      </c>
    </row>
    <row r="598" spans="1:1" x14ac:dyDescent="0.2">
      <c r="A598" s="2">
        <v>595</v>
      </c>
    </row>
    <row r="599" spans="1:1" x14ac:dyDescent="0.2">
      <c r="A599" s="2">
        <v>596</v>
      </c>
    </row>
    <row r="600" spans="1:1" x14ac:dyDescent="0.2">
      <c r="A600" s="2">
        <v>597</v>
      </c>
    </row>
    <row r="601" spans="1:1" x14ac:dyDescent="0.2">
      <c r="A601" s="2">
        <v>598</v>
      </c>
    </row>
    <row r="602" spans="1:1" x14ac:dyDescent="0.2">
      <c r="A602" s="2">
        <v>599</v>
      </c>
    </row>
    <row r="603" spans="1:1" x14ac:dyDescent="0.2">
      <c r="A603" s="2">
        <v>600</v>
      </c>
    </row>
    <row r="604" spans="1:1" x14ac:dyDescent="0.2">
      <c r="A604" s="2">
        <v>601</v>
      </c>
    </row>
    <row r="605" spans="1:1" x14ac:dyDescent="0.2">
      <c r="A605" s="2">
        <v>602</v>
      </c>
    </row>
    <row r="606" spans="1:1" x14ac:dyDescent="0.2">
      <c r="A606" s="2">
        <v>603</v>
      </c>
    </row>
    <row r="607" spans="1:1" x14ac:dyDescent="0.2">
      <c r="A607" s="2">
        <v>604</v>
      </c>
    </row>
    <row r="608" spans="1:1" x14ac:dyDescent="0.2">
      <c r="A608" s="2">
        <v>605</v>
      </c>
    </row>
    <row r="609" spans="1:1" x14ac:dyDescent="0.2">
      <c r="A609" s="2">
        <v>606</v>
      </c>
    </row>
    <row r="610" spans="1:1" x14ac:dyDescent="0.2">
      <c r="A610" s="2">
        <v>607</v>
      </c>
    </row>
    <row r="611" spans="1:1" x14ac:dyDescent="0.2">
      <c r="A611" s="2">
        <v>608</v>
      </c>
    </row>
    <row r="612" spans="1:1" x14ac:dyDescent="0.2">
      <c r="A612" s="2">
        <v>609</v>
      </c>
    </row>
    <row r="613" spans="1:1" x14ac:dyDescent="0.2">
      <c r="A613" s="2">
        <v>610</v>
      </c>
    </row>
    <row r="614" spans="1:1" x14ac:dyDescent="0.2">
      <c r="A614" s="2">
        <v>611</v>
      </c>
    </row>
    <row r="615" spans="1:1" x14ac:dyDescent="0.2">
      <c r="A615" s="2">
        <v>612</v>
      </c>
    </row>
    <row r="616" spans="1:1" x14ac:dyDescent="0.2">
      <c r="A616" s="2">
        <v>613</v>
      </c>
    </row>
    <row r="617" spans="1:1" x14ac:dyDescent="0.2">
      <c r="A617" s="2">
        <v>614</v>
      </c>
    </row>
    <row r="618" spans="1:1" x14ac:dyDescent="0.2">
      <c r="A618" s="2">
        <v>615</v>
      </c>
    </row>
    <row r="619" spans="1:1" x14ac:dyDescent="0.2">
      <c r="A619" s="2">
        <v>616</v>
      </c>
    </row>
    <row r="620" spans="1:1" x14ac:dyDescent="0.2">
      <c r="A620" s="2">
        <v>617</v>
      </c>
    </row>
    <row r="621" spans="1:1" x14ac:dyDescent="0.2">
      <c r="A621" s="2">
        <v>618</v>
      </c>
    </row>
    <row r="622" spans="1:1" x14ac:dyDescent="0.2">
      <c r="A622" s="2">
        <v>619</v>
      </c>
    </row>
    <row r="623" spans="1:1" x14ac:dyDescent="0.2">
      <c r="A623" s="2">
        <v>620</v>
      </c>
    </row>
    <row r="624" spans="1:1" x14ac:dyDescent="0.2">
      <c r="A624" s="2">
        <v>621</v>
      </c>
    </row>
    <row r="625" spans="1:1" x14ac:dyDescent="0.2">
      <c r="A625" s="2">
        <v>622</v>
      </c>
    </row>
    <row r="626" spans="1:1" x14ac:dyDescent="0.2">
      <c r="A626" s="2">
        <v>623</v>
      </c>
    </row>
    <row r="627" spans="1:1" x14ac:dyDescent="0.2">
      <c r="A627" s="2">
        <v>624</v>
      </c>
    </row>
    <row r="628" spans="1:1" x14ac:dyDescent="0.2">
      <c r="A628" s="2">
        <v>625</v>
      </c>
    </row>
    <row r="629" spans="1:1" x14ac:dyDescent="0.2">
      <c r="A629" s="2">
        <v>626</v>
      </c>
    </row>
    <row r="630" spans="1:1" x14ac:dyDescent="0.2">
      <c r="A630" s="2">
        <v>627</v>
      </c>
    </row>
    <row r="631" spans="1:1" x14ac:dyDescent="0.2">
      <c r="A631" s="2">
        <v>628</v>
      </c>
    </row>
    <row r="632" spans="1:1" x14ac:dyDescent="0.2">
      <c r="A632" s="2">
        <v>629</v>
      </c>
    </row>
    <row r="633" spans="1:1" x14ac:dyDescent="0.2">
      <c r="A633" s="2">
        <v>630</v>
      </c>
    </row>
    <row r="634" spans="1:1" x14ac:dyDescent="0.2">
      <c r="A634" s="2">
        <v>631</v>
      </c>
    </row>
    <row r="635" spans="1:1" x14ac:dyDescent="0.2">
      <c r="A635" s="2">
        <v>632</v>
      </c>
    </row>
    <row r="636" spans="1:1" x14ac:dyDescent="0.2">
      <c r="A636" s="2">
        <v>633</v>
      </c>
    </row>
    <row r="637" spans="1:1" x14ac:dyDescent="0.2">
      <c r="A637" s="2">
        <v>634</v>
      </c>
    </row>
    <row r="638" spans="1:1" x14ac:dyDescent="0.2">
      <c r="A638" s="2">
        <v>635</v>
      </c>
    </row>
    <row r="639" spans="1:1" x14ac:dyDescent="0.2">
      <c r="A639" s="2">
        <v>636</v>
      </c>
    </row>
    <row r="640" spans="1:1" x14ac:dyDescent="0.2">
      <c r="A640" s="2">
        <v>637</v>
      </c>
    </row>
    <row r="641" spans="1:1" x14ac:dyDescent="0.2">
      <c r="A641" s="2">
        <v>638</v>
      </c>
    </row>
    <row r="642" spans="1:1" x14ac:dyDescent="0.2">
      <c r="A642" s="2">
        <v>639</v>
      </c>
    </row>
    <row r="643" spans="1:1" x14ac:dyDescent="0.2">
      <c r="A643" s="2">
        <v>640</v>
      </c>
    </row>
    <row r="644" spans="1:1" x14ac:dyDescent="0.2">
      <c r="A644" s="2">
        <v>641</v>
      </c>
    </row>
    <row r="645" spans="1:1" x14ac:dyDescent="0.2">
      <c r="A645" s="2">
        <v>642</v>
      </c>
    </row>
    <row r="646" spans="1:1" x14ac:dyDescent="0.2">
      <c r="A646" s="2">
        <v>643</v>
      </c>
    </row>
    <row r="647" spans="1:1" x14ac:dyDescent="0.2">
      <c r="A647" s="2">
        <v>644</v>
      </c>
    </row>
    <row r="648" spans="1:1" x14ac:dyDescent="0.2">
      <c r="A648" s="2">
        <v>645</v>
      </c>
    </row>
    <row r="649" spans="1:1" x14ac:dyDescent="0.2">
      <c r="A649" s="2">
        <v>646</v>
      </c>
    </row>
    <row r="650" spans="1:1" x14ac:dyDescent="0.2">
      <c r="A650" s="2">
        <v>647</v>
      </c>
    </row>
    <row r="651" spans="1:1" x14ac:dyDescent="0.2">
      <c r="A651" s="2">
        <v>648</v>
      </c>
    </row>
    <row r="652" spans="1:1" x14ac:dyDescent="0.2">
      <c r="A652" s="2">
        <v>649</v>
      </c>
    </row>
    <row r="653" spans="1:1" x14ac:dyDescent="0.2">
      <c r="A653" s="2">
        <v>650</v>
      </c>
    </row>
    <row r="654" spans="1:1" x14ac:dyDescent="0.2">
      <c r="A654" s="2">
        <v>651</v>
      </c>
    </row>
    <row r="655" spans="1:1" x14ac:dyDescent="0.2">
      <c r="A655" s="2">
        <v>652</v>
      </c>
    </row>
    <row r="656" spans="1:1" x14ac:dyDescent="0.2">
      <c r="A656" s="2">
        <v>653</v>
      </c>
    </row>
    <row r="657" spans="1:1" x14ac:dyDescent="0.2">
      <c r="A657" s="2">
        <v>654</v>
      </c>
    </row>
    <row r="658" spans="1:1" x14ac:dyDescent="0.2">
      <c r="A658" s="2">
        <v>655</v>
      </c>
    </row>
    <row r="659" spans="1:1" x14ac:dyDescent="0.2">
      <c r="A659" s="2">
        <v>656</v>
      </c>
    </row>
    <row r="660" spans="1:1" x14ac:dyDescent="0.2">
      <c r="A660" s="2">
        <v>657</v>
      </c>
    </row>
    <row r="661" spans="1:1" x14ac:dyDescent="0.2">
      <c r="A661" s="2">
        <v>658</v>
      </c>
    </row>
    <row r="662" spans="1:1" x14ac:dyDescent="0.2">
      <c r="A662" s="2">
        <v>659</v>
      </c>
    </row>
    <row r="663" spans="1:1" x14ac:dyDescent="0.2">
      <c r="A663" s="2">
        <v>660</v>
      </c>
    </row>
    <row r="664" spans="1:1" x14ac:dyDescent="0.2">
      <c r="A664" s="2">
        <v>661</v>
      </c>
    </row>
    <row r="665" spans="1:1" x14ac:dyDescent="0.2">
      <c r="A665" s="2">
        <v>662</v>
      </c>
    </row>
    <row r="666" spans="1:1" x14ac:dyDescent="0.2">
      <c r="A666" s="2">
        <v>663</v>
      </c>
    </row>
    <row r="667" spans="1:1" x14ac:dyDescent="0.2">
      <c r="A667" s="2">
        <v>664</v>
      </c>
    </row>
    <row r="668" spans="1:1" x14ac:dyDescent="0.2">
      <c r="A668" s="2">
        <v>665</v>
      </c>
    </row>
    <row r="669" spans="1:1" x14ac:dyDescent="0.2">
      <c r="A669" s="2">
        <v>666</v>
      </c>
    </row>
    <row r="670" spans="1:1" x14ac:dyDescent="0.2">
      <c r="A670" s="2">
        <v>667</v>
      </c>
    </row>
    <row r="671" spans="1:1" x14ac:dyDescent="0.2">
      <c r="A671" s="2">
        <v>668</v>
      </c>
    </row>
    <row r="672" spans="1:1" x14ac:dyDescent="0.2">
      <c r="A672" s="2">
        <v>669</v>
      </c>
    </row>
    <row r="673" spans="1:1" x14ac:dyDescent="0.2">
      <c r="A673" s="2">
        <v>670</v>
      </c>
    </row>
    <row r="674" spans="1:1" x14ac:dyDescent="0.2">
      <c r="A674" s="2">
        <v>671</v>
      </c>
    </row>
    <row r="675" spans="1:1" x14ac:dyDescent="0.2">
      <c r="A675" s="2">
        <v>672</v>
      </c>
    </row>
    <row r="676" spans="1:1" x14ac:dyDescent="0.2">
      <c r="A676" s="2">
        <v>673</v>
      </c>
    </row>
    <row r="677" spans="1:1" x14ac:dyDescent="0.2">
      <c r="A677" s="2">
        <v>674</v>
      </c>
    </row>
    <row r="678" spans="1:1" x14ac:dyDescent="0.2">
      <c r="A678" s="2">
        <v>675</v>
      </c>
    </row>
    <row r="679" spans="1:1" x14ac:dyDescent="0.2">
      <c r="A679" s="2">
        <v>676</v>
      </c>
    </row>
    <row r="680" spans="1:1" x14ac:dyDescent="0.2">
      <c r="A680" s="2">
        <v>677</v>
      </c>
    </row>
    <row r="681" spans="1:1" x14ac:dyDescent="0.2">
      <c r="A681" s="2">
        <v>678</v>
      </c>
    </row>
    <row r="682" spans="1:1" x14ac:dyDescent="0.2">
      <c r="A682" s="2">
        <v>679</v>
      </c>
    </row>
    <row r="683" spans="1:1" x14ac:dyDescent="0.2">
      <c r="A683" s="2">
        <v>680</v>
      </c>
    </row>
    <row r="684" spans="1:1" x14ac:dyDescent="0.2">
      <c r="A684" s="2">
        <v>681</v>
      </c>
    </row>
    <row r="685" spans="1:1" x14ac:dyDescent="0.2">
      <c r="A685" s="2">
        <v>682</v>
      </c>
    </row>
    <row r="686" spans="1:1" x14ac:dyDescent="0.2">
      <c r="A686" s="2">
        <v>683</v>
      </c>
    </row>
    <row r="687" spans="1:1" x14ac:dyDescent="0.2">
      <c r="A687" s="2">
        <v>684</v>
      </c>
    </row>
    <row r="688" spans="1:1" x14ac:dyDescent="0.2">
      <c r="A688" s="2">
        <v>685</v>
      </c>
    </row>
    <row r="689" spans="1:1" x14ac:dyDescent="0.2">
      <c r="A689" s="2">
        <v>686</v>
      </c>
    </row>
    <row r="690" spans="1:1" x14ac:dyDescent="0.2">
      <c r="A690" s="2">
        <v>687</v>
      </c>
    </row>
    <row r="691" spans="1:1" x14ac:dyDescent="0.2">
      <c r="A691" s="2">
        <v>688</v>
      </c>
    </row>
    <row r="692" spans="1:1" x14ac:dyDescent="0.2">
      <c r="A692" s="2">
        <v>689</v>
      </c>
    </row>
    <row r="693" spans="1:1" x14ac:dyDescent="0.2">
      <c r="A693" s="2">
        <v>690</v>
      </c>
    </row>
    <row r="694" spans="1:1" x14ac:dyDescent="0.2">
      <c r="A694" s="2">
        <v>691</v>
      </c>
    </row>
    <row r="695" spans="1:1" x14ac:dyDescent="0.2">
      <c r="A695" s="2">
        <v>692</v>
      </c>
    </row>
    <row r="696" spans="1:1" x14ac:dyDescent="0.2">
      <c r="A696" s="2">
        <v>693</v>
      </c>
    </row>
    <row r="697" spans="1:1" x14ac:dyDescent="0.2">
      <c r="A697" s="2">
        <v>694</v>
      </c>
    </row>
    <row r="698" spans="1:1" x14ac:dyDescent="0.2">
      <c r="A698" s="2">
        <v>695</v>
      </c>
    </row>
    <row r="699" spans="1:1" x14ac:dyDescent="0.2">
      <c r="A699" s="2">
        <v>696</v>
      </c>
    </row>
    <row r="700" spans="1:1" x14ac:dyDescent="0.2">
      <c r="A700" s="2">
        <v>697</v>
      </c>
    </row>
    <row r="701" spans="1:1" x14ac:dyDescent="0.2">
      <c r="A701" s="2">
        <v>698</v>
      </c>
    </row>
    <row r="702" spans="1:1" x14ac:dyDescent="0.2">
      <c r="A702" s="2">
        <v>699</v>
      </c>
    </row>
    <row r="703" spans="1:1" x14ac:dyDescent="0.2">
      <c r="A703" s="2">
        <v>700</v>
      </c>
    </row>
    <row r="704" spans="1:1" x14ac:dyDescent="0.2">
      <c r="A704" s="2">
        <v>701</v>
      </c>
    </row>
    <row r="705" spans="1:1" x14ac:dyDescent="0.2">
      <c r="A705" s="2">
        <v>702</v>
      </c>
    </row>
    <row r="706" spans="1:1" x14ac:dyDescent="0.2">
      <c r="A706" s="2">
        <v>703</v>
      </c>
    </row>
    <row r="707" spans="1:1" x14ac:dyDescent="0.2">
      <c r="A707" s="2">
        <v>704</v>
      </c>
    </row>
    <row r="708" spans="1:1" x14ac:dyDescent="0.2">
      <c r="A708" s="2">
        <v>705</v>
      </c>
    </row>
    <row r="709" spans="1:1" x14ac:dyDescent="0.2">
      <c r="A709" s="2">
        <v>706</v>
      </c>
    </row>
    <row r="710" spans="1:1" x14ac:dyDescent="0.2">
      <c r="A710" s="2">
        <v>707</v>
      </c>
    </row>
    <row r="711" spans="1:1" x14ac:dyDescent="0.2">
      <c r="A711" s="2">
        <v>708</v>
      </c>
    </row>
    <row r="712" spans="1:1" x14ac:dyDescent="0.2">
      <c r="A712" s="2">
        <v>709</v>
      </c>
    </row>
    <row r="713" spans="1:1" x14ac:dyDescent="0.2">
      <c r="A713" s="2">
        <v>710</v>
      </c>
    </row>
    <row r="714" spans="1:1" x14ac:dyDescent="0.2">
      <c r="A714" s="2">
        <v>711</v>
      </c>
    </row>
    <row r="715" spans="1:1" x14ac:dyDescent="0.2">
      <c r="A715" s="2">
        <v>712</v>
      </c>
    </row>
    <row r="716" spans="1:1" x14ac:dyDescent="0.2">
      <c r="A716" s="2">
        <v>713</v>
      </c>
    </row>
    <row r="717" spans="1:1" x14ac:dyDescent="0.2">
      <c r="A717" s="2">
        <v>714</v>
      </c>
    </row>
    <row r="718" spans="1:1" x14ac:dyDescent="0.2">
      <c r="A718" s="2">
        <v>715</v>
      </c>
    </row>
    <row r="719" spans="1:1" x14ac:dyDescent="0.2">
      <c r="A719" s="2">
        <v>716</v>
      </c>
    </row>
    <row r="720" spans="1:1" x14ac:dyDescent="0.2">
      <c r="A720" s="2">
        <v>717</v>
      </c>
    </row>
    <row r="721" spans="1:1" x14ac:dyDescent="0.2">
      <c r="A721" s="2">
        <v>718</v>
      </c>
    </row>
    <row r="722" spans="1:1" x14ac:dyDescent="0.2">
      <c r="A722" s="2">
        <v>719</v>
      </c>
    </row>
    <row r="723" spans="1:1" x14ac:dyDescent="0.2">
      <c r="A723" s="2">
        <v>720</v>
      </c>
    </row>
    <row r="724" spans="1:1" x14ac:dyDescent="0.2">
      <c r="A724" s="2">
        <v>721</v>
      </c>
    </row>
    <row r="725" spans="1:1" x14ac:dyDescent="0.2">
      <c r="A725" s="2">
        <v>722</v>
      </c>
    </row>
    <row r="726" spans="1:1" x14ac:dyDescent="0.2">
      <c r="A726" s="2">
        <v>723</v>
      </c>
    </row>
    <row r="727" spans="1:1" x14ac:dyDescent="0.2">
      <c r="A727" s="2">
        <v>724</v>
      </c>
    </row>
    <row r="728" spans="1:1" x14ac:dyDescent="0.2">
      <c r="A728" s="2">
        <v>725</v>
      </c>
    </row>
    <row r="729" spans="1:1" x14ac:dyDescent="0.2">
      <c r="A729" s="2">
        <v>726</v>
      </c>
    </row>
    <row r="730" spans="1:1" x14ac:dyDescent="0.2">
      <c r="A730" s="2">
        <v>727</v>
      </c>
    </row>
    <row r="731" spans="1:1" x14ac:dyDescent="0.2">
      <c r="A731" s="2">
        <v>728</v>
      </c>
    </row>
    <row r="732" spans="1:1" x14ac:dyDescent="0.2">
      <c r="A732" s="2">
        <v>729</v>
      </c>
    </row>
    <row r="733" spans="1:1" x14ac:dyDescent="0.2">
      <c r="A733" s="2">
        <v>730</v>
      </c>
    </row>
    <row r="734" spans="1:1" x14ac:dyDescent="0.2">
      <c r="A734" s="2">
        <v>731</v>
      </c>
    </row>
    <row r="735" spans="1:1" x14ac:dyDescent="0.2">
      <c r="A735" s="2">
        <v>732</v>
      </c>
    </row>
    <row r="736" spans="1:1" x14ac:dyDescent="0.2">
      <c r="A736" s="2">
        <v>733</v>
      </c>
    </row>
    <row r="737" spans="1:1" x14ac:dyDescent="0.2">
      <c r="A737" s="2">
        <v>734</v>
      </c>
    </row>
    <row r="738" spans="1:1" x14ac:dyDescent="0.2">
      <c r="A738" s="2">
        <v>735</v>
      </c>
    </row>
    <row r="739" spans="1:1" x14ac:dyDescent="0.2">
      <c r="A739" s="2">
        <v>736</v>
      </c>
    </row>
    <row r="740" spans="1:1" x14ac:dyDescent="0.2">
      <c r="A740" s="2">
        <v>737</v>
      </c>
    </row>
    <row r="741" spans="1:1" x14ac:dyDescent="0.2">
      <c r="A741" s="2">
        <v>738</v>
      </c>
    </row>
    <row r="742" spans="1:1" x14ac:dyDescent="0.2">
      <c r="A742" s="2">
        <v>739</v>
      </c>
    </row>
    <row r="743" spans="1:1" x14ac:dyDescent="0.2">
      <c r="A743" s="2">
        <v>740</v>
      </c>
    </row>
    <row r="744" spans="1:1" x14ac:dyDescent="0.2">
      <c r="A744" s="2">
        <v>741</v>
      </c>
    </row>
    <row r="745" spans="1:1" x14ac:dyDescent="0.2">
      <c r="A745" s="2">
        <v>742</v>
      </c>
    </row>
    <row r="746" spans="1:1" x14ac:dyDescent="0.2">
      <c r="A746" s="2">
        <v>743</v>
      </c>
    </row>
    <row r="747" spans="1:1" x14ac:dyDescent="0.2">
      <c r="A747" s="2">
        <v>744</v>
      </c>
    </row>
    <row r="748" spans="1:1" x14ac:dyDescent="0.2">
      <c r="A748" s="2">
        <v>745</v>
      </c>
    </row>
    <row r="749" spans="1:1" x14ac:dyDescent="0.2">
      <c r="A749" s="2">
        <v>746</v>
      </c>
    </row>
    <row r="750" spans="1:1" x14ac:dyDescent="0.2">
      <c r="A750" s="2">
        <v>747</v>
      </c>
    </row>
    <row r="751" spans="1:1" x14ac:dyDescent="0.2">
      <c r="A751" s="2">
        <v>748</v>
      </c>
    </row>
    <row r="752" spans="1:1" x14ac:dyDescent="0.2">
      <c r="A752" s="2">
        <v>749</v>
      </c>
    </row>
    <row r="753" spans="1:1" x14ac:dyDescent="0.2">
      <c r="A753" s="2">
        <v>750</v>
      </c>
    </row>
    <row r="754" spans="1:1" x14ac:dyDescent="0.2">
      <c r="A754" s="2">
        <v>751</v>
      </c>
    </row>
    <row r="755" spans="1:1" x14ac:dyDescent="0.2">
      <c r="A755" s="2">
        <v>752</v>
      </c>
    </row>
    <row r="756" spans="1:1" x14ac:dyDescent="0.2">
      <c r="A756" s="2">
        <v>753</v>
      </c>
    </row>
    <row r="757" spans="1:1" x14ac:dyDescent="0.2">
      <c r="A757" s="2">
        <v>754</v>
      </c>
    </row>
    <row r="758" spans="1:1" x14ac:dyDescent="0.2">
      <c r="A758" s="2">
        <v>755</v>
      </c>
    </row>
    <row r="759" spans="1:1" x14ac:dyDescent="0.2">
      <c r="A759" s="2">
        <v>756</v>
      </c>
    </row>
    <row r="760" spans="1:1" x14ac:dyDescent="0.2">
      <c r="A760" s="2">
        <v>757</v>
      </c>
    </row>
    <row r="761" spans="1:1" x14ac:dyDescent="0.2">
      <c r="A761" s="2">
        <v>758</v>
      </c>
    </row>
    <row r="762" spans="1:1" x14ac:dyDescent="0.2">
      <c r="A762" s="2">
        <v>759</v>
      </c>
    </row>
    <row r="763" spans="1:1" x14ac:dyDescent="0.2">
      <c r="A763" s="2">
        <v>760</v>
      </c>
    </row>
    <row r="764" spans="1:1" x14ac:dyDescent="0.2">
      <c r="A764" s="2">
        <v>761</v>
      </c>
    </row>
    <row r="765" spans="1:1" x14ac:dyDescent="0.2">
      <c r="A765" s="2">
        <v>762</v>
      </c>
    </row>
    <row r="766" spans="1:1" x14ac:dyDescent="0.2">
      <c r="A766" s="2">
        <v>763</v>
      </c>
    </row>
    <row r="767" spans="1:1" x14ac:dyDescent="0.2">
      <c r="A767" s="2">
        <v>764</v>
      </c>
    </row>
    <row r="768" spans="1:1" x14ac:dyDescent="0.2">
      <c r="A768" s="2">
        <v>765</v>
      </c>
    </row>
    <row r="769" spans="1:1" x14ac:dyDescent="0.2">
      <c r="A769" s="2">
        <v>766</v>
      </c>
    </row>
    <row r="770" spans="1:1" x14ac:dyDescent="0.2">
      <c r="A770" s="2">
        <v>767</v>
      </c>
    </row>
    <row r="771" spans="1:1" x14ac:dyDescent="0.2">
      <c r="A771" s="2">
        <v>768</v>
      </c>
    </row>
    <row r="772" spans="1:1" x14ac:dyDescent="0.2">
      <c r="A772" s="2">
        <v>769</v>
      </c>
    </row>
    <row r="773" spans="1:1" x14ac:dyDescent="0.2">
      <c r="A773" s="2">
        <v>770</v>
      </c>
    </row>
    <row r="774" spans="1:1" x14ac:dyDescent="0.2">
      <c r="A774" s="2">
        <v>771</v>
      </c>
    </row>
    <row r="775" spans="1:1" x14ac:dyDescent="0.2">
      <c r="A775" s="2">
        <v>772</v>
      </c>
    </row>
    <row r="776" spans="1:1" x14ac:dyDescent="0.2">
      <c r="A776" s="2">
        <v>773</v>
      </c>
    </row>
    <row r="777" spans="1:1" x14ac:dyDescent="0.2">
      <c r="A777" s="2">
        <v>774</v>
      </c>
    </row>
    <row r="778" spans="1:1" x14ac:dyDescent="0.2">
      <c r="A778" s="2">
        <v>775</v>
      </c>
    </row>
    <row r="779" spans="1:1" x14ac:dyDescent="0.2">
      <c r="A779" s="2">
        <v>776</v>
      </c>
    </row>
    <row r="780" spans="1:1" x14ac:dyDescent="0.2">
      <c r="A780" s="2">
        <v>777</v>
      </c>
    </row>
    <row r="781" spans="1:1" x14ac:dyDescent="0.2">
      <c r="A781" s="2">
        <v>778</v>
      </c>
    </row>
    <row r="782" spans="1:1" x14ac:dyDescent="0.2">
      <c r="A782" s="2">
        <v>779</v>
      </c>
    </row>
    <row r="783" spans="1:1" x14ac:dyDescent="0.2">
      <c r="A783" s="2">
        <v>780</v>
      </c>
    </row>
    <row r="784" spans="1:1" x14ac:dyDescent="0.2">
      <c r="A784" s="2">
        <v>781</v>
      </c>
    </row>
    <row r="785" spans="1:1" x14ac:dyDescent="0.2">
      <c r="A785" s="2">
        <v>782</v>
      </c>
    </row>
    <row r="786" spans="1:1" x14ac:dyDescent="0.2">
      <c r="A786" s="2">
        <v>783</v>
      </c>
    </row>
    <row r="787" spans="1:1" x14ac:dyDescent="0.2">
      <c r="A787" s="2">
        <v>784</v>
      </c>
    </row>
    <row r="788" spans="1:1" x14ac:dyDescent="0.2">
      <c r="A788" s="2">
        <v>785</v>
      </c>
    </row>
    <row r="789" spans="1:1" x14ac:dyDescent="0.2">
      <c r="A789" s="2">
        <v>786</v>
      </c>
    </row>
    <row r="790" spans="1:1" x14ac:dyDescent="0.2">
      <c r="A790" s="2">
        <v>787</v>
      </c>
    </row>
    <row r="791" spans="1:1" x14ac:dyDescent="0.2">
      <c r="A791" s="2">
        <v>788</v>
      </c>
    </row>
    <row r="792" spans="1:1" x14ac:dyDescent="0.2">
      <c r="A792" s="2">
        <v>789</v>
      </c>
    </row>
    <row r="793" spans="1:1" x14ac:dyDescent="0.2">
      <c r="A793" s="2">
        <v>790</v>
      </c>
    </row>
    <row r="794" spans="1:1" x14ac:dyDescent="0.2">
      <c r="A794" s="2">
        <v>791</v>
      </c>
    </row>
    <row r="795" spans="1:1" x14ac:dyDescent="0.2">
      <c r="A795" s="2">
        <v>792</v>
      </c>
    </row>
    <row r="796" spans="1:1" x14ac:dyDescent="0.2">
      <c r="A796" s="2">
        <v>793</v>
      </c>
    </row>
    <row r="797" spans="1:1" x14ac:dyDescent="0.2">
      <c r="A797" s="2">
        <v>794</v>
      </c>
    </row>
    <row r="798" spans="1:1" x14ac:dyDescent="0.2">
      <c r="A798" s="2">
        <v>795</v>
      </c>
    </row>
    <row r="799" spans="1:1" x14ac:dyDescent="0.2">
      <c r="A799" s="2">
        <v>796</v>
      </c>
    </row>
    <row r="800" spans="1:1" x14ac:dyDescent="0.2">
      <c r="A800" s="2">
        <v>797</v>
      </c>
    </row>
    <row r="801" spans="1:1" x14ac:dyDescent="0.2">
      <c r="A801" s="2">
        <v>798</v>
      </c>
    </row>
    <row r="802" spans="1:1" x14ac:dyDescent="0.2">
      <c r="A802" s="2">
        <v>799</v>
      </c>
    </row>
    <row r="803" spans="1:1" x14ac:dyDescent="0.2">
      <c r="A803" s="2">
        <v>800</v>
      </c>
    </row>
    <row r="804" spans="1:1" x14ac:dyDescent="0.2">
      <c r="A804" s="2">
        <v>801</v>
      </c>
    </row>
    <row r="805" spans="1:1" x14ac:dyDescent="0.2">
      <c r="A805" s="2">
        <v>802</v>
      </c>
    </row>
    <row r="806" spans="1:1" x14ac:dyDescent="0.2">
      <c r="A806" s="2">
        <v>803</v>
      </c>
    </row>
    <row r="807" spans="1:1" x14ac:dyDescent="0.2">
      <c r="A807" s="2">
        <v>804</v>
      </c>
    </row>
    <row r="808" spans="1:1" x14ac:dyDescent="0.2">
      <c r="A808" s="2">
        <v>805</v>
      </c>
    </row>
    <row r="809" spans="1:1" x14ac:dyDescent="0.2">
      <c r="A809" s="2">
        <v>806</v>
      </c>
    </row>
    <row r="810" spans="1:1" x14ac:dyDescent="0.2">
      <c r="A810" s="2">
        <v>807</v>
      </c>
    </row>
    <row r="811" spans="1:1" x14ac:dyDescent="0.2">
      <c r="A811" s="2">
        <v>808</v>
      </c>
    </row>
    <row r="812" spans="1:1" x14ac:dyDescent="0.2">
      <c r="A812" s="2">
        <v>809</v>
      </c>
    </row>
    <row r="813" spans="1:1" x14ac:dyDescent="0.2">
      <c r="A813" s="2">
        <v>810</v>
      </c>
    </row>
    <row r="814" spans="1:1" x14ac:dyDescent="0.2">
      <c r="A814" s="2">
        <v>811</v>
      </c>
    </row>
    <row r="815" spans="1:1" x14ac:dyDescent="0.2">
      <c r="A815" s="2">
        <v>812</v>
      </c>
    </row>
    <row r="816" spans="1:1" x14ac:dyDescent="0.2">
      <c r="A816" s="2">
        <v>813</v>
      </c>
    </row>
    <row r="817" spans="1:1" x14ac:dyDescent="0.2">
      <c r="A817" s="2">
        <v>814</v>
      </c>
    </row>
    <row r="818" spans="1:1" x14ac:dyDescent="0.2">
      <c r="A818" s="2">
        <v>815</v>
      </c>
    </row>
    <row r="819" spans="1:1" x14ac:dyDescent="0.2">
      <c r="A819" s="2">
        <v>816</v>
      </c>
    </row>
    <row r="820" spans="1:1" x14ac:dyDescent="0.2">
      <c r="A820" s="2">
        <v>817</v>
      </c>
    </row>
    <row r="821" spans="1:1" x14ac:dyDescent="0.2">
      <c r="A821" s="2">
        <v>818</v>
      </c>
    </row>
    <row r="822" spans="1:1" x14ac:dyDescent="0.2">
      <c r="A822" s="2">
        <v>819</v>
      </c>
    </row>
    <row r="823" spans="1:1" x14ac:dyDescent="0.2">
      <c r="A823" s="2">
        <v>820</v>
      </c>
    </row>
    <row r="824" spans="1:1" x14ac:dyDescent="0.2">
      <c r="A824" s="2">
        <v>821</v>
      </c>
    </row>
    <row r="825" spans="1:1" x14ac:dyDescent="0.2">
      <c r="A825" s="2">
        <v>822</v>
      </c>
    </row>
    <row r="826" spans="1:1" x14ac:dyDescent="0.2">
      <c r="A826" s="2">
        <v>823</v>
      </c>
    </row>
    <row r="827" spans="1:1" x14ac:dyDescent="0.2">
      <c r="A827" s="2">
        <v>824</v>
      </c>
    </row>
    <row r="828" spans="1:1" x14ac:dyDescent="0.2">
      <c r="A828" s="2">
        <v>825</v>
      </c>
    </row>
    <row r="829" spans="1:1" x14ac:dyDescent="0.2">
      <c r="A829" s="2">
        <v>826</v>
      </c>
    </row>
    <row r="830" spans="1:1" x14ac:dyDescent="0.2">
      <c r="A830" s="2">
        <v>827</v>
      </c>
    </row>
    <row r="831" spans="1:1" x14ac:dyDescent="0.2">
      <c r="A831" s="2">
        <v>828</v>
      </c>
    </row>
    <row r="832" spans="1:1" x14ac:dyDescent="0.2">
      <c r="A832" s="2">
        <v>829</v>
      </c>
    </row>
    <row r="833" spans="1:1" x14ac:dyDescent="0.2">
      <c r="A833" s="2">
        <v>830</v>
      </c>
    </row>
    <row r="834" spans="1:1" x14ac:dyDescent="0.2">
      <c r="A834" s="2">
        <v>831</v>
      </c>
    </row>
    <row r="835" spans="1:1" x14ac:dyDescent="0.2">
      <c r="A835" s="2">
        <v>832</v>
      </c>
    </row>
    <row r="836" spans="1:1" x14ac:dyDescent="0.2">
      <c r="A836" s="2">
        <v>833</v>
      </c>
    </row>
    <row r="837" spans="1:1" x14ac:dyDescent="0.2">
      <c r="A837" s="2">
        <v>834</v>
      </c>
    </row>
    <row r="838" spans="1:1" x14ac:dyDescent="0.2">
      <c r="A838" s="2">
        <v>835</v>
      </c>
    </row>
    <row r="839" spans="1:1" x14ac:dyDescent="0.2">
      <c r="A839" s="2">
        <v>836</v>
      </c>
    </row>
    <row r="840" spans="1:1" x14ac:dyDescent="0.2">
      <c r="A840" s="2">
        <v>837</v>
      </c>
    </row>
    <row r="841" spans="1:1" x14ac:dyDescent="0.2">
      <c r="A841" s="2">
        <v>838</v>
      </c>
    </row>
    <row r="842" spans="1:1" x14ac:dyDescent="0.2">
      <c r="A842" s="2">
        <v>839</v>
      </c>
    </row>
    <row r="843" spans="1:1" x14ac:dyDescent="0.2">
      <c r="A843" s="2">
        <v>840</v>
      </c>
    </row>
    <row r="844" spans="1:1" x14ac:dyDescent="0.2">
      <c r="A844" s="2">
        <v>841</v>
      </c>
    </row>
    <row r="845" spans="1:1" x14ac:dyDescent="0.2">
      <c r="A845" s="2">
        <v>842</v>
      </c>
    </row>
    <row r="846" spans="1:1" x14ac:dyDescent="0.2">
      <c r="A846" s="2">
        <v>843</v>
      </c>
    </row>
    <row r="847" spans="1:1" x14ac:dyDescent="0.2">
      <c r="A847" s="2">
        <v>844</v>
      </c>
    </row>
    <row r="848" spans="1:1" x14ac:dyDescent="0.2">
      <c r="A848" s="2">
        <v>845</v>
      </c>
    </row>
    <row r="849" spans="1:1" x14ac:dyDescent="0.2">
      <c r="A849" s="2">
        <v>846</v>
      </c>
    </row>
    <row r="850" spans="1:1" x14ac:dyDescent="0.2">
      <c r="A850" s="2">
        <v>847</v>
      </c>
    </row>
    <row r="851" spans="1:1" x14ac:dyDescent="0.2">
      <c r="A851" s="2">
        <v>848</v>
      </c>
    </row>
    <row r="852" spans="1:1" x14ac:dyDescent="0.2">
      <c r="A852" s="2">
        <v>849</v>
      </c>
    </row>
    <row r="853" spans="1:1" x14ac:dyDescent="0.2">
      <c r="A853" s="2">
        <v>850</v>
      </c>
    </row>
    <row r="854" spans="1:1" x14ac:dyDescent="0.2">
      <c r="A854" s="2">
        <v>851</v>
      </c>
    </row>
    <row r="855" spans="1:1" x14ac:dyDescent="0.2">
      <c r="A855" s="2">
        <v>852</v>
      </c>
    </row>
    <row r="856" spans="1:1" x14ac:dyDescent="0.2">
      <c r="A856" s="2">
        <v>853</v>
      </c>
    </row>
    <row r="857" spans="1:1" x14ac:dyDescent="0.2">
      <c r="A857" s="2">
        <v>854</v>
      </c>
    </row>
    <row r="858" spans="1:1" x14ac:dyDescent="0.2">
      <c r="A858" s="2">
        <v>855</v>
      </c>
    </row>
    <row r="859" spans="1:1" x14ac:dyDescent="0.2">
      <c r="A859" s="2">
        <v>856</v>
      </c>
    </row>
    <row r="860" spans="1:1" x14ac:dyDescent="0.2">
      <c r="A860" s="2">
        <v>857</v>
      </c>
    </row>
    <row r="861" spans="1:1" x14ac:dyDescent="0.2">
      <c r="A861" s="2">
        <v>858</v>
      </c>
    </row>
    <row r="862" spans="1:1" x14ac:dyDescent="0.2">
      <c r="A862" s="2">
        <v>859</v>
      </c>
    </row>
    <row r="863" spans="1:1" x14ac:dyDescent="0.2">
      <c r="A863" s="2">
        <v>860</v>
      </c>
    </row>
    <row r="864" spans="1:1" x14ac:dyDescent="0.2">
      <c r="A864" s="2">
        <v>861</v>
      </c>
    </row>
    <row r="865" spans="1:1" x14ac:dyDescent="0.2">
      <c r="A865" s="2">
        <v>862</v>
      </c>
    </row>
    <row r="866" spans="1:1" x14ac:dyDescent="0.2">
      <c r="A866" s="2">
        <v>863</v>
      </c>
    </row>
    <row r="867" spans="1:1" x14ac:dyDescent="0.2">
      <c r="A867" s="2">
        <v>864</v>
      </c>
    </row>
    <row r="868" spans="1:1" x14ac:dyDescent="0.2">
      <c r="A868" s="2">
        <v>865</v>
      </c>
    </row>
    <row r="869" spans="1:1" x14ac:dyDescent="0.2">
      <c r="A869" s="2">
        <v>866</v>
      </c>
    </row>
    <row r="870" spans="1:1" x14ac:dyDescent="0.2">
      <c r="A870" s="2">
        <v>867</v>
      </c>
    </row>
    <row r="871" spans="1:1" x14ac:dyDescent="0.2">
      <c r="A871" s="2">
        <v>868</v>
      </c>
    </row>
    <row r="872" spans="1:1" x14ac:dyDescent="0.2">
      <c r="A872" s="2">
        <v>869</v>
      </c>
    </row>
    <row r="873" spans="1:1" x14ac:dyDescent="0.2">
      <c r="A873" s="2">
        <v>870</v>
      </c>
    </row>
    <row r="874" spans="1:1" x14ac:dyDescent="0.2">
      <c r="A874" s="2">
        <v>871</v>
      </c>
    </row>
    <row r="875" spans="1:1" x14ac:dyDescent="0.2">
      <c r="A875" s="2">
        <v>872</v>
      </c>
    </row>
    <row r="876" spans="1:1" x14ac:dyDescent="0.2">
      <c r="A876" s="2">
        <v>873</v>
      </c>
    </row>
    <row r="877" spans="1:1" x14ac:dyDescent="0.2">
      <c r="A877" s="2">
        <v>874</v>
      </c>
    </row>
    <row r="878" spans="1:1" x14ac:dyDescent="0.2">
      <c r="A878" s="2">
        <v>875</v>
      </c>
    </row>
    <row r="879" spans="1:1" x14ac:dyDescent="0.2">
      <c r="A879" s="2">
        <v>876</v>
      </c>
    </row>
    <row r="880" spans="1:1" x14ac:dyDescent="0.2">
      <c r="A880" s="2">
        <v>877</v>
      </c>
    </row>
    <row r="881" spans="1:1" x14ac:dyDescent="0.2">
      <c r="A881" s="2">
        <v>878</v>
      </c>
    </row>
    <row r="882" spans="1:1" x14ac:dyDescent="0.2">
      <c r="A882" s="2">
        <v>879</v>
      </c>
    </row>
    <row r="883" spans="1:1" x14ac:dyDescent="0.2">
      <c r="A883" s="2">
        <v>880</v>
      </c>
    </row>
    <row r="884" spans="1:1" x14ac:dyDescent="0.2">
      <c r="A884" s="2">
        <v>881</v>
      </c>
    </row>
    <row r="885" spans="1:1" x14ac:dyDescent="0.2">
      <c r="A885" s="2">
        <v>882</v>
      </c>
    </row>
    <row r="886" spans="1:1" x14ac:dyDescent="0.2">
      <c r="A886" s="2">
        <v>883</v>
      </c>
    </row>
    <row r="887" spans="1:1" x14ac:dyDescent="0.2">
      <c r="A887" s="2">
        <v>884</v>
      </c>
    </row>
    <row r="888" spans="1:1" x14ac:dyDescent="0.2">
      <c r="A888" s="2">
        <v>885</v>
      </c>
    </row>
    <row r="889" spans="1:1" x14ac:dyDescent="0.2">
      <c r="A889" s="2">
        <v>886</v>
      </c>
    </row>
    <row r="890" spans="1:1" x14ac:dyDescent="0.2">
      <c r="A890" s="2">
        <v>887</v>
      </c>
    </row>
    <row r="891" spans="1:1" x14ac:dyDescent="0.2">
      <c r="A891" s="2">
        <v>888</v>
      </c>
    </row>
    <row r="892" spans="1:1" x14ac:dyDescent="0.2">
      <c r="A892" s="2">
        <v>889</v>
      </c>
    </row>
    <row r="893" spans="1:1" x14ac:dyDescent="0.2">
      <c r="A893" s="2">
        <v>890</v>
      </c>
    </row>
    <row r="894" spans="1:1" x14ac:dyDescent="0.2">
      <c r="A894" s="2">
        <v>891</v>
      </c>
    </row>
    <row r="895" spans="1:1" x14ac:dyDescent="0.2">
      <c r="A895" s="2">
        <v>892</v>
      </c>
    </row>
    <row r="896" spans="1:1" x14ac:dyDescent="0.2">
      <c r="A896" s="2">
        <v>893</v>
      </c>
    </row>
    <row r="897" spans="1:1" x14ac:dyDescent="0.2">
      <c r="A897" s="2">
        <v>894</v>
      </c>
    </row>
    <row r="898" spans="1:1" x14ac:dyDescent="0.2">
      <c r="A898" s="2">
        <v>895</v>
      </c>
    </row>
    <row r="899" spans="1:1" x14ac:dyDescent="0.2">
      <c r="A899" s="2">
        <v>896</v>
      </c>
    </row>
    <row r="900" spans="1:1" x14ac:dyDescent="0.2">
      <c r="A900" s="2">
        <v>897</v>
      </c>
    </row>
    <row r="901" spans="1:1" x14ac:dyDescent="0.2">
      <c r="A901" s="2">
        <v>898</v>
      </c>
    </row>
    <row r="902" spans="1:1" x14ac:dyDescent="0.2">
      <c r="A902" s="2">
        <v>899</v>
      </c>
    </row>
    <row r="903" spans="1:1" x14ac:dyDescent="0.2">
      <c r="A903" s="2">
        <v>900</v>
      </c>
    </row>
    <row r="904" spans="1:1" x14ac:dyDescent="0.2">
      <c r="A904" s="2">
        <v>901</v>
      </c>
    </row>
    <row r="905" spans="1:1" x14ac:dyDescent="0.2">
      <c r="A905" s="2">
        <v>902</v>
      </c>
    </row>
    <row r="906" spans="1:1" x14ac:dyDescent="0.2">
      <c r="A906" s="2">
        <v>903</v>
      </c>
    </row>
    <row r="907" spans="1:1" x14ac:dyDescent="0.2">
      <c r="A907" s="2">
        <v>904</v>
      </c>
    </row>
    <row r="908" spans="1:1" x14ac:dyDescent="0.2">
      <c r="A908" s="2">
        <v>905</v>
      </c>
    </row>
    <row r="909" spans="1:1" x14ac:dyDescent="0.2">
      <c r="A909" s="2">
        <v>906</v>
      </c>
    </row>
    <row r="910" spans="1:1" x14ac:dyDescent="0.2">
      <c r="A910" s="2">
        <v>907</v>
      </c>
    </row>
    <row r="911" spans="1:1" x14ac:dyDescent="0.2">
      <c r="A911" s="2">
        <v>908</v>
      </c>
    </row>
    <row r="912" spans="1:1" x14ac:dyDescent="0.2">
      <c r="A912" s="2">
        <v>909</v>
      </c>
    </row>
    <row r="913" spans="1:1" x14ac:dyDescent="0.2">
      <c r="A913" s="2">
        <v>910</v>
      </c>
    </row>
    <row r="914" spans="1:1" x14ac:dyDescent="0.2">
      <c r="A914" s="2">
        <v>911</v>
      </c>
    </row>
    <row r="915" spans="1:1" x14ac:dyDescent="0.2">
      <c r="A915" s="2">
        <v>912</v>
      </c>
    </row>
    <row r="916" spans="1:1" x14ac:dyDescent="0.2">
      <c r="A916" s="2">
        <v>913</v>
      </c>
    </row>
    <row r="917" spans="1:1" x14ac:dyDescent="0.2">
      <c r="A917" s="2">
        <v>914</v>
      </c>
    </row>
    <row r="918" spans="1:1" x14ac:dyDescent="0.2">
      <c r="A918" s="2">
        <v>915</v>
      </c>
    </row>
    <row r="919" spans="1:1" x14ac:dyDescent="0.2">
      <c r="A919" s="2">
        <v>916</v>
      </c>
    </row>
    <row r="920" spans="1:1" x14ac:dyDescent="0.2">
      <c r="A920" s="2">
        <v>917</v>
      </c>
    </row>
    <row r="921" spans="1:1" x14ac:dyDescent="0.2">
      <c r="A921" s="2">
        <v>918</v>
      </c>
    </row>
    <row r="922" spans="1:1" x14ac:dyDescent="0.2">
      <c r="A922" s="2">
        <v>919</v>
      </c>
    </row>
    <row r="923" spans="1:1" x14ac:dyDescent="0.2">
      <c r="A923" s="2">
        <v>920</v>
      </c>
    </row>
    <row r="924" spans="1:1" x14ac:dyDescent="0.2">
      <c r="A924" s="2">
        <v>921</v>
      </c>
    </row>
    <row r="925" spans="1:1" x14ac:dyDescent="0.2">
      <c r="A925" s="2">
        <v>922</v>
      </c>
    </row>
    <row r="926" spans="1:1" x14ac:dyDescent="0.2">
      <c r="A926" s="2">
        <v>923</v>
      </c>
    </row>
    <row r="927" spans="1:1" x14ac:dyDescent="0.2">
      <c r="A927" s="2">
        <v>924</v>
      </c>
    </row>
    <row r="928" spans="1:1" x14ac:dyDescent="0.2">
      <c r="A928" s="2">
        <v>925</v>
      </c>
    </row>
    <row r="929" spans="1:1" x14ac:dyDescent="0.2">
      <c r="A929" s="2">
        <v>926</v>
      </c>
    </row>
    <row r="930" spans="1:1" x14ac:dyDescent="0.2">
      <c r="A930" s="2">
        <v>927</v>
      </c>
    </row>
    <row r="931" spans="1:1" x14ac:dyDescent="0.2">
      <c r="A931" s="2">
        <v>928</v>
      </c>
    </row>
    <row r="932" spans="1:1" x14ac:dyDescent="0.2">
      <c r="A932" s="2">
        <v>929</v>
      </c>
    </row>
    <row r="933" spans="1:1" x14ac:dyDescent="0.2">
      <c r="A933" s="2">
        <v>930</v>
      </c>
    </row>
    <row r="934" spans="1:1" x14ac:dyDescent="0.2">
      <c r="A934" s="2">
        <v>931</v>
      </c>
    </row>
    <row r="935" spans="1:1" x14ac:dyDescent="0.2">
      <c r="A935" s="2">
        <v>932</v>
      </c>
    </row>
    <row r="936" spans="1:1" x14ac:dyDescent="0.2">
      <c r="A936" s="2">
        <v>933</v>
      </c>
    </row>
    <row r="937" spans="1:1" x14ac:dyDescent="0.2">
      <c r="A937" s="2">
        <v>934</v>
      </c>
    </row>
    <row r="938" spans="1:1" x14ac:dyDescent="0.2">
      <c r="A938" s="2">
        <v>935</v>
      </c>
    </row>
    <row r="939" spans="1:1" x14ac:dyDescent="0.2">
      <c r="A939" s="2">
        <v>936</v>
      </c>
    </row>
    <row r="940" spans="1:1" x14ac:dyDescent="0.2">
      <c r="A940" s="2">
        <v>937</v>
      </c>
    </row>
    <row r="941" spans="1:1" x14ac:dyDescent="0.2">
      <c r="A941" s="2">
        <v>938</v>
      </c>
    </row>
    <row r="942" spans="1:1" x14ac:dyDescent="0.2">
      <c r="A942" s="2">
        <v>939</v>
      </c>
    </row>
    <row r="943" spans="1:1" x14ac:dyDescent="0.2">
      <c r="A943" s="2">
        <v>940</v>
      </c>
    </row>
    <row r="944" spans="1:1" x14ac:dyDescent="0.2">
      <c r="A944" s="2">
        <v>941</v>
      </c>
    </row>
    <row r="945" spans="1:1" x14ac:dyDescent="0.2">
      <c r="A945" s="2">
        <v>942</v>
      </c>
    </row>
    <row r="946" spans="1:1" x14ac:dyDescent="0.2">
      <c r="A946" s="2">
        <v>943</v>
      </c>
    </row>
    <row r="947" spans="1:1" x14ac:dyDescent="0.2">
      <c r="A947" s="2">
        <v>944</v>
      </c>
    </row>
    <row r="948" spans="1:1" x14ac:dyDescent="0.2">
      <c r="A948" s="2">
        <v>945</v>
      </c>
    </row>
    <row r="949" spans="1:1" x14ac:dyDescent="0.2">
      <c r="A949" s="2">
        <v>946</v>
      </c>
    </row>
    <row r="950" spans="1:1" x14ac:dyDescent="0.2">
      <c r="A950" s="2">
        <v>947</v>
      </c>
    </row>
    <row r="951" spans="1:1" x14ac:dyDescent="0.2">
      <c r="A951" s="2">
        <v>948</v>
      </c>
    </row>
    <row r="952" spans="1:1" x14ac:dyDescent="0.2">
      <c r="A952" s="2">
        <v>949</v>
      </c>
    </row>
    <row r="953" spans="1:1" x14ac:dyDescent="0.2">
      <c r="A953" s="2">
        <v>950</v>
      </c>
    </row>
    <row r="954" spans="1:1" x14ac:dyDescent="0.2">
      <c r="A954" s="2">
        <v>951</v>
      </c>
    </row>
    <row r="955" spans="1:1" x14ac:dyDescent="0.2">
      <c r="A955" s="2">
        <v>952</v>
      </c>
    </row>
    <row r="956" spans="1:1" x14ac:dyDescent="0.2">
      <c r="A956" s="2">
        <v>953</v>
      </c>
    </row>
    <row r="957" spans="1:1" x14ac:dyDescent="0.2">
      <c r="A957" s="2">
        <v>954</v>
      </c>
    </row>
    <row r="958" spans="1:1" x14ac:dyDescent="0.2">
      <c r="A958" s="2">
        <v>955</v>
      </c>
    </row>
    <row r="959" spans="1:1" x14ac:dyDescent="0.2">
      <c r="A959" s="2">
        <v>956</v>
      </c>
    </row>
    <row r="960" spans="1:1" x14ac:dyDescent="0.2">
      <c r="A960" s="2">
        <v>957</v>
      </c>
    </row>
    <row r="961" spans="1:1" x14ac:dyDescent="0.2">
      <c r="A961" s="2">
        <v>958</v>
      </c>
    </row>
    <row r="962" spans="1:1" x14ac:dyDescent="0.2">
      <c r="A962" s="2">
        <v>959</v>
      </c>
    </row>
    <row r="963" spans="1:1" x14ac:dyDescent="0.2">
      <c r="A963" s="2">
        <v>960</v>
      </c>
    </row>
    <row r="964" spans="1:1" x14ac:dyDescent="0.2">
      <c r="A964" s="2">
        <v>961</v>
      </c>
    </row>
    <row r="965" spans="1:1" x14ac:dyDescent="0.2">
      <c r="A965" s="2">
        <v>962</v>
      </c>
    </row>
    <row r="966" spans="1:1" x14ac:dyDescent="0.2">
      <c r="A966" s="2">
        <v>963</v>
      </c>
    </row>
    <row r="967" spans="1:1" x14ac:dyDescent="0.2">
      <c r="A967" s="2">
        <v>964</v>
      </c>
    </row>
    <row r="968" spans="1:1" x14ac:dyDescent="0.2">
      <c r="A968" s="2">
        <v>965</v>
      </c>
    </row>
    <row r="969" spans="1:1" x14ac:dyDescent="0.2">
      <c r="A969" s="2">
        <v>966</v>
      </c>
    </row>
    <row r="970" spans="1:1" x14ac:dyDescent="0.2">
      <c r="A970" s="2">
        <v>967</v>
      </c>
    </row>
    <row r="971" spans="1:1" x14ac:dyDescent="0.2">
      <c r="A971" s="2">
        <v>968</v>
      </c>
    </row>
    <row r="972" spans="1:1" x14ac:dyDescent="0.2">
      <c r="A972" s="2">
        <v>969</v>
      </c>
    </row>
    <row r="973" spans="1:1" x14ac:dyDescent="0.2">
      <c r="A973" s="2">
        <v>970</v>
      </c>
    </row>
    <row r="974" spans="1:1" x14ac:dyDescent="0.2">
      <c r="A974" s="2">
        <v>971</v>
      </c>
    </row>
    <row r="975" spans="1:1" x14ac:dyDescent="0.2">
      <c r="A975" s="2">
        <v>972</v>
      </c>
    </row>
    <row r="976" spans="1:1" x14ac:dyDescent="0.2">
      <c r="A976" s="2">
        <v>973</v>
      </c>
    </row>
    <row r="977" spans="1:1" x14ac:dyDescent="0.2">
      <c r="A977" s="2">
        <v>974</v>
      </c>
    </row>
    <row r="978" spans="1:1" x14ac:dyDescent="0.2">
      <c r="A978" s="2">
        <v>975</v>
      </c>
    </row>
    <row r="979" spans="1:1" x14ac:dyDescent="0.2">
      <c r="A979" s="2">
        <v>976</v>
      </c>
    </row>
    <row r="980" spans="1:1" x14ac:dyDescent="0.2">
      <c r="A980" s="2">
        <v>977</v>
      </c>
    </row>
    <row r="981" spans="1:1" x14ac:dyDescent="0.2">
      <c r="A981" s="2">
        <v>978</v>
      </c>
    </row>
    <row r="982" spans="1:1" x14ac:dyDescent="0.2">
      <c r="A982" s="2">
        <v>979</v>
      </c>
    </row>
    <row r="983" spans="1:1" x14ac:dyDescent="0.2">
      <c r="A983" s="2">
        <v>980</v>
      </c>
    </row>
    <row r="984" spans="1:1" x14ac:dyDescent="0.2">
      <c r="A984" s="2">
        <v>981</v>
      </c>
    </row>
    <row r="985" spans="1:1" x14ac:dyDescent="0.2">
      <c r="A985" s="2">
        <v>982</v>
      </c>
    </row>
    <row r="986" spans="1:1" x14ac:dyDescent="0.2">
      <c r="A986" s="2">
        <v>983</v>
      </c>
    </row>
    <row r="987" spans="1:1" x14ac:dyDescent="0.2">
      <c r="A987" s="2">
        <v>984</v>
      </c>
    </row>
    <row r="988" spans="1:1" x14ac:dyDescent="0.2">
      <c r="A988" s="2">
        <v>985</v>
      </c>
    </row>
    <row r="989" spans="1:1" x14ac:dyDescent="0.2">
      <c r="A989" s="2">
        <v>986</v>
      </c>
    </row>
    <row r="990" spans="1:1" x14ac:dyDescent="0.2">
      <c r="A990" s="2">
        <v>987</v>
      </c>
    </row>
    <row r="991" spans="1:1" x14ac:dyDescent="0.2">
      <c r="A991" s="2">
        <v>988</v>
      </c>
    </row>
    <row r="992" spans="1:1" x14ac:dyDescent="0.2">
      <c r="A992" s="2">
        <v>989</v>
      </c>
    </row>
    <row r="993" spans="1:1" x14ac:dyDescent="0.2">
      <c r="A993" s="2">
        <v>990</v>
      </c>
    </row>
    <row r="994" spans="1:1" x14ac:dyDescent="0.2">
      <c r="A994" s="2">
        <v>991</v>
      </c>
    </row>
    <row r="995" spans="1:1" x14ac:dyDescent="0.2">
      <c r="A995" s="2">
        <v>992</v>
      </c>
    </row>
    <row r="996" spans="1:1" x14ac:dyDescent="0.2">
      <c r="A996" s="2">
        <v>993</v>
      </c>
    </row>
    <row r="997" spans="1:1" x14ac:dyDescent="0.2">
      <c r="A997" s="2">
        <v>994</v>
      </c>
    </row>
    <row r="998" spans="1:1" x14ac:dyDescent="0.2">
      <c r="A998" s="2">
        <v>995</v>
      </c>
    </row>
    <row r="999" spans="1:1" x14ac:dyDescent="0.2">
      <c r="A999" s="2">
        <v>996</v>
      </c>
    </row>
    <row r="1000" spans="1:1" x14ac:dyDescent="0.2">
      <c r="A1000" s="2">
        <v>997</v>
      </c>
    </row>
    <row r="1001" spans="1:1" x14ac:dyDescent="0.2">
      <c r="A1001" s="2">
        <v>998</v>
      </c>
    </row>
    <row r="1002" spans="1:1" x14ac:dyDescent="0.2">
      <c r="A1002" s="2">
        <v>999</v>
      </c>
    </row>
    <row r="1003" spans="1:1" x14ac:dyDescent="0.2">
      <c r="A1003" s="2">
        <v>1000</v>
      </c>
    </row>
  </sheetData>
  <mergeCells count="12">
    <mergeCell ref="R2:S2"/>
    <mergeCell ref="T2:U2"/>
    <mergeCell ref="C1:F1"/>
    <mergeCell ref="H1:K1"/>
    <mergeCell ref="M1:P1"/>
    <mergeCell ref="R1:U1"/>
    <mergeCell ref="C2:D2"/>
    <mergeCell ref="E2:F2"/>
    <mergeCell ref="H2:I2"/>
    <mergeCell ref="J2:K2"/>
    <mergeCell ref="M2:N2"/>
    <mergeCell ref="O2:P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D3CE-F6FE-472B-8F3F-10884A5B5117}">
  <dimension ref="A1:V950"/>
  <sheetViews>
    <sheetView workbookViewId="0">
      <pane ySplit="2" topLeftCell="A3" activePane="bottomLeft" state="frozen"/>
      <selection pane="bottomLeft" activeCell="U32" sqref="U32"/>
    </sheetView>
  </sheetViews>
  <sheetFormatPr defaultColWidth="9.109375" defaultRowHeight="10.199999999999999" x14ac:dyDescent="0.2"/>
  <cols>
    <col min="1" max="1" width="3.44140625" style="7" bestFit="1" customWidth="1"/>
    <col min="2" max="2" width="5.109375" style="5" bestFit="1" customWidth="1"/>
    <col min="3" max="3" width="4" style="5" customWidth="1"/>
    <col min="4" max="4" width="14.88671875" style="5" bestFit="1" customWidth="1"/>
    <col min="5" max="6" width="8" style="5" bestFit="1" customWidth="1"/>
    <col min="7" max="7" width="13" style="5" bestFit="1" customWidth="1"/>
    <col min="8" max="8" width="13.5546875" style="5" bestFit="1" customWidth="1"/>
    <col min="9" max="9" width="9.5546875" style="5" bestFit="1" customWidth="1"/>
    <col min="10" max="10" width="4.88671875" style="5" bestFit="1" customWidth="1"/>
    <col min="11" max="11" width="6.77734375" style="5" bestFit="1" customWidth="1"/>
    <col min="12" max="12" width="4.5546875" style="5" customWidth="1"/>
    <col min="13" max="13" width="7.33203125" style="5" bestFit="1" customWidth="1"/>
    <col min="14" max="14" width="8" style="5" bestFit="1" customWidth="1"/>
    <col min="15" max="15" width="14.5546875" style="5" bestFit="1" customWidth="1"/>
    <col min="16" max="16" width="12.109375" style="5" bestFit="1" customWidth="1"/>
    <col min="17" max="17" width="9.5546875" style="5" bestFit="1" customWidth="1"/>
    <col min="18" max="18" width="10" style="5" bestFit="1" customWidth="1"/>
    <col min="19" max="19" width="8.44140625" style="5" bestFit="1" customWidth="1"/>
    <col min="20" max="20" width="12.21875" style="5" bestFit="1" customWidth="1"/>
    <col min="21" max="22" width="11.77734375" style="24" bestFit="1" customWidth="1"/>
    <col min="23" max="16384" width="9.109375" style="5"/>
  </cols>
  <sheetData>
    <row r="1" spans="1:22" s="3" customFormat="1" x14ac:dyDescent="0.2">
      <c r="A1" s="4"/>
      <c r="B1" s="18" t="s">
        <v>51</v>
      </c>
      <c r="D1" s="45" t="s">
        <v>17</v>
      </c>
      <c r="E1" s="46"/>
      <c r="F1" s="46"/>
      <c r="G1" s="46"/>
      <c r="H1" s="46"/>
      <c r="I1" s="46"/>
      <c r="J1" s="46"/>
      <c r="K1" s="47"/>
      <c r="M1" s="45" t="s">
        <v>37</v>
      </c>
      <c r="N1" s="46"/>
      <c r="O1" s="46"/>
      <c r="P1" s="46"/>
      <c r="Q1" s="46"/>
      <c r="R1" s="46"/>
      <c r="S1" s="46"/>
      <c r="T1" s="47"/>
      <c r="U1" s="19"/>
      <c r="V1" s="19"/>
    </row>
    <row r="2" spans="1:22" s="3" customFormat="1" x14ac:dyDescent="0.2">
      <c r="A2" s="4" t="s">
        <v>19</v>
      </c>
      <c r="B2" s="20" t="s">
        <v>15</v>
      </c>
      <c r="C2" s="10"/>
      <c r="D2" s="20" t="s">
        <v>39</v>
      </c>
      <c r="E2" s="20" t="s">
        <v>40</v>
      </c>
      <c r="F2" s="20" t="s">
        <v>41</v>
      </c>
      <c r="G2" s="20" t="s">
        <v>42</v>
      </c>
      <c r="H2" s="20" t="s">
        <v>43</v>
      </c>
      <c r="I2" s="20" t="s">
        <v>44</v>
      </c>
      <c r="J2" s="20" t="s">
        <v>45</v>
      </c>
      <c r="K2" s="20" t="s">
        <v>46</v>
      </c>
      <c r="L2" s="10"/>
      <c r="M2" s="20" t="s">
        <v>47</v>
      </c>
      <c r="N2" s="20" t="s">
        <v>41</v>
      </c>
      <c r="O2" s="20" t="s">
        <v>48</v>
      </c>
      <c r="P2" s="20" t="s">
        <v>49</v>
      </c>
      <c r="Q2" s="20" t="s">
        <v>44</v>
      </c>
      <c r="R2" s="20" t="s">
        <v>50</v>
      </c>
      <c r="S2" s="20" t="s">
        <v>45</v>
      </c>
      <c r="T2" s="20" t="s">
        <v>46</v>
      </c>
      <c r="U2" s="19"/>
      <c r="V2" s="19"/>
    </row>
    <row r="3" spans="1:22" x14ac:dyDescent="0.2">
      <c r="A3" s="7">
        <v>1</v>
      </c>
      <c r="B3" s="21">
        <f t="shared" ref="B3:B66" si="0">FLOOR(Global_AgeAtInception+((Global_DurationInforce+A3)/12),1)</f>
        <v>22</v>
      </c>
      <c r="C3" s="21"/>
      <c r="D3" s="22" cm="1">
        <f t="array" ref="D3">IF(A3=1,1,INDEX(Life_PolicyHoldersInforce,(A3-1))-INDEX(Life_Deaths,(A3-1))-INDEX(Life_Lapses,(A3-1)))</f>
        <v>1</v>
      </c>
      <c r="E3" s="22" cm="1">
        <f t="array" ref="E3">(INDEX(Life_PolicyHoldersInforce,A3)-INDEX(Life_Deaths,A3))*INDEX(Life_LapseRateFactor,(Global_DurationInforce+A3))</f>
        <v>1.2489894920487063E-2</v>
      </c>
      <c r="F3" s="22" cm="1">
        <f t="array" ref="F3">INDEX(Life_PolicyHoldersInforce,A3)*INDEX(Global_QxFactor,INDEX(Global_Age,A3),Global_QxIndex)</f>
        <v>1.9669085328244407E-6</v>
      </c>
      <c r="G3" s="11" cm="1">
        <f t="array" ref="G3">INDEX(Life_Deaths,A3)*Life_SumAssured</f>
        <v>0.98345426641222033</v>
      </c>
      <c r="H3" s="11" cm="1">
        <f t="array" ref="H3">INDEX(Life_PolicyHoldersInforce,A3)*Life_Premium</f>
        <v>44.6</v>
      </c>
      <c r="I3" s="11" cm="1">
        <f t="array" ref="I3">INDEX(Life_PolicyHoldersInforce,A3)*INDEX(Global_EscalatedExpense,A3)</f>
        <v>5</v>
      </c>
      <c r="J3" s="11" cm="1">
        <f t="array" ref="J3">INDEX(Life_PremiumsReceived,A3)-INDEX(Life_ExpensesPaid,A3)-INDEX(Life_DeathBenefitsPaid,A3)</f>
        <v>38.616545733587785</v>
      </c>
      <c r="K3" s="11" cm="1">
        <f t="array" ref="K3">IF(A3=Global_MaxT,INDEX(Life_NetCF,A3),INDEX(Life_NetCF,A3)+(INDEX(Life_BEL,(A3+1))/INDEX(Global_DiscountFactor,A3)))</f>
        <v>654.73557753432635</v>
      </c>
      <c r="L3" s="11"/>
      <c r="M3" s="5">
        <f t="shared" ref="M3:M66" si="1">FLOOR((Global_DurationInforce+A3)/12,1)</f>
        <v>1</v>
      </c>
      <c r="N3" s="22" cm="1">
        <f t="array" ref="N3">INDEX(Annuity_PolicyHoldersInforce,A3)*INDEX(Global_QxFactor,INDEX(Global_Age,A3),Global_QxIndex)</f>
        <v>1.9669085328244407E-6</v>
      </c>
      <c r="O3" s="22" cm="1">
        <f t="array" ref="O3">IF(A3=1,1,INDEX(Annuity_PolicyHoldersInforce,(A3-1))-INDEX(Annuity_Deaths,(A3-1)))</f>
        <v>1</v>
      </c>
      <c r="P3" s="23" cm="1">
        <f t="array" ref="P3">Annuity_Annuity*((1+Annuity_AnnuityEscalation)^INDEX(Annuity_PolicyAge,A3))</f>
        <v>1050</v>
      </c>
      <c r="Q3" s="23" cm="1">
        <f t="array" ref="Q3">INDEX(Annuity_PolicyHoldersInforce,A3)*INDEX(Global_EscalatedExpense,A3)</f>
        <v>5</v>
      </c>
      <c r="R3" s="23" cm="1">
        <f t="array" ref="R3">INDEX(Annuity_PolicyHoldersInforce,A3)*INDEX(Annuity_EscalatedAnnuity,A3)</f>
        <v>1050</v>
      </c>
      <c r="S3" s="23" cm="1">
        <f t="array" ref="S3">-INDEX(Annuity_ExpensesPaid,A3)-INDEX(Annuity_AnnuitiesPaid,A3)</f>
        <v>-1055</v>
      </c>
      <c r="T3" s="23" cm="1">
        <f t="array" ref="T3">IF(A3=Global_MaxT,INDEX(Annuity_NetCF,A3),INDEX(Annuity_NetCF,A3)+(INDEX(Annuity_BEL,(A3+1))*INDEX(Global_DiscountFactor,A3)))</f>
        <v>-676494.47981806775</v>
      </c>
    </row>
    <row r="4" spans="1:22" x14ac:dyDescent="0.2">
      <c r="A4" s="7">
        <v>2</v>
      </c>
      <c r="B4" s="21">
        <f t="shared" si="0"/>
        <v>22</v>
      </c>
      <c r="C4" s="21"/>
      <c r="D4" s="22" cm="1">
        <f t="array" ref="D4">IF(A4=1,1,INDEX(Life_PolicyHoldersInforce,(A4-1))-INDEX(Life_Deaths,(A4-1))-INDEX(Life_Lapses,(A4-1)))</f>
        <v>0.98750813817098015</v>
      </c>
      <c r="E4" s="22" cm="1">
        <f t="array" ref="E4">(INDEX(Life_PolicyHoldersInforce,A4)-INDEX(Life_Deaths,A4))*INDEX(Life_LapseRateFactor,(Global_DurationInforce+A4))</f>
        <v>1.2333872878881363E-2</v>
      </c>
      <c r="F4" s="22" cm="1">
        <f t="array" ref="F4">INDEX(Life_PolicyHoldersInforce,A4)*INDEX(Global_QxFactor,INDEX(Global_Age,A4),Global_QxIndex)</f>
        <v>1.9423381832020776E-6</v>
      </c>
      <c r="G4" s="11" cm="1">
        <f t="array" ref="G4">INDEX(Life_Deaths,A4)*Life_SumAssured</f>
        <v>0.97116909160103881</v>
      </c>
      <c r="H4" s="11" cm="1">
        <f t="array" ref="H4">INDEX(Life_PolicyHoldersInforce,A4)*Life_Premium</f>
        <v>44.042862962425716</v>
      </c>
      <c r="I4" s="11" cm="1">
        <f t="array" ref="I4">INDEX(Life_PolicyHoldersInforce,A4)*INDEX(Global_EscalatedExpense,A4)</f>
        <v>4.9576568428162444</v>
      </c>
      <c r="J4" s="11" cm="1">
        <f t="array" ref="J4">INDEX(Life_PremiumsReceived,A4)-INDEX(Life_ExpensesPaid,A4)-INDEX(Life_DeathBenefitsPaid,A4)</f>
        <v>38.114037028008433</v>
      </c>
      <c r="K4" s="11" cm="1">
        <f t="array" ref="K4">IF(A4=Global_MaxT,INDEX(Life_NetCF,A4),INDEX(Life_NetCF,A4)+(INDEX(Life_BEL,(A4+1))/INDEX(Global_DiscountFactor,A4)))</f>
        <v>613.13456828624544</v>
      </c>
      <c r="L4" s="11"/>
      <c r="M4" s="5">
        <f t="shared" si="1"/>
        <v>1</v>
      </c>
      <c r="N4" s="22" cm="1">
        <f t="array" ref="N4">INDEX(Annuity_PolicyHoldersInforce,A4)*INDEX(Global_QxFactor,INDEX(Global_Age,A4),Global_QxIndex)</f>
        <v>1.9669046640952643E-6</v>
      </c>
      <c r="O4" s="22" cm="1">
        <f t="array" ref="O4">IF(A4=1,1,INDEX(Annuity_PolicyHoldersInforce,(A4-1))-INDEX(Annuity_Deaths,(A4-1)))</f>
        <v>0.99999803309146718</v>
      </c>
      <c r="P4" s="23" cm="1">
        <f t="array" ref="P4">Annuity_Annuity*((1+Annuity_AnnuityEscalation)^INDEX(Annuity_PolicyAge,A4))</f>
        <v>1050</v>
      </c>
      <c r="Q4" s="23" cm="1">
        <f t="array" ref="Q4">INDEX(Annuity_PolicyHoldersInforce,A4)*INDEX(Global_EscalatedExpense,A4)</f>
        <v>5.0203607443084337</v>
      </c>
      <c r="R4" s="23" cm="1">
        <f t="array" ref="R4">INDEX(Annuity_PolicyHoldersInforce,A4)*INDEX(Annuity_EscalatedAnnuity,A4)</f>
        <v>1049.9979347460405</v>
      </c>
      <c r="S4" s="23" cm="1">
        <f t="array" ref="S4">-INDEX(Annuity_ExpensesPaid,A4)-INDEX(Annuity_AnnuitiesPaid,A4)</f>
        <v>-1055.0182954903489</v>
      </c>
      <c r="T4" s="23" cm="1">
        <f t="array" ref="T4">IF(A4=Global_MaxT,INDEX(Annuity_NetCF,A4),INDEX(Annuity_NetCF,A4)+(INDEX(Annuity_BEL,(A4+1))*INDEX(Global_DiscountFactor,A4)))</f>
        <v>-678727.21563991124</v>
      </c>
    </row>
    <row r="5" spans="1:22" x14ac:dyDescent="0.2">
      <c r="A5" s="7">
        <v>3</v>
      </c>
      <c r="B5" s="21">
        <f t="shared" si="0"/>
        <v>22</v>
      </c>
      <c r="C5" s="21"/>
      <c r="D5" s="22" cm="1">
        <f t="array" ref="D5">IF(A5=1,1,INDEX(Life_PolicyHoldersInforce,(A5-1))-INDEX(Life_Deaths,(A5-1))-INDEX(Life_Lapses,(A5-1)))</f>
        <v>0.97517232295391565</v>
      </c>
      <c r="E5" s="22" cm="1">
        <f t="array" ref="E5">(INDEX(Life_PolicyHoldersInforce,A5)-INDEX(Life_Deaths,A5))*INDEX(Life_LapseRateFactor,(Global_DurationInforce+A5))</f>
        <v>1.2179799843061681E-2</v>
      </c>
      <c r="F5" s="22" cm="1">
        <f t="array" ref="F5">INDEX(Life_PolicyHoldersInforce,A5)*INDEX(Global_QxFactor,INDEX(Global_Age,A5),Global_QxIndex)</f>
        <v>1.9180747629922877E-6</v>
      </c>
      <c r="G5" s="11" cm="1">
        <f t="array" ref="G5">INDEX(Life_Deaths,A5)*Life_SumAssured</f>
        <v>0.95903738149614381</v>
      </c>
      <c r="H5" s="11" cm="1">
        <f t="array" ref="H5">INDEX(Life_PolicyHoldersInforce,A5)*Life_Premium</f>
        <v>43.49268560374464</v>
      </c>
      <c r="I5" s="11" cm="1">
        <f t="array" ref="I5">INDEX(Life_PolicyHoldersInforce,A5)*INDEX(Global_EscalatedExpense,A5)</f>
        <v>4.915672274224546</v>
      </c>
      <c r="J5" s="11" cm="1">
        <f t="array" ref="J5">INDEX(Life_PremiumsReceived,A5)-INDEX(Life_ExpensesPaid,A5)-INDEX(Life_DeathBenefitsPaid,A5)</f>
        <v>37.617975948023947</v>
      </c>
      <c r="K5" s="11" cm="1">
        <f t="array" ref="K5">IF(A5=Global_MaxT,INDEX(Life_NetCF,A5),INDEX(Life_NetCF,A5)+(INDEX(Life_BEL,(A5+1))/INDEX(Global_DiscountFactor,A5)))</f>
        <v>572.23514774133957</v>
      </c>
      <c r="L5" s="11"/>
      <c r="M5" s="5">
        <f t="shared" si="1"/>
        <v>1</v>
      </c>
      <c r="N5" s="22" cm="1">
        <f t="array" ref="N5">INDEX(Annuity_PolicyHoldersInforce,A5)*INDEX(Global_QxFactor,INDEX(Global_Age,A5),Global_QxIndex)</f>
        <v>1.9669007953736972E-6</v>
      </c>
      <c r="O5" s="22" cm="1">
        <f t="array" ref="O5">IF(A5=1,1,INDEX(Annuity_PolicyHoldersInforce,(A5-1))-INDEX(Annuity_Deaths,(A5-1)))</f>
        <v>0.99999606618680303</v>
      </c>
      <c r="P5" s="23" cm="1">
        <f t="array" ref="P5">Annuity_Annuity*((1+Annuity_AnnuityEscalation)^INDEX(Annuity_PolicyAge,A5))</f>
        <v>1050</v>
      </c>
      <c r="Q5" s="23" cm="1">
        <f t="array" ref="Q5">INDEX(Annuity_PolicyHoldersInforce,A5)*INDEX(Global_EscalatedExpense,A5)</f>
        <v>5.040804400598625</v>
      </c>
      <c r="R5" s="23" cm="1">
        <f t="array" ref="R5">INDEX(Annuity_PolicyHoldersInforce,A5)*INDEX(Annuity_EscalatedAnnuity,A5)</f>
        <v>1049.9958694961431</v>
      </c>
      <c r="S5" s="23" cm="1">
        <f t="array" ref="S5">-INDEX(Annuity_ExpensesPaid,A5)-INDEX(Annuity_AnnuitiesPaid,A5)</f>
        <v>-1055.0366738967416</v>
      </c>
      <c r="T5" s="23" cm="1">
        <f t="array" ref="T5">IF(A5=Global_MaxT,INDEX(Annuity_NetCF,A5),INDEX(Annuity_NetCF,A5)+(INDEX(Annuity_BEL,(A5+1))*INDEX(Global_DiscountFactor,A5)))</f>
        <v>-680970.80103172199</v>
      </c>
    </row>
    <row r="6" spans="1:22" x14ac:dyDescent="0.2">
      <c r="A6" s="7">
        <v>4</v>
      </c>
      <c r="B6" s="21">
        <f t="shared" si="0"/>
        <v>22</v>
      </c>
      <c r="C6" s="21"/>
      <c r="D6" s="22" cm="1">
        <f t="array" ref="D6">IF(A6=1,1,INDEX(Life_PolicyHoldersInforce,(A6-1))-INDEX(Life_Deaths,(A6-1))-INDEX(Life_Lapses,(A6-1)))</f>
        <v>0.96299060503609091</v>
      </c>
      <c r="E6" s="22" cm="1">
        <f t="array" ref="E6">(INDEX(Life_PolicyHoldersInforce,A6)-INDEX(Life_Deaths,A6))*INDEX(Life_LapseRateFactor,(Global_DurationInforce+A6))</f>
        <v>1.2027651466317036E-2</v>
      </c>
      <c r="F6" s="22" cm="1">
        <f t="array" ref="F6">INDEX(Life_PolicyHoldersInforce,A6)*INDEX(Global_QxFactor,INDEX(Global_Age,A6),Global_QxIndex)</f>
        <v>1.8941144380752579E-6</v>
      </c>
      <c r="G6" s="11" cm="1">
        <f t="array" ref="G6">INDEX(Life_Deaths,A6)*Life_SumAssured</f>
        <v>0.94705721903762896</v>
      </c>
      <c r="H6" s="11" cm="1">
        <f t="array" ref="H6">INDEX(Life_PolicyHoldersInforce,A6)*Life_Premium</f>
        <v>42.949380984609654</v>
      </c>
      <c r="I6" s="11" cm="1">
        <f t="array" ref="I6">INDEX(Life_PolicyHoldersInforce,A6)*INDEX(Global_EscalatedExpense,A6)</f>
        <v>4.874043257470281</v>
      </c>
      <c r="J6" s="11" cm="1">
        <f t="array" ref="J6">INDEX(Life_PremiumsReceived,A6)-INDEX(Life_ExpensesPaid,A6)-INDEX(Life_DeathBenefitsPaid,A6)</f>
        <v>37.128280508101739</v>
      </c>
      <c r="K6" s="11" cm="1">
        <f t="array" ref="K6">IF(A6=Global_MaxT,INDEX(Life_NetCF,A6),INDEX(Life_NetCF,A6)+(INDEX(Life_BEL,(A6+1))/INDEX(Global_DiscountFactor,A6)))</f>
        <v>532.02750102989944</v>
      </c>
      <c r="L6" s="11"/>
      <c r="M6" s="5">
        <f t="shared" si="1"/>
        <v>1</v>
      </c>
      <c r="N6" s="22" cm="1">
        <f t="array" ref="N6">INDEX(Annuity_PolicyHoldersInforce,A6)*INDEX(Global_QxFactor,INDEX(Global_Age,A6),Global_QxIndex)</f>
        <v>1.9668969266597394E-6</v>
      </c>
      <c r="O6" s="22" cm="1">
        <f t="array" ref="O6">IF(A6=1,1,INDEX(Annuity_PolicyHoldersInforce,(A6-1))-INDEX(Annuity_Deaths,(A6-1)))</f>
        <v>0.99999409928600769</v>
      </c>
      <c r="P6" s="23" cm="1">
        <f t="array" ref="P6">Annuity_Annuity*((1+Annuity_AnnuityEscalation)^INDEX(Annuity_PolicyAge,A6))</f>
        <v>1050</v>
      </c>
      <c r="Q6" s="23" cm="1">
        <f t="array" ref="Q6">INDEX(Annuity_PolicyHoldersInforce,A6)*INDEX(Global_EscalatedExpense,A6)</f>
        <v>5.0613313065005077</v>
      </c>
      <c r="R6" s="23" cm="1">
        <f t="array" ref="R6">INDEX(Annuity_PolicyHoldersInforce,A6)*INDEX(Annuity_EscalatedAnnuity,A6)</f>
        <v>1049.9938042503081</v>
      </c>
      <c r="S6" s="23" cm="1">
        <f t="array" ref="S6">-INDEX(Annuity_ExpensesPaid,A6)-INDEX(Annuity_AnnuitiesPaid,A6)</f>
        <v>-1055.0551355568086</v>
      </c>
      <c r="T6" s="23" cm="1">
        <f t="array" ref="T6">IF(A6=Global_MaxT,INDEX(Annuity_NetCF,A6),INDEX(Annuity_NetCF,A6)+(INDEX(Annuity_BEL,(A6+1))*INDEX(Global_DiscountFactor,A6)))</f>
        <v>-683225.2887210109</v>
      </c>
    </row>
    <row r="7" spans="1:22" x14ac:dyDescent="0.2">
      <c r="A7" s="7">
        <v>5</v>
      </c>
      <c r="B7" s="21">
        <f t="shared" si="0"/>
        <v>22</v>
      </c>
      <c r="C7" s="21"/>
      <c r="D7" s="22" cm="1">
        <f t="array" ref="D7">IF(A7=1,1,INDEX(Life_PolicyHoldersInforce,(A7-1))-INDEX(Life_Deaths,(A7-1))-INDEX(Life_Lapses,(A7-1)))</f>
        <v>0.95096105945533582</v>
      </c>
      <c r="E7" s="22" cm="1">
        <f t="array" ref="E7">(INDEX(Life_PolicyHoldersInforce,A7)-INDEX(Life_Deaths,A7))*INDEX(Life_LapseRateFactor,(Global_DurationInforce+A7))</f>
        <v>1.1877403706072195E-2</v>
      </c>
      <c r="F7" s="22" cm="1">
        <f t="array" ref="F7">INDEX(Life_PolicyHoldersInforce,A7)*INDEX(Global_QxFactor,INDEX(Global_Age,A7),Global_QxIndex)</f>
        <v>1.8704534222264703E-6</v>
      </c>
      <c r="G7" s="11" cm="1">
        <f t="array" ref="G7">INDEX(Life_Deaths,A7)*Life_SumAssured</f>
        <v>0.93522671111323519</v>
      </c>
      <c r="H7" s="11" cm="1">
        <f t="array" ref="H7">INDEX(Life_PolicyHoldersInforce,A7)*Life_Premium</f>
        <v>42.412863251707982</v>
      </c>
      <c r="I7" s="11" cm="1">
        <f t="array" ref="I7">INDEX(Life_PolicyHoldersInforce,A7)*INDEX(Global_EscalatedExpense,A7)</f>
        <v>4.8327667815159829</v>
      </c>
      <c r="J7" s="11" cm="1">
        <f t="array" ref="J7">INDEX(Life_PremiumsReceived,A7)-INDEX(Life_ExpensesPaid,A7)-INDEX(Life_DeathBenefitsPaid,A7)</f>
        <v>36.644869759078759</v>
      </c>
      <c r="K7" s="11" cm="1">
        <f t="array" ref="K7">IF(A7=Global_MaxT,INDEX(Life_NetCF,A7),INDEX(Life_NetCF,A7)+(INDEX(Life_BEL,(A7+1))/INDEX(Global_DiscountFactor,A7)))</f>
        <v>492.50194241357002</v>
      </c>
      <c r="L7" s="11"/>
      <c r="M7" s="5">
        <f t="shared" si="1"/>
        <v>1</v>
      </c>
      <c r="N7" s="22" cm="1">
        <f t="array" ref="N7">INDEX(Annuity_PolicyHoldersInforce,A7)*INDEX(Global_QxFactor,INDEX(Global_Age,A7),Global_QxIndex)</f>
        <v>1.9668930579533914E-6</v>
      </c>
      <c r="O7" s="22" cm="1">
        <f t="array" ref="O7">IF(A7=1,1,INDEX(Annuity_PolicyHoldersInforce,(A7-1))-INDEX(Annuity_Deaths,(A7-1)))</f>
        <v>0.99999213238908102</v>
      </c>
      <c r="P7" s="23" cm="1">
        <f t="array" ref="P7">Annuity_Annuity*((1+Annuity_AnnuityEscalation)^INDEX(Annuity_PolicyAge,A7))</f>
        <v>1050</v>
      </c>
      <c r="Q7" s="23" cm="1">
        <f t="array" ref="Q7">INDEX(Annuity_PolicyHoldersInforce,A7)*INDEX(Global_EscalatedExpense,A7)</f>
        <v>5.0819418010188935</v>
      </c>
      <c r="R7" s="23" cm="1">
        <f t="array" ref="R7">INDEX(Annuity_PolicyHoldersInforce,A7)*INDEX(Annuity_EscalatedAnnuity,A7)</f>
        <v>1049.991739008535</v>
      </c>
      <c r="S7" s="23" cm="1">
        <f t="array" ref="S7">-INDEX(Annuity_ExpensesPaid,A7)-INDEX(Annuity_AnnuitiesPaid,A7)</f>
        <v>-1055.0736808095539</v>
      </c>
      <c r="T7" s="23" cm="1">
        <f t="array" ref="T7">IF(A7=Global_MaxT,INDEX(Annuity_NetCF,A7),INDEX(Annuity_NetCF,A7)+(INDEX(Annuity_BEL,(A7+1))*INDEX(Global_DiscountFactor,A7)))</f>
        <v>-685490.73169160308</v>
      </c>
    </row>
    <row r="8" spans="1:22" x14ac:dyDescent="0.2">
      <c r="A8" s="7">
        <v>6</v>
      </c>
      <c r="B8" s="21">
        <f t="shared" si="0"/>
        <v>22</v>
      </c>
      <c r="C8" s="21"/>
      <c r="D8" s="22" cm="1">
        <f t="array" ref="D8">IF(A8=1,1,INDEX(Life_PolicyHoldersInforce,(A8-1))-INDEX(Life_Deaths,(A8-1))-INDEX(Life_Lapses,(A8-1)))</f>
        <v>0.93908178529584141</v>
      </c>
      <c r="E8" s="22" cm="1">
        <f t="array" ref="E8">(INDEX(Life_PolicyHoldersInforce,A8)-INDEX(Life_Deaths,A8))*INDEX(Life_LapseRateFactor,(Global_DurationInforce+A8))</f>
        <v>1.1729032820088452E-2</v>
      </c>
      <c r="F8" s="22" cm="1">
        <f t="array" ref="F8">INDEX(Life_PolicyHoldersInforce,A8)*INDEX(Global_QxFactor,INDEX(Global_Age,A8),Global_QxIndex)</f>
        <v>1.8470879765183999E-6</v>
      </c>
      <c r="G8" s="11" cm="1">
        <f t="array" ref="G8">INDEX(Life_Deaths,A8)*Life_SumAssured</f>
        <v>0.92354398825919992</v>
      </c>
      <c r="H8" s="11" cm="1">
        <f t="array" ref="H8">INDEX(Life_PolicyHoldersInforce,A8)*Life_Premium</f>
        <v>41.883047624194525</v>
      </c>
      <c r="I8" s="11" cm="1">
        <f t="array" ref="I8">INDEX(Life_PolicyHoldersInforce,A8)*INDEX(Global_EscalatedExpense,A8)</f>
        <v>4.7918398608235488</v>
      </c>
      <c r="J8" s="11" cm="1">
        <f t="array" ref="J8">INDEX(Life_PremiumsReceived,A8)-INDEX(Life_ExpensesPaid,A8)-INDEX(Life_DeathBenefitsPaid,A8)</f>
        <v>36.167663775111777</v>
      </c>
      <c r="K8" s="11" cm="1">
        <f t="array" ref="K8">IF(A8=Global_MaxT,INDEX(Life_NetCF,A8),INDEX(Life_NetCF,A8)+(INDEX(Life_BEL,(A8+1))/INDEX(Global_DiscountFactor,A8)))</f>
        <v>453.64891362849164</v>
      </c>
      <c r="L8" s="11"/>
      <c r="M8" s="5">
        <f t="shared" si="1"/>
        <v>1</v>
      </c>
      <c r="N8" s="22" cm="1">
        <f t="array" ref="N8">INDEX(Annuity_PolicyHoldersInforce,A8)*INDEX(Global_QxFactor,INDEX(Global_Age,A8),Global_QxIndex)</f>
        <v>1.9668891892546522E-6</v>
      </c>
      <c r="O8" s="22" cm="1">
        <f t="array" ref="O8">IF(A8=1,1,INDEX(Annuity_PolicyHoldersInforce,(A8-1))-INDEX(Annuity_Deaths,(A8-1)))</f>
        <v>0.99999016549602304</v>
      </c>
      <c r="P8" s="23" cm="1">
        <f t="array" ref="P8">Annuity_Annuity*((1+Annuity_AnnuityEscalation)^INDEX(Annuity_PolicyAge,A8))</f>
        <v>1050</v>
      </c>
      <c r="Q8" s="23" cm="1">
        <f t="array" ref="Q8">INDEX(Annuity_PolicyHoldersInforce,A8)*INDEX(Global_EscalatedExpense,A8)</f>
        <v>5.1026362245390695</v>
      </c>
      <c r="R8" s="23" cm="1">
        <f t="array" ref="R8">INDEX(Annuity_PolicyHoldersInforce,A8)*INDEX(Annuity_EscalatedAnnuity,A8)</f>
        <v>1049.9896737708241</v>
      </c>
      <c r="S8" s="23" cm="1">
        <f t="array" ref="S8">-INDEX(Annuity_ExpensesPaid,A8)-INDEX(Annuity_AnnuitiesPaid,A8)</f>
        <v>-1055.0923099953632</v>
      </c>
      <c r="T8" s="23" cm="1">
        <f t="array" ref="T8">IF(A8=Global_MaxT,INDEX(Annuity_NetCF,A8),INDEX(Annuity_NetCF,A8)+(INDEX(Annuity_BEL,(A8+1))*INDEX(Global_DiscountFactor,A8)))</f>
        <v>-687767.18318488484</v>
      </c>
    </row>
    <row r="9" spans="1:22" x14ac:dyDescent="0.2">
      <c r="A9" s="7">
        <v>7</v>
      </c>
      <c r="B9" s="21">
        <f t="shared" si="0"/>
        <v>22</v>
      </c>
      <c r="C9" s="21"/>
      <c r="D9" s="22" cm="1">
        <f t="array" ref="D9">IF(A9=1,1,INDEX(Life_PolicyHoldersInforce,(A9-1))-INDEX(Life_Deaths,(A9-1))-INDEX(Life_Lapses,(A9-1)))</f>
        <v>0.92735090538777643</v>
      </c>
      <c r="E9" s="22" cm="1">
        <f t="array" ref="E9">(INDEX(Life_PolicyHoldersInforce,A9)-INDEX(Life_Deaths,A9))*INDEX(Life_LapseRateFactor,(Global_DurationInforce+A9))</f>
        <v>1.1582515362711867E-2</v>
      </c>
      <c r="F9" s="22" cm="1">
        <f t="array" ref="F9">INDEX(Life_PolicyHoldersInforce,A9)*INDEX(Global_QxFactor,INDEX(Global_Age,A9),Global_QxIndex)</f>
        <v>1.824014408729688E-6</v>
      </c>
      <c r="G9" s="11" cm="1">
        <f t="array" ref="G9">INDEX(Life_Deaths,A9)*Life_SumAssured</f>
        <v>0.91200720436484395</v>
      </c>
      <c r="H9" s="11" cm="1">
        <f t="array" ref="H9">INDEX(Life_PolicyHoldersInforce,A9)*Life_Premium</f>
        <v>41.35985038029483</v>
      </c>
      <c r="I9" s="11" cm="1">
        <f t="array" ref="I9">INDEX(Life_PolicyHoldersInforce,A9)*INDEX(Global_EscalatedExpense,A9)</f>
        <v>4.7512595351383018</v>
      </c>
      <c r="J9" s="11" cm="1">
        <f t="array" ref="J9">INDEX(Life_PremiumsReceived,A9)-INDEX(Life_ExpensesPaid,A9)-INDEX(Life_DeathBenefitsPaid,A9)</f>
        <v>35.696583640791687</v>
      </c>
      <c r="K9" s="11" cm="1">
        <f t="array" ref="K9">IF(A9=Global_MaxT,INDEX(Life_NetCF,A9),INDEX(Life_NetCF,A9)+(INDEX(Life_BEL,(A9+1))/INDEX(Global_DiscountFactor,A9)))</f>
        <v>415.45898224945466</v>
      </c>
      <c r="L9" s="11"/>
      <c r="M9" s="5">
        <f t="shared" si="1"/>
        <v>1</v>
      </c>
      <c r="N9" s="22" cm="1">
        <f t="array" ref="N9">INDEX(Annuity_PolicyHoldersInforce,A9)*INDEX(Global_QxFactor,INDEX(Global_Age,A9),Global_QxIndex)</f>
        <v>1.9668853205635228E-6</v>
      </c>
      <c r="O9" s="22" cm="1">
        <f t="array" ref="O9">IF(A9=1,1,INDEX(Annuity_PolicyHoldersInforce,(A9-1))-INDEX(Annuity_Deaths,(A9-1)))</f>
        <v>0.99998819860683374</v>
      </c>
      <c r="P9" s="23" cm="1">
        <f t="array" ref="P9">Annuity_Annuity*((1+Annuity_AnnuityEscalation)^INDEX(Annuity_PolicyAge,A9))</f>
        <v>1050</v>
      </c>
      <c r="Q9" s="23" cm="1">
        <f t="array" ref="Q9">INDEX(Annuity_PolicyHoldersInforce,A9)*INDEX(Global_EscalatedExpense,A9)</f>
        <v>5.1234149188324274</v>
      </c>
      <c r="R9" s="23" cm="1">
        <f t="array" ref="R9">INDEX(Annuity_PolicyHoldersInforce,A9)*INDEX(Annuity_EscalatedAnnuity,A9)</f>
        <v>1049.9876085371754</v>
      </c>
      <c r="S9" s="23" cm="1">
        <f t="array" ref="S9">-INDEX(Annuity_ExpensesPaid,A9)-INDEX(Annuity_AnnuitiesPaid,A9)</f>
        <v>-1055.1110234560078</v>
      </c>
      <c r="T9" s="23" cm="1">
        <f t="array" ref="T9">IF(A9=Global_MaxT,INDEX(Annuity_NetCF,A9),INDEX(Annuity_NetCF,A9)+(INDEX(Annuity_BEL,(A9+1))*INDEX(Global_DiscountFactor,A9)))</f>
        <v>-690054.69670105551</v>
      </c>
    </row>
    <row r="10" spans="1:22" x14ac:dyDescent="0.2">
      <c r="A10" s="7">
        <v>8</v>
      </c>
      <c r="B10" s="21">
        <f t="shared" si="0"/>
        <v>22</v>
      </c>
      <c r="C10" s="21"/>
      <c r="D10" s="22" cm="1">
        <f t="array" ref="D10">IF(A10=1,1,INDEX(Life_PolicyHoldersInforce,(A10-1))-INDEX(Life_Deaths,(A10-1))-INDEX(Life_Lapses,(A10-1)))</f>
        <v>0.91576656601065587</v>
      </c>
      <c r="E10" s="22" cm="1">
        <f t="array" ref="E10">(INDEX(Life_PolicyHoldersInforce,A10)-INDEX(Life_Deaths,A10))*INDEX(Life_LapseRateFactor,(Global_DurationInforce+A10))</f>
        <v>1.1437828181168371E-2</v>
      </c>
      <c r="F10" s="22" cm="1">
        <f t="array" ref="F10">INDEX(Life_PolicyHoldersInforce,A10)*INDEX(Global_QxFactor,INDEX(Global_Age,A10),Global_QxIndex)</f>
        <v>1.8012290727616954E-6</v>
      </c>
      <c r="G10" s="11" cm="1">
        <f t="array" ref="G10">INDEX(Life_Deaths,A10)*Life_SumAssured</f>
        <v>0.90061453638084776</v>
      </c>
      <c r="H10" s="11" cm="1">
        <f t="array" ref="H10">INDEX(Life_PolicyHoldersInforce,A10)*Life_Premium</f>
        <v>40.84318884407525</v>
      </c>
      <c r="I10" s="11" cm="1">
        <f t="array" ref="I10">INDEX(Life_PolicyHoldersInforce,A10)*INDEX(Global_EscalatedExpense,A10)</f>
        <v>4.7110228692748652</v>
      </c>
      <c r="J10" s="11" cm="1">
        <f t="array" ref="J10">INDEX(Life_PremiumsReceived,A10)-INDEX(Life_ExpensesPaid,A10)-INDEX(Life_DeathBenefitsPaid,A10)</f>
        <v>35.231551438419537</v>
      </c>
      <c r="K10" s="11" cm="1">
        <f t="array" ref="K10">IF(A10=Global_MaxT,INDEX(Life_NetCF,A10),INDEX(Life_NetCF,A10)+(INDEX(Life_BEL,(A10+1))/INDEX(Global_DiscountFactor,A10)))</f>
        <v>377.92284007480083</v>
      </c>
      <c r="L10" s="11"/>
      <c r="M10" s="5">
        <f t="shared" si="1"/>
        <v>1</v>
      </c>
      <c r="N10" s="22" cm="1">
        <f t="array" ref="N10">INDEX(Annuity_PolicyHoldersInforce,A10)*INDEX(Global_QxFactor,INDEX(Global_Age,A10),Global_QxIndex)</f>
        <v>1.9668814518800023E-6</v>
      </c>
      <c r="O10" s="22" cm="1">
        <f t="array" ref="O10">IF(A10=1,1,INDEX(Annuity_PolicyHoldersInforce,(A10-1))-INDEX(Annuity_Deaths,(A10-1)))</f>
        <v>0.99998623172151313</v>
      </c>
      <c r="P10" s="23" cm="1">
        <f t="array" ref="P10">Annuity_Annuity*((1+Annuity_AnnuityEscalation)^INDEX(Annuity_PolicyAge,A10))</f>
        <v>1050</v>
      </c>
      <c r="Q10" s="23" cm="1">
        <f t="array" ref="Q10">INDEX(Annuity_PolicyHoldersInforce,A10)*INDEX(Global_EscalatedExpense,A10)</f>
        <v>5.1442782270620988</v>
      </c>
      <c r="R10" s="23" cm="1">
        <f t="array" ref="R10">INDEX(Annuity_PolicyHoldersInforce,A10)*INDEX(Annuity_EscalatedAnnuity,A10)</f>
        <v>1049.9855433075888</v>
      </c>
      <c r="S10" s="23" cm="1">
        <f t="array" ref="S10">-INDEX(Annuity_ExpensesPaid,A10)-INDEX(Annuity_AnnuitiesPaid,A10)</f>
        <v>-1055.129821534651</v>
      </c>
      <c r="T10" s="23" cm="1">
        <f t="array" ref="T10">IF(A10=Global_MaxT,INDEX(Annuity_NetCF,A10),INDEX(Annuity_NetCF,A10)+(INDEX(Annuity_BEL,(A10+1))*INDEX(Global_DiscountFactor,A10)))</f>
        <v>-692353.32600038568</v>
      </c>
    </row>
    <row r="11" spans="1:22" x14ac:dyDescent="0.2">
      <c r="A11" s="7">
        <v>9</v>
      </c>
      <c r="B11" s="21">
        <f t="shared" si="0"/>
        <v>22</v>
      </c>
      <c r="C11" s="21"/>
      <c r="D11" s="22" cm="1">
        <f t="array" ref="D11">IF(A11=1,1,INDEX(Life_PolicyHoldersInforce,(A11-1))-INDEX(Life_Deaths,(A11-1))-INDEX(Life_Lapses,(A11-1)))</f>
        <v>0.90432693660041474</v>
      </c>
      <c r="E11" s="22" cm="1">
        <f t="array" ref="E11">(INDEX(Life_PolicyHoldersInforce,A11)-INDEX(Life_Deaths,A11))*INDEX(Life_LapseRateFactor,(Global_DurationInforce+A11))</f>
        <v>1.1294948411905146E-2</v>
      </c>
      <c r="F11" s="22" cm="1">
        <f t="array" ref="F11">INDEX(Life_PolicyHoldersInforce,A11)*INDEX(Global_QxFactor,INDEX(Global_Age,A11),Global_QxIndex)</f>
        <v>1.7787283680623427E-6</v>
      </c>
      <c r="G11" s="11" cm="1">
        <f t="array" ref="G11">INDEX(Life_Deaths,A11)*Life_SumAssured</f>
        <v>0.88936418403117135</v>
      </c>
      <c r="H11" s="11" cm="1">
        <f t="array" ref="H11">INDEX(Life_PolicyHoldersInforce,A11)*Life_Premium</f>
        <v>40.332981372378498</v>
      </c>
      <c r="I11" s="11" cm="1">
        <f t="array" ref="I11">INDEX(Life_PolicyHoldersInforce,A11)*INDEX(Global_EscalatedExpense,A11)</f>
        <v>4.6711269529048698</v>
      </c>
      <c r="J11" s="11" cm="1">
        <f t="array" ref="J11">INDEX(Life_PremiumsReceived,A11)-INDEX(Life_ExpensesPaid,A11)-INDEX(Life_DeathBenefitsPaid,A11)</f>
        <v>34.772490235442454</v>
      </c>
      <c r="K11" s="11" cm="1">
        <f t="array" ref="K11">IF(A11=Global_MaxT,INDEX(Life_NetCF,A11),INDEX(Life_NetCF,A11)+(INDEX(Life_BEL,(A11+1))/INDEX(Global_DiscountFactor,A11)))</f>
        <v>341.03130153181041</v>
      </c>
      <c r="L11" s="11"/>
      <c r="M11" s="5">
        <f t="shared" si="1"/>
        <v>1</v>
      </c>
      <c r="N11" s="22" cm="1">
        <f t="array" ref="N11">INDEX(Annuity_PolicyHoldersInforce,A11)*INDEX(Global_QxFactor,INDEX(Global_Age,A11),Global_QxIndex)</f>
        <v>1.9668775832040916E-6</v>
      </c>
      <c r="O11" s="22" cm="1">
        <f t="array" ref="O11">IF(A11=1,1,INDEX(Annuity_PolicyHoldersInforce,(A11-1))-INDEX(Annuity_Deaths,(A11-1)))</f>
        <v>0.9999842648400612</v>
      </c>
      <c r="P11" s="23" cm="1">
        <f t="array" ref="P11">Annuity_Annuity*((1+Annuity_AnnuityEscalation)^INDEX(Annuity_PolicyAge,A11))</f>
        <v>1050</v>
      </c>
      <c r="Q11" s="23" cm="1">
        <f t="array" ref="Q11">INDEX(Annuity_PolicyHoldersInforce,A11)*INDEX(Global_EscalatedExpense,A11)</f>
        <v>5.1652264937886283</v>
      </c>
      <c r="R11" s="23" cm="1">
        <f t="array" ref="R11">INDEX(Annuity_PolicyHoldersInforce,A11)*INDEX(Annuity_EscalatedAnnuity,A11)</f>
        <v>1049.9834780820643</v>
      </c>
      <c r="S11" s="23" cm="1">
        <f t="array" ref="S11">-INDEX(Annuity_ExpensesPaid,A11)-INDEX(Annuity_AnnuitiesPaid,A11)</f>
        <v>-1055.1487045758529</v>
      </c>
      <c r="T11" s="23" cm="1">
        <f t="array" ref="T11">IF(A11=Global_MaxT,INDEX(Annuity_NetCF,A11),INDEX(Annuity_NetCF,A11)+(INDEX(Annuity_BEL,(A11+1))*INDEX(Global_DiscountFactor,A11)))</f>
        <v>-694663.12510448205</v>
      </c>
    </row>
    <row r="12" spans="1:22" x14ac:dyDescent="0.2">
      <c r="A12" s="7">
        <v>10</v>
      </c>
      <c r="B12" s="21">
        <f t="shared" si="0"/>
        <v>22</v>
      </c>
      <c r="C12" s="21"/>
      <c r="D12" s="22" cm="1">
        <f t="array" ref="D12">IF(A12=1,1,INDEX(Life_PolicyHoldersInforce,(A12-1))-INDEX(Life_Deaths,(A12-1))-INDEX(Life_Lapses,(A12-1)))</f>
        <v>0.89303020946014156</v>
      </c>
      <c r="E12" s="22" cm="1">
        <f t="array" ref="E12">(INDEX(Life_PolicyHoldersInforce,A12)-INDEX(Life_Deaths,A12))*INDEX(Life_LapseRateFactor,(Global_DurationInforce+A12))</f>
        <v>1.1153853476977721E-2</v>
      </c>
      <c r="F12" s="22" cm="1">
        <f t="array" ref="F12">INDEX(Life_PolicyHoldersInforce,A12)*INDEX(Global_QxFactor,INDEX(Global_Age,A12),Global_QxIndex)</f>
        <v>1.75650873905715E-6</v>
      </c>
      <c r="G12" s="11" cm="1">
        <f t="array" ref="G12">INDEX(Life_Deaths,A12)*Life_SumAssured</f>
        <v>0.87825436952857505</v>
      </c>
      <c r="H12" s="11" cm="1">
        <f t="array" ref="H12">INDEX(Life_PolicyHoldersInforce,A12)*Life_Premium</f>
        <v>39.829147341922315</v>
      </c>
      <c r="I12" s="11" cm="1">
        <f t="array" ref="I12">INDEX(Life_PolicyHoldersInforce,A12)*INDEX(Global_EscalatedExpense,A12)</f>
        <v>4.6315689003464442</v>
      </c>
      <c r="J12" s="11" cm="1">
        <f t="array" ref="J12">INDEX(Life_PremiumsReceived,A12)-INDEX(Life_ExpensesPaid,A12)-INDEX(Life_DeathBenefitsPaid,A12)</f>
        <v>34.319324072047294</v>
      </c>
      <c r="K12" s="11" cm="1">
        <f t="array" ref="K12">IF(A12=Global_MaxT,INDEX(Life_NetCF,A12),INDEX(Life_NetCF,A12)+(INDEX(Life_BEL,(A12+1))/INDEX(Global_DiscountFactor,A12)))</f>
        <v>304.77530210231726</v>
      </c>
      <c r="L12" s="11"/>
      <c r="M12" s="5">
        <f t="shared" si="1"/>
        <v>1</v>
      </c>
      <c r="N12" s="22" cm="1">
        <f t="array" ref="N12">INDEX(Annuity_PolicyHoldersInforce,A12)*INDEX(Global_QxFactor,INDEX(Global_Age,A12),Global_QxIndex)</f>
        <v>1.9668737145357902E-6</v>
      </c>
      <c r="O12" s="22" cm="1">
        <f t="array" ref="O12">IF(A12=1,1,INDEX(Annuity_PolicyHoldersInforce,(A12-1))-INDEX(Annuity_Deaths,(A12-1)))</f>
        <v>0.99998229796247795</v>
      </c>
      <c r="P12" s="23" cm="1">
        <f t="array" ref="P12">Annuity_Annuity*((1+Annuity_AnnuityEscalation)^INDEX(Annuity_PolicyAge,A12))</f>
        <v>1050</v>
      </c>
      <c r="Q12" s="23" cm="1">
        <f t="array" ref="Q12">INDEX(Annuity_PolicyHoldersInforce,A12)*INDEX(Global_EscalatedExpense,A12)</f>
        <v>5.1862600649756638</v>
      </c>
      <c r="R12" s="23" cm="1">
        <f t="array" ref="R12">INDEX(Annuity_PolicyHoldersInforce,A12)*INDEX(Annuity_EscalatedAnnuity,A12)</f>
        <v>1049.9814128606019</v>
      </c>
      <c r="S12" s="23" cm="1">
        <f t="array" ref="S12">-INDEX(Annuity_ExpensesPaid,A12)-INDEX(Annuity_AnnuitiesPaid,A12)</f>
        <v>-1055.1676729255776</v>
      </c>
      <c r="T12" s="23" cm="1">
        <f t="array" ref="T12">IF(A12=Global_MaxT,INDEX(Annuity_NetCF,A12),INDEX(Annuity_NetCF,A12)+(INDEX(Annuity_BEL,(A12+1))*INDEX(Global_DiscountFactor,A12)))</f>
        <v>-696984.14829755807</v>
      </c>
    </row>
    <row r="13" spans="1:22" x14ac:dyDescent="0.2">
      <c r="A13" s="7">
        <v>11</v>
      </c>
      <c r="B13" s="21">
        <f t="shared" si="0"/>
        <v>22</v>
      </c>
      <c r="C13" s="21"/>
      <c r="D13" s="22" cm="1">
        <f t="array" ref="D13">IF(A13=1,1,INDEX(Life_PolicyHoldersInforce,(A13-1))-INDEX(Life_Deaths,(A13-1))-INDEX(Life_Lapses,(A13-1)))</f>
        <v>0.88187459947442481</v>
      </c>
      <c r="E13" s="22" cm="1">
        <f t="array" ref="E13">(INDEX(Life_PolicyHoldersInforce,A13)-INDEX(Life_Deaths,A13))*INDEX(Life_LapseRateFactor,(Global_DurationInforce+A13))</f>
        <v>1.1014521080482181E-2</v>
      </c>
      <c r="F13" s="22" cm="1">
        <f t="array" ref="F13">INDEX(Life_PolicyHoldersInforce,A13)*INDEX(Global_QxFactor,INDEX(Global_Age,A13),Global_QxIndex)</f>
        <v>1.7345666745873821E-6</v>
      </c>
      <c r="G13" s="11" cm="1">
        <f t="array" ref="G13">INDEX(Life_Deaths,A13)*Life_SumAssured</f>
        <v>0.867283337293691</v>
      </c>
      <c r="H13" s="11" cm="1">
        <f t="array" ref="H13">INDEX(Life_PolicyHoldersInforce,A13)*Life_Premium</f>
        <v>39.331607136559349</v>
      </c>
      <c r="I13" s="11" cm="1">
        <f t="array" ref="I13">INDEX(Life_PolicyHoldersInforce,A13)*INDEX(Global_EscalatedExpense,A13)</f>
        <v>4.5923458503554908</v>
      </c>
      <c r="J13" s="11" cm="1">
        <f t="array" ref="J13">INDEX(Life_PremiumsReceived,A13)-INDEX(Life_ExpensesPaid,A13)-INDEX(Life_DeathBenefitsPaid,A13)</f>
        <v>33.871977948910164</v>
      </c>
      <c r="K13" s="11" cm="1">
        <f t="array" ref="K13">IF(A13=Global_MaxT,INDEX(Life_NetCF,A13),INDEX(Life_NetCF,A13)+(INDEX(Life_BEL,(A13+1))/INDEX(Global_DiscountFactor,A13)))</f>
        <v>269.14589676829564</v>
      </c>
      <c r="L13" s="11"/>
      <c r="M13" s="5">
        <f t="shared" si="1"/>
        <v>1</v>
      </c>
      <c r="N13" s="22" cm="1">
        <f t="array" ref="N13">INDEX(Annuity_PolicyHoldersInforce,A13)*INDEX(Global_QxFactor,INDEX(Global_Age,A13),Global_QxIndex)</f>
        <v>1.9668698458750981E-6</v>
      </c>
      <c r="O13" s="22" cm="1">
        <f t="array" ref="O13">IF(A13=1,1,INDEX(Annuity_PolicyHoldersInforce,(A13-1))-INDEX(Annuity_Deaths,(A13-1)))</f>
        <v>0.99998033108876339</v>
      </c>
      <c r="P13" s="23" cm="1">
        <f t="array" ref="P13">Annuity_Annuity*((1+Annuity_AnnuityEscalation)^INDEX(Annuity_PolicyAge,A13))</f>
        <v>1050</v>
      </c>
      <c r="Q13" s="23" cm="1">
        <f t="array" ref="Q13">INDEX(Annuity_PolicyHoldersInforce,A13)*INDEX(Global_EscalatedExpense,A13)</f>
        <v>5.2073792879956651</v>
      </c>
      <c r="R13" s="23" cm="1">
        <f t="array" ref="R13">INDEX(Annuity_PolicyHoldersInforce,A13)*INDEX(Annuity_EscalatedAnnuity,A13)</f>
        <v>1049.9793476432017</v>
      </c>
      <c r="S13" s="23" cm="1">
        <f t="array" ref="S13">-INDEX(Annuity_ExpensesPaid,A13)-INDEX(Annuity_AnnuitiesPaid,A13)</f>
        <v>-1055.1867269311974</v>
      </c>
      <c r="T13" s="23" cm="1">
        <f t="array" ref="T13">IF(A13=Global_MaxT,INDEX(Annuity_NetCF,A13),INDEX(Annuity_NetCF,A13)+(INDEX(Annuity_BEL,(A13+1))*INDEX(Global_DiscountFactor,A13)))</f>
        <v>-699316.45012771047</v>
      </c>
    </row>
    <row r="14" spans="1:22" x14ac:dyDescent="0.2">
      <c r="A14" s="7">
        <v>12</v>
      </c>
      <c r="B14" s="21">
        <f t="shared" si="0"/>
        <v>23</v>
      </c>
      <c r="C14" s="21"/>
      <c r="D14" s="22" cm="1">
        <f t="array" ref="D14">IF(A14=1,1,INDEX(Life_PolicyHoldersInforce,(A14-1))-INDEX(Life_Deaths,(A14-1))-INDEX(Life_Lapses,(A14-1)))</f>
        <v>0.87085834382726801</v>
      </c>
      <c r="E14" s="22" cm="1">
        <f t="array" ref="E14">(INDEX(Life_PolicyHoldersInforce,A14)-INDEX(Life_Deaths,A14))*INDEX(Life_LapseRateFactor,(Global_DurationInforce+A14))</f>
        <v>1.0876928818563954E-2</v>
      </c>
      <c r="F14" s="22" cm="1">
        <f t="array" ref="F14">INDEX(Life_PolicyHoldersInforce,A14)*INDEX(Global_QxFactor,INDEX(Global_Age,A14),Global_QxIndex)</f>
        <v>1.7438411019097914E-6</v>
      </c>
      <c r="G14" s="11" cm="1">
        <f t="array" ref="G14">INDEX(Life_Deaths,A14)*Life_SumAssured</f>
        <v>0.87192055095489573</v>
      </c>
      <c r="H14" s="11" cm="1">
        <f t="array" ref="H14">INDEX(Life_PolicyHoldersInforce,A14)*Life_Premium</f>
        <v>38.840282134696153</v>
      </c>
      <c r="I14" s="11" cm="1">
        <f t="array" ref="I14">INDEX(Life_PolicyHoldersInforce,A14)*INDEX(Global_EscalatedExpense,A14)</f>
        <v>4.5534549659187364</v>
      </c>
      <c r="J14" s="11" cm="1">
        <f t="array" ref="J14">INDEX(Life_PremiumsReceived,A14)-INDEX(Life_ExpensesPaid,A14)-INDEX(Life_DeathBenefitsPaid,A14)</f>
        <v>33.414906617822517</v>
      </c>
      <c r="K14" s="11" cm="1">
        <f t="array" ref="K14">IF(A14=Global_MaxT,INDEX(Life_NetCF,A14),INDEX(Life_NetCF,A14)+(INDEX(Life_BEL,(A14+1))/INDEX(Global_DiscountFactor,A14)))</f>
        <v>234.13425847716877</v>
      </c>
      <c r="L14" s="11"/>
      <c r="M14" s="5">
        <f t="shared" si="1"/>
        <v>2</v>
      </c>
      <c r="N14" s="22" cm="1">
        <f t="array" ref="N14">INDEX(Annuity_PolicyHoldersInforce,A14)*INDEX(Global_QxFactor,INDEX(Global_Age,A14),Global_QxIndex)</f>
        <v>2.002396124359056E-6</v>
      </c>
      <c r="O14" s="22" cm="1">
        <f t="array" ref="O14">IF(A14=1,1,INDEX(Annuity_PolicyHoldersInforce,(A14-1))-INDEX(Annuity_Deaths,(A14-1)))</f>
        <v>0.9999783642189175</v>
      </c>
      <c r="P14" s="23" cm="1">
        <f t="array" ref="P14">Annuity_Annuity*((1+Annuity_AnnuityEscalation)^INDEX(Annuity_PolicyAge,A14))</f>
        <v>1102.5</v>
      </c>
      <c r="Q14" s="23" cm="1">
        <f t="array" ref="Q14">INDEX(Annuity_PolicyHoldersInforce,A14)*INDEX(Global_EscalatedExpense,A14)</f>
        <v>5.2285845116356473</v>
      </c>
      <c r="R14" s="23" cm="1">
        <f t="array" ref="R14">INDEX(Annuity_PolicyHoldersInforce,A14)*INDEX(Annuity_EscalatedAnnuity,A14)</f>
        <v>1102.4761465513566</v>
      </c>
      <c r="S14" s="23" cm="1">
        <f t="array" ref="S14">-INDEX(Annuity_ExpensesPaid,A14)-INDEX(Annuity_AnnuitiesPaid,A14)</f>
        <v>-1107.7047310629923</v>
      </c>
      <c r="T14" s="23" cm="1">
        <f t="array" ref="T14">IF(A14=Global_MaxT,INDEX(Annuity_NetCF,A14),INDEX(Annuity_NetCF,A14)+(INDEX(Annuity_BEL,(A14+1))*INDEX(Global_DiscountFactor,A14)))</f>
        <v>-701660.08540820284</v>
      </c>
    </row>
    <row r="15" spans="1:22" x14ac:dyDescent="0.2">
      <c r="A15" s="7">
        <v>13</v>
      </c>
      <c r="B15" s="21">
        <f t="shared" si="0"/>
        <v>23</v>
      </c>
      <c r="C15" s="21"/>
      <c r="D15" s="22" cm="1">
        <f t="array" ref="D15">IF(A15=1,1,INDEX(Life_PolicyHoldersInforce,(A15-1))-INDEX(Life_Deaths,(A15-1))-INDEX(Life_Lapses,(A15-1)))</f>
        <v>0.8599796711676021</v>
      </c>
      <c r="E15" s="22" cm="1">
        <f t="array" ref="E15">(INDEX(Life_PolicyHoldersInforce,A15)-INDEX(Life_Deaths,A15))*INDEX(Life_LapseRateFactor,(Global_DurationInforce+A15))</f>
        <v>1.0741055344998071E-2</v>
      </c>
      <c r="F15" s="22" cm="1">
        <f t="array" ref="F15">INDEX(Life_PolicyHoldersInforce,A15)*INDEX(Global_QxFactor,INDEX(Global_Age,A15),Global_QxIndex)</f>
        <v>1.7220572186265757E-6</v>
      </c>
      <c r="G15" s="11" cm="1">
        <f t="array" ref="G15">INDEX(Life_Deaths,A15)*Life_SumAssured</f>
        <v>0.86102860931328784</v>
      </c>
      <c r="H15" s="11" cm="1">
        <f t="array" ref="H15">INDEX(Life_PolicyHoldersInforce,A15)*Life_Premium</f>
        <v>38.355093334075057</v>
      </c>
      <c r="I15" s="11" cm="1">
        <f t="array" ref="I15">INDEX(Life_PolicyHoldersInforce,A15)*INDEX(Global_EscalatedExpense,A15)</f>
        <v>4.5148932736299114</v>
      </c>
      <c r="J15" s="11" cm="1">
        <f t="array" ref="J15">INDEX(Life_PremiumsReceived,A15)-INDEX(Life_ExpensesPaid,A15)-INDEX(Life_DeathBenefitsPaid,A15)</f>
        <v>32.979171451131862</v>
      </c>
      <c r="K15" s="11" cm="1">
        <f t="array" ref="K15">IF(A15=Global_MaxT,INDEX(Life_NetCF,A15),INDEX(Life_NetCF,A15)+(INDEX(Life_BEL,(A15+1))/INDEX(Global_DiscountFactor,A15)))</f>
        <v>199.74707288181477</v>
      </c>
      <c r="L15" s="11"/>
      <c r="M15" s="5">
        <f t="shared" si="1"/>
        <v>2</v>
      </c>
      <c r="N15" s="22" cm="1">
        <f t="array" ref="N15">INDEX(Annuity_PolicyHoldersInforce,A15)*INDEX(Global_QxFactor,INDEX(Global_Age,A15),Global_QxIndex)</f>
        <v>2.0023921146820649E-6</v>
      </c>
      <c r="O15" s="22" cm="1">
        <f t="array" ref="O15">IF(A15=1,1,INDEX(Annuity_PolicyHoldersInforce,(A15-1))-INDEX(Annuity_Deaths,(A15-1)))</f>
        <v>0.99997636182279315</v>
      </c>
      <c r="P15" s="23" cm="1">
        <f t="array" ref="P15">Annuity_Annuity*((1+Annuity_AnnuityEscalation)^INDEX(Annuity_PolicyAge,A15))</f>
        <v>1102.5</v>
      </c>
      <c r="Q15" s="23" cm="1">
        <f t="array" ref="Q15">INDEX(Annuity_PolicyHoldersInforce,A15)*INDEX(Global_EscalatedExpense,A15)</f>
        <v>5.2498758995696644</v>
      </c>
      <c r="R15" s="23" cm="1">
        <f t="array" ref="R15">INDEX(Annuity_PolicyHoldersInforce,A15)*INDEX(Annuity_EscalatedAnnuity,A15)</f>
        <v>1102.4739389096294</v>
      </c>
      <c r="S15" s="23" cm="1">
        <f t="array" ref="S15">-INDEX(Annuity_ExpensesPaid,A15)-INDEX(Annuity_AnnuitiesPaid,A15)</f>
        <v>-1107.723814809199</v>
      </c>
      <c r="T15" s="23" cm="1">
        <f t="array" ref="T15">IF(A15=Global_MaxT,INDEX(Annuity_NetCF,A15),INDEX(Annuity_NetCF,A15)+(INDEX(Annuity_BEL,(A15+1))*INDEX(Global_DiscountFactor,A15)))</f>
        <v>-703962.35481375724</v>
      </c>
    </row>
    <row r="16" spans="1:22" x14ac:dyDescent="0.2">
      <c r="A16" s="7">
        <v>14</v>
      </c>
      <c r="B16" s="21">
        <f t="shared" si="0"/>
        <v>23</v>
      </c>
      <c r="C16" s="21"/>
      <c r="D16" s="22" cm="1">
        <f t="array" ref="D16">IF(A16=1,1,INDEX(Life_PolicyHoldersInforce,(A16-1))-INDEX(Life_Deaths,(A16-1))-INDEX(Life_Lapses,(A16-1)))</f>
        <v>0.84923689376538547</v>
      </c>
      <c r="E16" s="22" cm="1">
        <f t="array" ref="E16">(INDEX(Life_PolicyHoldersInforce,A16)-INDEX(Life_Deaths,A16))*INDEX(Life_LapseRateFactor,(Global_DurationInforce+A16))</f>
        <v>1.0606879188857613E-2</v>
      </c>
      <c r="F16" s="22" cm="1">
        <f t="array" ref="F16">INDEX(Life_PolicyHoldersInforce,A16)*INDEX(Global_QxFactor,INDEX(Global_Age,A16),Global_QxIndex)</f>
        <v>1.7005454573677678E-6</v>
      </c>
      <c r="G16" s="11" cm="1">
        <f t="array" ref="G16">INDEX(Life_Deaths,A16)*Life_SumAssured</f>
        <v>0.85027272868388393</v>
      </c>
      <c r="H16" s="11" cm="1">
        <f t="array" ref="H16">INDEX(Life_PolicyHoldersInforce,A16)*Life_Premium</f>
        <v>37.87596546193619</v>
      </c>
      <c r="I16" s="11" cm="1">
        <f t="array" ref="I16">INDEX(Life_PolicyHoldersInforce,A16)*INDEX(Global_EscalatedExpense,A16)</f>
        <v>4.4766581474591902</v>
      </c>
      <c r="J16" s="11" cm="1">
        <f t="array" ref="J16">INDEX(Life_PremiumsReceived,A16)-INDEX(Life_ExpensesPaid,A16)-INDEX(Life_DeathBenefitsPaid,A16)</f>
        <v>32.549034585793116</v>
      </c>
      <c r="K16" s="11" cm="1">
        <f t="array" ref="K16">IF(A16=Global_MaxT,INDEX(Life_NetCF,A16),INDEX(Life_NetCF,A16)+(INDEX(Life_BEL,(A16+1))/INDEX(Global_DiscountFactor,A16)))</f>
        <v>165.96008233807385</v>
      </c>
      <c r="L16" s="11"/>
      <c r="M16" s="5">
        <f t="shared" si="1"/>
        <v>2</v>
      </c>
      <c r="N16" s="22" cm="1">
        <f t="array" ref="N16">INDEX(Annuity_PolicyHoldersInforce,A16)*INDEX(Global_QxFactor,INDEX(Global_Age,A16),Global_QxIndex)</f>
        <v>2.0023881050131028E-6</v>
      </c>
      <c r="O16" s="22" cm="1">
        <f t="array" ref="O16">IF(A16=1,1,INDEX(Annuity_PolicyHoldersInforce,(A16-1))-INDEX(Annuity_Deaths,(A16-1)))</f>
        <v>0.99997435943067847</v>
      </c>
      <c r="P16" s="23" cm="1">
        <f t="array" ref="P16">Annuity_Annuity*((1+Annuity_AnnuityEscalation)^INDEX(Annuity_PolicyAge,A16))</f>
        <v>1102.5</v>
      </c>
      <c r="Q16" s="23" cm="1">
        <f t="array" ref="Q16">INDEX(Annuity_PolicyHoldersInforce,A16)*INDEX(Global_EscalatedExpense,A16)</f>
        <v>5.2712539884452365</v>
      </c>
      <c r="R16" s="23" cm="1">
        <f t="array" ref="R16">INDEX(Annuity_PolicyHoldersInforce,A16)*INDEX(Annuity_EscalatedAnnuity,A16)</f>
        <v>1102.471731272323</v>
      </c>
      <c r="S16" s="23" cm="1">
        <f t="array" ref="S16">-INDEX(Annuity_ExpensesPaid,A16)-INDEX(Annuity_AnnuitiesPaid,A16)</f>
        <v>-1107.7429852607684</v>
      </c>
      <c r="T16" s="23" cm="1">
        <f t="array" ref="T16">IF(A16=Global_MaxT,INDEX(Annuity_NetCF,A16),INDEX(Annuity_NetCF,A16)+(INDEX(Annuity_BEL,(A16+1))*INDEX(Global_DiscountFactor,A16)))</f>
        <v>-706275.81145542092</v>
      </c>
    </row>
    <row r="17" spans="1:20" x14ac:dyDescent="0.2">
      <c r="A17" s="7">
        <v>15</v>
      </c>
      <c r="B17" s="21">
        <f t="shared" si="0"/>
        <v>23</v>
      </c>
      <c r="C17" s="21"/>
      <c r="D17" s="22" cm="1">
        <f t="array" ref="D17">IF(A17=1,1,INDEX(Life_PolicyHoldersInforce,(A17-1))-INDEX(Life_Deaths,(A17-1))-INDEX(Life_Lapses,(A17-1)))</f>
        <v>0.83862831403107052</v>
      </c>
      <c r="E17" s="22" cm="1">
        <f t="array" ref="E17">(INDEX(Life_PolicyHoldersInforce,A17)-INDEX(Life_Deaths,A17))*INDEX(Life_LapseRateFactor,(Global_DurationInforce+A17))</f>
        <v>1.0474379147428268E-2</v>
      </c>
      <c r="F17" s="22" cm="1">
        <f t="array" ref="F17">INDEX(Life_PolicyHoldersInforce,A17)*INDEX(Global_QxFactor,INDEX(Global_Age,A17),Global_QxIndex)</f>
        <v>1.6793024188130898E-6</v>
      </c>
      <c r="G17" s="11" cm="1">
        <f t="array" ref="G17">INDEX(Life_Deaths,A17)*Life_SumAssured</f>
        <v>0.83965120940654492</v>
      </c>
      <c r="H17" s="11" cm="1">
        <f t="array" ref="H17">INDEX(Life_PolicyHoldersInforce,A17)*Life_Premium</f>
        <v>37.402822805785746</v>
      </c>
      <c r="I17" s="11" cm="1">
        <f t="array" ref="I17">INDEX(Life_PolicyHoldersInforce,A17)*INDEX(Global_EscalatedExpense,A17)</f>
        <v>4.4387468218269728</v>
      </c>
      <c r="J17" s="11" cm="1">
        <f t="array" ref="J17">INDEX(Life_PremiumsReceived,A17)-INDEX(Life_ExpensesPaid,A17)-INDEX(Life_DeathBenefitsPaid,A17)</f>
        <v>32.124424774552224</v>
      </c>
      <c r="K17" s="11" cm="1">
        <f t="array" ref="K17">IF(A17=Global_MaxT,INDEX(Life_NetCF,A17),INDEX(Life_NetCF,A17)+(INDEX(Life_BEL,(A17+1))/INDEX(Global_DiscountFactor,A17)))</f>
        <v>132.76480833441488</v>
      </c>
      <c r="L17" s="11"/>
      <c r="M17" s="5">
        <f t="shared" si="1"/>
        <v>2</v>
      </c>
      <c r="N17" s="22" cm="1">
        <f t="array" ref="N17">INDEX(Annuity_PolicyHoldersInforce,A17)*INDEX(Global_QxFactor,INDEX(Global_Age,A17),Global_QxIndex)</f>
        <v>2.0023840953521697E-6</v>
      </c>
      <c r="O17" s="22" cm="1">
        <f t="array" ref="O17">IF(A17=1,1,INDEX(Annuity_PolicyHoldersInforce,(A17-1))-INDEX(Annuity_Deaths,(A17-1)))</f>
        <v>0.99997235704257348</v>
      </c>
      <c r="P17" s="23" cm="1">
        <f t="array" ref="P17">Annuity_Annuity*((1+Annuity_AnnuityEscalation)^INDEX(Annuity_PolicyAge,A17))</f>
        <v>1102.5</v>
      </c>
      <c r="Q17" s="23" cm="1">
        <f t="array" ref="Q17">INDEX(Annuity_PolicyHoldersInforce,A17)*INDEX(Global_EscalatedExpense,A17)</f>
        <v>5.2927191313184094</v>
      </c>
      <c r="R17" s="23" cm="1">
        <f t="array" ref="R17">INDEX(Annuity_PolicyHoldersInforce,A17)*INDEX(Annuity_EscalatedAnnuity,A17)</f>
        <v>1102.4695236394373</v>
      </c>
      <c r="S17" s="23" cm="1">
        <f t="array" ref="S17">-INDEX(Annuity_ExpensesPaid,A17)-INDEX(Annuity_AnnuitiesPaid,A17)</f>
        <v>-1107.7622427707556</v>
      </c>
      <c r="T17" s="23" cm="1">
        <f t="array" ref="T17">IF(A17=Global_MaxT,INDEX(Annuity_NetCF,A17),INDEX(Annuity_NetCF,A17)+(INDEX(Annuity_BEL,(A17+1))*INDEX(Global_DiscountFactor,A17)))</f>
        <v>-708600.5097005039</v>
      </c>
    </row>
    <row r="18" spans="1:20" x14ac:dyDescent="0.2">
      <c r="A18" s="7">
        <v>16</v>
      </c>
      <c r="B18" s="21">
        <f t="shared" si="0"/>
        <v>23</v>
      </c>
      <c r="C18" s="21"/>
      <c r="D18" s="22" cm="1">
        <f t="array" ref="D18">IF(A18=1,1,INDEX(Life_PolicyHoldersInforce,(A18-1))-INDEX(Life_Deaths,(A18-1))-INDEX(Life_Lapses,(A18-1)))</f>
        <v>0.82815225558122352</v>
      </c>
      <c r="E18" s="22" cm="1">
        <f t="array" ref="E18">(INDEX(Life_PolicyHoldersInforce,A18)-INDEX(Life_Deaths,A18))*INDEX(Life_LapseRateFactor,(Global_DurationInforce+A18))</f>
        <v>1.0343534282857846E-2</v>
      </c>
      <c r="F18" s="22" cm="1">
        <f t="array" ref="F18">INDEX(Life_PolicyHoldersInforce,A18)*INDEX(Global_QxFactor,INDEX(Global_Age,A18),Global_QxIndex)</f>
        <v>1.6583247461062229E-6</v>
      </c>
      <c r="G18" s="11" cm="1">
        <f t="array" ref="G18">INDEX(Life_Deaths,A18)*Life_SumAssured</f>
        <v>0.82916237305311147</v>
      </c>
      <c r="H18" s="11" cm="1">
        <f t="array" ref="H18">INDEX(Life_PolicyHoldersInforce,A18)*Life_Premium</f>
        <v>36.935590598922573</v>
      </c>
      <c r="I18" s="11" cm="1">
        <f t="array" ref="I18">INDEX(Life_PolicyHoldersInforce,A18)*INDEX(Global_EscalatedExpense,A18)</f>
        <v>4.4011565545744338</v>
      </c>
      <c r="J18" s="11" cm="1">
        <f t="array" ref="J18">INDEX(Life_PremiumsReceived,A18)-INDEX(Life_ExpensesPaid,A18)-INDEX(Life_DeathBenefitsPaid,A18)</f>
        <v>31.705271671295026</v>
      </c>
      <c r="K18" s="11" cm="1">
        <f t="array" ref="K18">IF(A18=Global_MaxT,INDEX(Life_NetCF,A18),INDEX(Life_NetCF,A18)+(INDEX(Life_BEL,(A18+1))/INDEX(Global_DiscountFactor,A18)))</f>
        <v>100.152884331116</v>
      </c>
      <c r="L18" s="11"/>
      <c r="M18" s="5">
        <f t="shared" si="1"/>
        <v>2</v>
      </c>
      <c r="N18" s="22" cm="1">
        <f t="array" ref="N18">INDEX(Annuity_PolicyHoldersInforce,A18)*INDEX(Global_QxFactor,INDEX(Global_Age,A18),Global_QxIndex)</f>
        <v>2.0023800856992657E-6</v>
      </c>
      <c r="O18" s="22" cm="1">
        <f t="array" ref="O18">IF(A18=1,1,INDEX(Annuity_PolicyHoldersInforce,(A18-1))-INDEX(Annuity_Deaths,(A18-1)))</f>
        <v>0.99997035465847817</v>
      </c>
      <c r="P18" s="23" cm="1">
        <f t="array" ref="P18">Annuity_Annuity*((1+Annuity_AnnuityEscalation)^INDEX(Annuity_PolicyAge,A18))</f>
        <v>1102.5</v>
      </c>
      <c r="Q18" s="23" cm="1">
        <f t="array" ref="Q18">INDEX(Annuity_PolicyHoldersInforce,A18)*INDEX(Global_EscalatedExpense,A18)</f>
        <v>5.3142716826829171</v>
      </c>
      <c r="R18" s="23" cm="1">
        <f t="array" ref="R18">INDEX(Annuity_PolicyHoldersInforce,A18)*INDEX(Annuity_EscalatedAnnuity,A18)</f>
        <v>1102.4673160109721</v>
      </c>
      <c r="S18" s="23" cm="1">
        <f t="array" ref="S18">-INDEX(Annuity_ExpensesPaid,A18)-INDEX(Annuity_AnnuitiesPaid,A18)</f>
        <v>-1107.781587693655</v>
      </c>
      <c r="T18" s="23" cm="1">
        <f t="array" ref="T18">IF(A18=Global_MaxT,INDEX(Annuity_NetCF,A18),INDEX(Annuity_NetCF,A18)+(INDEX(Annuity_BEL,(A18+1))*INDEX(Global_DiscountFactor,A18)))</f>
        <v>-710936.50418059714</v>
      </c>
    </row>
    <row r="19" spans="1:20" x14ac:dyDescent="0.2">
      <c r="A19" s="7">
        <v>17</v>
      </c>
      <c r="B19" s="21">
        <f t="shared" si="0"/>
        <v>23</v>
      </c>
      <c r="C19" s="21"/>
      <c r="D19" s="22" cm="1">
        <f t="array" ref="D19">IF(A19=1,1,INDEX(Life_PolicyHoldersInforce,(A19-1))-INDEX(Life_Deaths,(A19-1))-INDEX(Life_Lapses,(A19-1)))</f>
        <v>0.8178070629736196</v>
      </c>
      <c r="E19" s="22" cm="1">
        <f t="array" ref="E19">(INDEX(Life_PolicyHoldersInforce,A19)-INDEX(Life_Deaths,A19))*INDEX(Life_LapseRateFactor,(Global_DurationInforce+A19))</f>
        <v>1.0214323918847645E-2</v>
      </c>
      <c r="F19" s="22" cm="1">
        <f t="array" ref="F19">INDEX(Life_PolicyHoldersInforce,A19)*INDEX(Global_QxFactor,INDEX(Global_Age,A19),Global_QxIndex)</f>
        <v>1.637609124324351E-6</v>
      </c>
      <c r="G19" s="11" cm="1">
        <f t="array" ref="G19">INDEX(Life_Deaths,A19)*Life_SumAssured</f>
        <v>0.81880456216217545</v>
      </c>
      <c r="H19" s="11" cm="1">
        <f t="array" ref="H19">INDEX(Life_PolicyHoldersInforce,A19)*Life_Premium</f>
        <v>36.474195008623433</v>
      </c>
      <c r="I19" s="11" cm="1">
        <f t="array" ref="I19">INDEX(Life_PolicyHoldersInforce,A19)*INDEX(Global_EscalatedExpense,A19)</f>
        <v>4.3638846267651727</v>
      </c>
      <c r="J19" s="11" cm="1">
        <f t="array" ref="J19">INDEX(Life_PremiumsReceived,A19)-INDEX(Life_ExpensesPaid,A19)-INDEX(Life_DeathBenefitsPaid,A19)</f>
        <v>31.291505819696088</v>
      </c>
      <c r="K19" s="11" cm="1">
        <f t="array" ref="K19">IF(A19=Global_MaxT,INDEX(Life_NetCF,A19),INDEX(Life_NetCF,A19)+(INDEX(Life_BEL,(A19+1))/INDEX(Global_DiscountFactor,A19)))</f>
        <v>68.116054321101359</v>
      </c>
      <c r="L19" s="11"/>
      <c r="M19" s="5">
        <f t="shared" si="1"/>
        <v>2</v>
      </c>
      <c r="N19" s="22" cm="1">
        <f t="array" ref="N19">INDEX(Annuity_PolicyHoldersInforce,A19)*INDEX(Global_QxFactor,INDEX(Global_Age,A19),Global_QxIndex)</f>
        <v>2.0023760760543907E-6</v>
      </c>
      <c r="O19" s="22" cm="1">
        <f t="array" ref="O19">IF(A19=1,1,INDEX(Annuity_PolicyHoldersInforce,(A19-1))-INDEX(Annuity_Deaths,(A19-1)))</f>
        <v>0.99996835227839242</v>
      </c>
      <c r="P19" s="23" cm="1">
        <f t="array" ref="P19">Annuity_Annuity*((1+Annuity_AnnuityEscalation)^INDEX(Annuity_PolicyAge,A19))</f>
        <v>1102.5</v>
      </c>
      <c r="Q19" s="23" cm="1">
        <f t="array" ref="Q19">INDEX(Annuity_PolicyHoldersInforce,A19)*INDEX(Global_EscalatedExpense,A19)</f>
        <v>5.3359119984760275</v>
      </c>
      <c r="R19" s="23" cm="1">
        <f t="array" ref="R19">INDEX(Annuity_PolicyHoldersInforce,A19)*INDEX(Annuity_EscalatedAnnuity,A19)</f>
        <v>1102.4651083869276</v>
      </c>
      <c r="S19" s="23" cm="1">
        <f t="array" ref="S19">-INDEX(Annuity_ExpensesPaid,A19)-INDEX(Annuity_AnnuitiesPaid,A19)</f>
        <v>-1107.8010203854035</v>
      </c>
      <c r="T19" s="23" cm="1">
        <f t="array" ref="T19">IF(A19=Global_MaxT,INDEX(Annuity_NetCF,A19),INDEX(Annuity_NetCF,A19)+(INDEX(Annuity_BEL,(A19+1))*INDEX(Global_DiscountFactor,A19)))</f>
        <v>-713283.84979285731</v>
      </c>
    </row>
    <row r="20" spans="1:20" x14ac:dyDescent="0.2">
      <c r="A20" s="7">
        <v>18</v>
      </c>
      <c r="B20" s="21">
        <f t="shared" si="0"/>
        <v>23</v>
      </c>
      <c r="C20" s="21"/>
      <c r="D20" s="22" cm="1">
        <f t="array" ref="D20">IF(A20=1,1,INDEX(Life_PolicyHoldersInforce,(A20-1))-INDEX(Life_Deaths,(A20-1))-INDEX(Life_Lapses,(A20-1)))</f>
        <v>0.80759110144564761</v>
      </c>
      <c r="E20" s="22" cm="1">
        <f t="array" ref="E20">(INDEX(Life_PolicyHoldersInforce,A20)-INDEX(Life_Deaths,A20))*INDEX(Life_LapseRateFactor,(Global_DurationInforce+A20))</f>
        <v>1.0086727637385157E-2</v>
      </c>
      <c r="F20" s="22" cm="1">
        <f t="array" ref="F20">INDEX(Life_PolicyHoldersInforce,A20)*INDEX(Global_QxFactor,INDEX(Global_Age,A20),Global_QxIndex)</f>
        <v>1.6171522799543323E-6</v>
      </c>
      <c r="G20" s="11" cm="1">
        <f t="array" ref="G20">INDEX(Life_Deaths,A20)*Life_SumAssured</f>
        <v>0.80857613997716615</v>
      </c>
      <c r="H20" s="11" cm="1">
        <f t="array" ref="H20">INDEX(Life_PolicyHoldersInforce,A20)*Life_Premium</f>
        <v>36.018563124475882</v>
      </c>
      <c r="I20" s="11" cm="1">
        <f t="array" ref="I20">INDEX(Life_PolicyHoldersInforce,A20)*INDEX(Global_EscalatedExpense,A20)</f>
        <v>4.326928342488559</v>
      </c>
      <c r="J20" s="11" cm="1">
        <f t="array" ref="J20">INDEX(Life_PremiumsReceived,A20)-INDEX(Life_ExpensesPaid,A20)-INDEX(Life_DeathBenefitsPaid,A20)</f>
        <v>30.883058642010159</v>
      </c>
      <c r="K20" s="11" cm="1">
        <f t="array" ref="K20">IF(A20=Global_MaxT,INDEX(Life_NetCF,A20),INDEX(Life_NetCF,A20)+(INDEX(Life_BEL,(A20+1))/INDEX(Global_DiscountFactor,A20)))</f>
        <v>36.646171409045508</v>
      </c>
      <c r="L20" s="11"/>
      <c r="M20" s="5">
        <f t="shared" si="1"/>
        <v>2</v>
      </c>
      <c r="N20" s="22" cm="1">
        <f t="array" ref="N20">INDEX(Annuity_PolicyHoldersInforce,A20)*INDEX(Global_QxFactor,INDEX(Global_Age,A20),Global_QxIndex)</f>
        <v>2.0023720664175447E-6</v>
      </c>
      <c r="O20" s="22" cm="1">
        <f t="array" ref="O20">IF(A20=1,1,INDEX(Annuity_PolicyHoldersInforce,(A20-1))-INDEX(Annuity_Deaths,(A20-1)))</f>
        <v>0.99996634990231636</v>
      </c>
      <c r="P20" s="23" cm="1">
        <f t="array" ref="P20">Annuity_Annuity*((1+Annuity_AnnuityEscalation)^INDEX(Annuity_PolicyAge,A20))</f>
        <v>1102.5</v>
      </c>
      <c r="Q20" s="23" cm="1">
        <f t="array" ref="Q20">INDEX(Annuity_PolicyHoldersInforce,A20)*INDEX(Global_EscalatedExpense,A20)</f>
        <v>5.357640436084429</v>
      </c>
      <c r="R20" s="23" cm="1">
        <f t="array" ref="R20">INDEX(Annuity_PolicyHoldersInforce,A20)*INDEX(Annuity_EscalatedAnnuity,A20)</f>
        <v>1102.4629007673038</v>
      </c>
      <c r="S20" s="23" cm="1">
        <f t="array" ref="S20">-INDEX(Annuity_ExpensesPaid,A20)-INDEX(Annuity_AnnuitiesPaid,A20)</f>
        <v>-1107.8205412033883</v>
      </c>
      <c r="T20" s="23" cm="1">
        <f t="array" ref="T20">IF(A20=Global_MaxT,INDEX(Annuity_NetCF,A20),INDEX(Annuity_NetCF,A20)+(INDEX(Annuity_BEL,(A20+1))*INDEX(Global_DiscountFactor,A20)))</f>
        <v>-715642.60170129815</v>
      </c>
    </row>
    <row r="21" spans="1:20" x14ac:dyDescent="0.2">
      <c r="A21" s="7">
        <v>19</v>
      </c>
      <c r="B21" s="21">
        <f t="shared" si="0"/>
        <v>23</v>
      </c>
      <c r="C21" s="21"/>
      <c r="D21" s="22" cm="1">
        <f t="array" ref="D21">IF(A21=1,1,INDEX(Life_PolicyHoldersInforce,(A21-1))-INDEX(Life_Deaths,(A21-1))-INDEX(Life_Lapses,(A21-1)))</f>
        <v>0.79750275665598247</v>
      </c>
      <c r="E21" s="22" cm="1">
        <f t="array" ref="E21">(INDEX(Life_PolicyHoldersInforce,A21)-INDEX(Life_Deaths,A21))*INDEX(Life_LapseRateFactor,(Global_DurationInforce+A21))</f>
        <v>9.9607252755175863E-3</v>
      </c>
      <c r="F21" s="22" cm="1">
        <f t="array" ref="F21">INDEX(Life_PolicyHoldersInforce,A21)*INDEX(Global_QxFactor,INDEX(Global_Age,A21),Global_QxIndex)</f>
        <v>1.5969509803754137E-6</v>
      </c>
      <c r="G21" s="11" cm="1">
        <f t="array" ref="G21">INDEX(Life_Deaths,A21)*Life_SumAssured</f>
        <v>0.7984754901877068</v>
      </c>
      <c r="H21" s="11" cm="1">
        <f t="array" ref="H21">INDEX(Life_PolicyHoldersInforce,A21)*Life_Premium</f>
        <v>35.56862294685682</v>
      </c>
      <c r="I21" s="11" cm="1">
        <f t="array" ref="I21">INDEX(Life_PolicyHoldersInforce,A21)*INDEX(Global_EscalatedExpense,A21)</f>
        <v>4.2902850286647283</v>
      </c>
      <c r="J21" s="11" cm="1">
        <f t="array" ref="J21">INDEX(Life_PremiumsReceived,A21)-INDEX(Life_ExpensesPaid,A21)-INDEX(Life_DeathBenefitsPaid,A21)</f>
        <v>30.479862428004388</v>
      </c>
      <c r="K21" s="11" cm="1">
        <f t="array" ref="K21">IF(A21=Global_MaxT,INDEX(Life_NetCF,A21),INDEX(Life_NetCF,A21)+(INDEX(Life_BEL,(A21+1))/INDEX(Global_DiscountFactor,A21)))</f>
        <v>5.7351964085147316</v>
      </c>
      <c r="L21" s="11"/>
      <c r="M21" s="5">
        <f t="shared" si="1"/>
        <v>2</v>
      </c>
      <c r="N21" s="22" cm="1">
        <f t="array" ref="N21">INDEX(Annuity_PolicyHoldersInforce,A21)*INDEX(Global_QxFactor,INDEX(Global_Age,A21),Global_QxIndex)</f>
        <v>2.0023680567887281E-6</v>
      </c>
      <c r="O21" s="22" cm="1">
        <f t="array" ref="O21">IF(A21=1,1,INDEX(Annuity_PolicyHoldersInforce,(A21-1))-INDEX(Annuity_Deaths,(A21-1)))</f>
        <v>0.99996434753024999</v>
      </c>
      <c r="P21" s="23" cm="1">
        <f t="array" ref="P21">Annuity_Annuity*((1+Annuity_AnnuityEscalation)^INDEX(Annuity_PolicyAge,A21))</f>
        <v>1102.5</v>
      </c>
      <c r="Q21" s="23" cm="1">
        <f t="array" ref="Q21">INDEX(Annuity_PolicyHoldersInforce,A21)*INDEX(Global_EscalatedExpense,A21)</f>
        <v>5.3794573543501274</v>
      </c>
      <c r="R21" s="23" cm="1">
        <f t="array" ref="R21">INDEX(Annuity_PolicyHoldersInforce,A21)*INDEX(Annuity_EscalatedAnnuity,A21)</f>
        <v>1102.4606931521007</v>
      </c>
      <c r="S21" s="23" cm="1">
        <f t="array" ref="S21">-INDEX(Annuity_ExpensesPaid,A21)-INDEX(Annuity_AnnuitiesPaid,A21)</f>
        <v>-1107.8401505064508</v>
      </c>
      <c r="T21" s="23" cm="1">
        <f t="array" ref="T21">IF(A21=Global_MaxT,INDEX(Annuity_NetCF,A21),INDEX(Annuity_NetCF,A21)+(INDEX(Annuity_BEL,(A21+1))*INDEX(Global_DiscountFactor,A21)))</f>
        <v>-718012.81533808785</v>
      </c>
    </row>
    <row r="22" spans="1:20" x14ac:dyDescent="0.2">
      <c r="A22" s="7">
        <v>20</v>
      </c>
      <c r="B22" s="21">
        <f t="shared" si="0"/>
        <v>23</v>
      </c>
      <c r="C22" s="21"/>
      <c r="D22" s="22" cm="1">
        <f t="array" ref="D22">IF(A22=1,1,INDEX(Life_PolicyHoldersInforce,(A22-1))-INDEX(Life_Deaths,(A22-1))-INDEX(Life_Lapses,(A22-1)))</f>
        <v>0.78754043442948451</v>
      </c>
      <c r="E22" s="22" cm="1">
        <f t="array" ref="E22">(INDEX(Life_PolicyHoldersInforce,A22)-INDEX(Life_Deaths,A22))*INDEX(Life_LapseRateFactor,(Global_DurationInforce+A22))</f>
        <v>9.8362969221656542E-3</v>
      </c>
      <c r="F22" s="22" cm="1">
        <f t="array" ref="F22">INDEX(Life_PolicyHoldersInforce,A22)*INDEX(Global_QxFactor,INDEX(Global_Age,A22),Global_QxIndex)</f>
        <v>1.5770020333484073E-6</v>
      </c>
      <c r="G22" s="11" cm="1">
        <f t="array" ref="G22">INDEX(Life_Deaths,A22)*Life_SumAssured</f>
        <v>0.78850101667420358</v>
      </c>
      <c r="H22" s="11" cm="1">
        <f t="array" ref="H22">INDEX(Life_PolicyHoldersInforce,A22)*Life_Premium</f>
        <v>35.124303375555009</v>
      </c>
      <c r="I22" s="11" cm="1">
        <f t="array" ref="I22">INDEX(Life_PolicyHoldersInforce,A22)*INDEX(Global_EscalatedExpense,A22)</f>
        <v>4.2539520348512401</v>
      </c>
      <c r="J22" s="11" cm="1">
        <f t="array" ref="J22">INDEX(Life_PremiumsReceived,A22)-INDEX(Life_ExpensesPaid,A22)-INDEX(Life_DeathBenefitsPaid,A22)</f>
        <v>30.081850324029567</v>
      </c>
      <c r="K22" s="11" cm="1">
        <f t="array" ref="K22">IF(A22=Global_MaxT,INDEX(Life_NetCF,A22),INDEX(Life_NetCF,A22)+(INDEX(Life_BEL,(A22+1))/INDEX(Global_DiscountFactor,A22)))</f>
        <v>-24.624803543082066</v>
      </c>
      <c r="L22" s="11"/>
      <c r="M22" s="5">
        <f t="shared" si="1"/>
        <v>2</v>
      </c>
      <c r="N22" s="22" cm="1">
        <f t="array" ref="N22">INDEX(Annuity_PolicyHoldersInforce,A22)*INDEX(Global_QxFactor,INDEX(Global_Age,A22),Global_QxIndex)</f>
        <v>2.0023640471679406E-6</v>
      </c>
      <c r="O22" s="22" cm="1">
        <f t="array" ref="O22">IF(A22=1,1,INDEX(Annuity_PolicyHoldersInforce,(A22-1))-INDEX(Annuity_Deaths,(A22-1)))</f>
        <v>0.99996234516219318</v>
      </c>
      <c r="P22" s="23" cm="1">
        <f t="array" ref="P22">Annuity_Annuity*((1+Annuity_AnnuityEscalation)^INDEX(Annuity_PolicyAge,A22))</f>
        <v>1102.5</v>
      </c>
      <c r="Q22" s="23" cm="1">
        <f t="array" ref="Q22">INDEX(Annuity_PolicyHoldersInforce,A22)*INDEX(Global_EscalatedExpense,A22)</f>
        <v>5.4013631135763731</v>
      </c>
      <c r="R22" s="23" cm="1">
        <f t="array" ref="R22">INDEX(Annuity_PolicyHoldersInforce,A22)*INDEX(Annuity_EscalatedAnnuity,A22)</f>
        <v>1102.4584855413179</v>
      </c>
      <c r="S22" s="23" cm="1">
        <f t="array" ref="S22">-INDEX(Annuity_ExpensesPaid,A22)-INDEX(Annuity_AnnuitiesPaid,A22)</f>
        <v>-1107.8598486548942</v>
      </c>
      <c r="T22" s="23" cm="1">
        <f t="array" ref="T22">IF(A22=Global_MaxT,INDEX(Annuity_NetCF,A22),INDEX(Annuity_NetCF,A22)+(INDEX(Annuity_BEL,(A22+1))*INDEX(Global_DiscountFactor,A22)))</f>
        <v>-720394.54640485288</v>
      </c>
    </row>
    <row r="23" spans="1:20" x14ac:dyDescent="0.2">
      <c r="A23" s="7">
        <v>21</v>
      </c>
      <c r="B23" s="21">
        <f t="shared" si="0"/>
        <v>23</v>
      </c>
      <c r="C23" s="21"/>
      <c r="D23" s="22" cm="1">
        <f t="array" ref="D23">IF(A23=1,1,INDEX(Life_PolicyHoldersInforce,(A23-1))-INDEX(Life_Deaths,(A23-1))-INDEX(Life_Lapses,(A23-1)))</f>
        <v>0.77770256050528541</v>
      </c>
      <c r="E23" s="22" cm="1">
        <f t="array" ref="E23">(INDEX(Life_PolicyHoldersInforce,A23)-INDEX(Life_Deaths,A23))*INDEX(Life_LapseRateFactor,(Global_DurationInforce+A23))</f>
        <v>9.7134229149772443E-3</v>
      </c>
      <c r="F23" s="22" cm="1">
        <f t="array" ref="F23">INDEX(Life_PolicyHoldersInforce,A23)*INDEX(Global_QxFactor,INDEX(Global_Age,A23),Global_QxIndex)</f>
        <v>1.5573022865112481E-6</v>
      </c>
      <c r="G23" s="11" cm="1">
        <f t="array" ref="G23">INDEX(Life_Deaths,A23)*Life_SumAssured</f>
        <v>0.77865114325562401</v>
      </c>
      <c r="H23" s="11" cm="1">
        <f t="array" ref="H23">INDEX(Life_PolicyHoldersInforce,A23)*Life_Premium</f>
        <v>34.685534198535727</v>
      </c>
      <c r="I23" s="11" cm="1">
        <f t="array" ref="I23">INDEX(Life_PolicyHoldersInforce,A23)*INDEX(Global_EscalatedExpense,A23)</f>
        <v>4.2179267330513674</v>
      </c>
      <c r="J23" s="11" cm="1">
        <f t="array" ref="J23">INDEX(Life_PremiumsReceived,A23)-INDEX(Life_ExpensesPaid,A23)-INDEX(Life_DeathBenefitsPaid,A23)</f>
        <v>29.688956322228737</v>
      </c>
      <c r="K23" s="11" cm="1">
        <f t="array" ref="K23">IF(A23=Global_MaxT,INDEX(Life_NetCF,A23),INDEX(Life_NetCF,A23)+(INDEX(Life_BEL,(A23+1))/INDEX(Global_DiscountFactor,A23)))</f>
        <v>-54.441656351957448</v>
      </c>
      <c r="L23" s="11"/>
      <c r="M23" s="5">
        <f t="shared" si="1"/>
        <v>2</v>
      </c>
      <c r="N23" s="22" cm="1">
        <f t="array" ref="N23">INDEX(Annuity_PolicyHoldersInforce,A23)*INDEX(Global_QxFactor,INDEX(Global_Age,A23),Global_QxIndex)</f>
        <v>2.0023600375551817E-6</v>
      </c>
      <c r="O23" s="22" cm="1">
        <f t="array" ref="O23">IF(A23=1,1,INDEX(Annuity_PolicyHoldersInforce,(A23-1))-INDEX(Annuity_Deaths,(A23-1)))</f>
        <v>0.99996034279814605</v>
      </c>
      <c r="P23" s="23" cm="1">
        <f t="array" ref="P23">Annuity_Annuity*((1+Annuity_AnnuityEscalation)^INDEX(Annuity_PolicyAge,A23))</f>
        <v>1102.5</v>
      </c>
      <c r="Q23" s="23" cm="1">
        <f t="array" ref="Q23">INDEX(Annuity_PolicyHoldersInforce,A23)*INDEX(Global_EscalatedExpense,A23)</f>
        <v>5.4233580755336144</v>
      </c>
      <c r="R23" s="23" cm="1">
        <f t="array" ref="R23">INDEX(Annuity_PolicyHoldersInforce,A23)*INDEX(Annuity_EscalatedAnnuity,A23)</f>
        <v>1102.456277934956</v>
      </c>
      <c r="S23" s="23" cm="1">
        <f t="array" ref="S23">-INDEX(Annuity_ExpensesPaid,A23)-INDEX(Annuity_AnnuitiesPaid,A23)</f>
        <v>-1107.8796360104895</v>
      </c>
      <c r="T23" s="23" cm="1">
        <f t="array" ref="T23">IF(A23=Global_MaxT,INDEX(Annuity_NetCF,A23),INDEX(Annuity_NetCF,A23)+(INDEX(Annuity_BEL,(A23+1))*INDEX(Global_DiscountFactor,A23)))</f>
        <v>-722787.85087398824</v>
      </c>
    </row>
    <row r="24" spans="1:20" x14ac:dyDescent="0.2">
      <c r="A24" s="7">
        <v>22</v>
      </c>
      <c r="B24" s="21">
        <f t="shared" si="0"/>
        <v>23</v>
      </c>
      <c r="C24" s="21"/>
      <c r="D24" s="22" cm="1">
        <f t="array" ref="D24">IF(A24=1,1,INDEX(Life_PolicyHoldersInforce,(A24-1))-INDEX(Life_Deaths,(A24-1))-INDEX(Life_Lapses,(A24-1)))</f>
        <v>0.76798758028802172</v>
      </c>
      <c r="E24" s="22" cm="1">
        <f t="array" ref="E24">(INDEX(Life_PolicyHoldersInforce,A24)-INDEX(Life_Deaths,A24))*INDEX(Life_LapseRateFactor,(Global_DurationInforce+A24))</f>
        <v>9.5920838372203065E-3</v>
      </c>
      <c r="F24" s="22" cm="1">
        <f t="array" ref="F24">INDEX(Life_PolicyHoldersInforce,A24)*INDEX(Global_QxFactor,INDEX(Global_Age,A24),Global_QxIndex)</f>
        <v>1.5378486268808534E-6</v>
      </c>
      <c r="G24" s="11" cm="1">
        <f t="array" ref="G24">INDEX(Life_Deaths,A24)*Life_SumAssured</f>
        <v>0.76892431344042667</v>
      </c>
      <c r="H24" s="11" cm="1">
        <f t="array" ref="H24">INDEX(Life_PolicyHoldersInforce,A24)*Life_Premium</f>
        <v>34.252246080845772</v>
      </c>
      <c r="I24" s="11" cm="1">
        <f t="array" ref="I24">INDEX(Life_PolicyHoldersInforce,A24)*INDEX(Global_EscalatedExpense,A24)</f>
        <v>4.1822065175240084</v>
      </c>
      <c r="J24" s="11" cm="1">
        <f t="array" ref="J24">INDEX(Life_PremiumsReceived,A24)-INDEX(Life_ExpensesPaid,A24)-INDEX(Life_DeathBenefitsPaid,A24)</f>
        <v>29.301115249881338</v>
      </c>
      <c r="K24" s="11" cm="1">
        <f t="array" ref="K24">IF(A24=Global_MaxT,INDEX(Life_NetCF,A24),INDEX(Life_NetCF,A24)+(INDEX(Life_BEL,(A24+1))/INDEX(Global_DiscountFactor,A24)))</f>
        <v>-83.723086318046512</v>
      </c>
      <c r="L24" s="11"/>
      <c r="M24" s="5">
        <f t="shared" si="1"/>
        <v>2</v>
      </c>
      <c r="N24" s="22" cm="1">
        <f t="array" ref="N24">INDEX(Annuity_PolicyHoldersInforce,A24)*INDEX(Global_QxFactor,INDEX(Global_Age,A24),Global_QxIndex)</f>
        <v>2.0023560279504522E-6</v>
      </c>
      <c r="O24" s="22" cm="1">
        <f t="array" ref="O24">IF(A24=1,1,INDEX(Annuity_PolicyHoldersInforce,(A24-1))-INDEX(Annuity_Deaths,(A24-1)))</f>
        <v>0.9999583404381085</v>
      </c>
      <c r="P24" s="23" cm="1">
        <f t="array" ref="P24">Annuity_Annuity*((1+Annuity_AnnuityEscalation)^INDEX(Annuity_PolicyAge,A24))</f>
        <v>1102.5</v>
      </c>
      <c r="Q24" s="23" cm="1">
        <f t="array" ref="Q24">INDEX(Annuity_PolicyHoldersInforce,A24)*INDEX(Global_EscalatedExpense,A24)</f>
        <v>5.4454426034654668</v>
      </c>
      <c r="R24" s="23" cm="1">
        <f t="array" ref="R24">INDEX(Annuity_PolicyHoldersInforce,A24)*INDEX(Annuity_EscalatedAnnuity,A24)</f>
        <v>1102.4540703330147</v>
      </c>
      <c r="S24" s="23" cm="1">
        <f t="array" ref="S24">-INDEX(Annuity_ExpensesPaid,A24)-INDEX(Annuity_AnnuitiesPaid,A24)</f>
        <v>-1107.8995129364801</v>
      </c>
      <c r="T24" s="23" cm="1">
        <f t="array" ref="T24">IF(A24=Global_MaxT,INDEX(Annuity_NetCF,A24),INDEX(Annuity_NetCF,A24)+(INDEX(Annuity_BEL,(A24+1))*INDEX(Global_DiscountFactor,A24)))</f>
        <v>-725192.78498997388</v>
      </c>
    </row>
    <row r="25" spans="1:20" x14ac:dyDescent="0.2">
      <c r="A25" s="7">
        <v>23</v>
      </c>
      <c r="B25" s="21">
        <f t="shared" si="0"/>
        <v>23</v>
      </c>
      <c r="C25" s="21"/>
      <c r="D25" s="22" cm="1">
        <f t="array" ref="D25">IF(A25=1,1,INDEX(Life_PolicyHoldersInforce,(A25-1))-INDEX(Life_Deaths,(A25-1))-INDEX(Life_Lapses,(A25-1)))</f>
        <v>0.75839395860217451</v>
      </c>
      <c r="E25" s="22" cm="1">
        <f t="array" ref="E25">(INDEX(Life_PolicyHoldersInforce,A25)-INDEX(Life_Deaths,A25))*INDEX(Life_LapseRateFactor,(Global_DurationInforce+A25))</f>
        <v>9.4722605147146109E-3</v>
      </c>
      <c r="F25" s="22" cm="1">
        <f t="array" ref="F25">INDEX(Life_PolicyHoldersInforce,A25)*INDEX(Global_QxFactor,INDEX(Global_Age,A25),Global_QxIndex)</f>
        <v>1.5186379803612033E-6</v>
      </c>
      <c r="G25" s="11" cm="1">
        <f t="array" ref="G25">INDEX(Life_Deaths,A25)*Life_SumAssured</f>
        <v>0.75931899018060167</v>
      </c>
      <c r="H25" s="11" cm="1">
        <f t="array" ref="H25">INDEX(Life_PolicyHoldersInforce,A25)*Life_Premium</f>
        <v>33.824370553656983</v>
      </c>
      <c r="I25" s="11" cm="1">
        <f t="array" ref="I25">INDEX(Life_PolicyHoldersInforce,A25)*INDEX(Global_EscalatedExpense,A25)</f>
        <v>4.1467888045952206</v>
      </c>
      <c r="J25" s="11" cm="1">
        <f t="array" ref="J25">INDEX(Life_PremiumsReceived,A25)-INDEX(Life_ExpensesPaid,A25)-INDEX(Life_DeathBenefitsPaid,A25)</f>
        <v>28.918262758881159</v>
      </c>
      <c r="K25" s="11" cm="1">
        <f t="array" ref="K25">IF(A25=Global_MaxT,INDEX(Life_NetCF,A25),INDEX(Life_NetCF,A25)+(INDEX(Life_BEL,(A25+1))/INDEX(Global_DiscountFactor,A25)))</f>
        <v>-112.47671546796383</v>
      </c>
      <c r="L25" s="11"/>
      <c r="M25" s="5">
        <f t="shared" si="1"/>
        <v>2</v>
      </c>
      <c r="N25" s="22" cm="1">
        <f t="array" ref="N25">INDEX(Annuity_PolicyHoldersInforce,A25)*INDEX(Global_QxFactor,INDEX(Global_Age,A25),Global_QxIndex)</f>
        <v>2.0023520183537513E-6</v>
      </c>
      <c r="O25" s="22" cm="1">
        <f t="array" ref="O25">IF(A25=1,1,INDEX(Annuity_PolicyHoldersInforce,(A25-1))-INDEX(Annuity_Deaths,(A25-1)))</f>
        <v>0.99995633808208051</v>
      </c>
      <c r="P25" s="23" cm="1">
        <f t="array" ref="P25">Annuity_Annuity*((1+Annuity_AnnuityEscalation)^INDEX(Annuity_PolicyAge,A25))</f>
        <v>1102.5</v>
      </c>
      <c r="Q25" s="23" cm="1">
        <f t="array" ref="Q25">INDEX(Annuity_PolicyHoldersInforce,A25)*INDEX(Global_EscalatedExpense,A25)</f>
        <v>5.4676170620947184</v>
      </c>
      <c r="R25" s="23" cm="1">
        <f t="array" ref="R25">INDEX(Annuity_PolicyHoldersInforce,A25)*INDEX(Annuity_EscalatedAnnuity,A25)</f>
        <v>1102.4518627354937</v>
      </c>
      <c r="S25" s="23" cm="1">
        <f t="array" ref="S25">-INDEX(Annuity_ExpensesPaid,A25)-INDEX(Annuity_AnnuitiesPaid,A25)</f>
        <v>-1107.9194797975883</v>
      </c>
      <c r="T25" s="23" cm="1">
        <f t="array" ref="T25">IF(A25=Global_MaxT,INDEX(Annuity_NetCF,A25),INDEX(Annuity_NetCF,A25)+(INDEX(Annuity_BEL,(A25+1))*INDEX(Global_DiscountFactor,A25)))</f>
        <v>-727609.40527069755</v>
      </c>
    </row>
    <row r="26" spans="1:20" x14ac:dyDescent="0.2">
      <c r="A26" s="7">
        <v>24</v>
      </c>
      <c r="B26" s="21">
        <f t="shared" si="0"/>
        <v>24</v>
      </c>
      <c r="C26" s="21"/>
      <c r="D26" s="22" cm="1">
        <f t="array" ref="D26">IF(A26=1,1,INDEX(Life_PolicyHoldersInforce,(A26-1))-INDEX(Life_Deaths,(A26-1))-INDEX(Life_Lapses,(A26-1)))</f>
        <v>0.74892017944947953</v>
      </c>
      <c r="E26" s="22" cm="1">
        <f t="array" ref="E26">(INDEX(Life_PolicyHoldersInforce,A26)-INDEX(Life_Deaths,A26))*INDEX(Life_LapseRateFactor,(Global_DurationInforce+A26))</f>
        <v>9.3539336397050563E-3</v>
      </c>
      <c r="F26" s="22" cm="1">
        <f t="array" ref="F26">INDEX(Life_PolicyHoldersInforce,A26)*INDEX(Global_QxFactor,INDEX(Global_Age,A26),Global_QxIndex)</f>
        <v>1.529539141099356E-6</v>
      </c>
      <c r="G26" s="11" cm="1">
        <f t="array" ref="G26">INDEX(Life_Deaths,A26)*Life_SumAssured</f>
        <v>0.76476957054967798</v>
      </c>
      <c r="H26" s="11" cm="1">
        <f t="array" ref="H26">INDEX(Life_PolicyHoldersInforce,A26)*Life_Premium</f>
        <v>33.401840003446786</v>
      </c>
      <c r="I26" s="11" cm="1">
        <f t="array" ref="I26">INDEX(Life_PolicyHoldersInforce,A26)*INDEX(Global_EscalatedExpense,A26)</f>
        <v>4.1116710324713273</v>
      </c>
      <c r="J26" s="11" cm="1">
        <f t="array" ref="J26">INDEX(Life_PremiumsReceived,A26)-INDEX(Life_ExpensesPaid,A26)-INDEX(Life_DeathBenefitsPaid,A26)</f>
        <v>28.52539940042578</v>
      </c>
      <c r="K26" s="11" cm="1">
        <f t="array" ref="K26">IF(A26=Global_MaxT,INDEX(Life_NetCF,A26),INDEX(Life_NetCF,A26)+(INDEX(Life_BEL,(A26+1))/INDEX(Global_DiscountFactor,A26)))</f>
        <v>-140.71006487103253</v>
      </c>
      <c r="L26" s="11"/>
      <c r="M26" s="5">
        <f t="shared" si="1"/>
        <v>3</v>
      </c>
      <c r="N26" s="22" cm="1">
        <f t="array" ref="N26">INDEX(Annuity_PolicyHoldersInforce,A26)*INDEX(Global_QxFactor,INDEX(Global_Age,A26),Global_QxIndex)</f>
        <v>2.0422327208961408E-6</v>
      </c>
      <c r="O26" s="22" cm="1">
        <f t="array" ref="O26">IF(A26=1,1,INDEX(Annuity_PolicyHoldersInforce,(A26-1))-INDEX(Annuity_Deaths,(A26-1)))</f>
        <v>0.9999543357300622</v>
      </c>
      <c r="P26" s="23" cm="1">
        <f t="array" ref="P26">Annuity_Annuity*((1+Annuity_AnnuityEscalation)^INDEX(Annuity_PolicyAge,A26))</f>
        <v>1157.6250000000002</v>
      </c>
      <c r="Q26" s="23" cm="1">
        <f t="array" ref="Q26">INDEX(Annuity_PolicyHoldersInforce,A26)*INDEX(Global_EscalatedExpense,A26)</f>
        <v>5.4898818176293469</v>
      </c>
      <c r="R26" s="23" cm="1">
        <f t="array" ref="R26">INDEX(Annuity_PolicyHoldersInforce,A26)*INDEX(Annuity_EscalatedAnnuity,A26)</f>
        <v>1157.5721378995136</v>
      </c>
      <c r="S26" s="23" cm="1">
        <f t="array" ref="S26">-INDEX(Annuity_ExpensesPaid,A26)-INDEX(Annuity_AnnuitiesPaid,A26)</f>
        <v>-1163.0620197171429</v>
      </c>
      <c r="T26" s="23" cm="1">
        <f t="array" ref="T26">IF(A26=Global_MaxT,INDEX(Annuity_NetCF,A26),INDEX(Annuity_NetCF,A26)+(INDEX(Annuity_BEL,(A26+1))*INDEX(Global_DiscountFactor,A26)))</f>
        <v>-730037.76850878401</v>
      </c>
    </row>
    <row r="27" spans="1:20" x14ac:dyDescent="0.2">
      <c r="A27" s="7">
        <v>25</v>
      </c>
      <c r="B27" s="21">
        <f t="shared" si="0"/>
        <v>24</v>
      </c>
      <c r="C27" s="21"/>
      <c r="D27" s="22" cm="1">
        <f t="array" ref="D27">IF(A27=1,1,INDEX(Life_PolicyHoldersInforce,(A27-1))-INDEX(Life_Deaths,(A27-1))-INDEX(Life_Lapses,(A27-1)))</f>
        <v>0.73956471627063336</v>
      </c>
      <c r="E27" s="22" cm="1">
        <f t="array" ref="E27">(INDEX(Life_PolicyHoldersInforce,A27)-INDEX(Life_Deaths,A27))*INDEX(Life_LapseRateFactor,(Global_DurationInforce+A27))</f>
        <v>6.4649738218475637E-3</v>
      </c>
      <c r="F27" s="22" cm="1">
        <f t="array" ref="F27">INDEX(Life_PolicyHoldersInforce,A27)*INDEX(Global_QxFactor,INDEX(Global_Age,A27),Global_QxIndex)</f>
        <v>1.5104322355734857E-6</v>
      </c>
      <c r="G27" s="11" cm="1">
        <f t="array" ref="G27">INDEX(Life_Deaths,A27)*Life_SumAssured</f>
        <v>0.7552161177867428</v>
      </c>
      <c r="H27" s="11" cm="1">
        <f t="array" ref="H27">INDEX(Life_PolicyHoldersInforce,A27)*Life_Premium</f>
        <v>32.984586345670252</v>
      </c>
      <c r="I27" s="11" cm="1">
        <f t="array" ref="I27">INDEX(Life_PolicyHoldersInforce,A27)*INDEX(Global_EscalatedExpense,A27)</f>
        <v>4.0768504984418668</v>
      </c>
      <c r="J27" s="11" cm="1">
        <f t="array" ref="J27">INDEX(Life_PremiumsReceived,A27)-INDEX(Life_ExpensesPaid,A27)-INDEX(Life_DeathBenefitsPaid,A27)</f>
        <v>28.152519729441643</v>
      </c>
      <c r="K27" s="11" cm="1">
        <f t="array" ref="K27">IF(A27=Global_MaxT,INDEX(Life_NetCF,A27),INDEX(Life_NetCF,A27)+(INDEX(Life_BEL,(A27+1))/INDEX(Global_DiscountFactor,A27)))</f>
        <v>-168.41569237283628</v>
      </c>
      <c r="L27" s="11"/>
      <c r="M27" s="5">
        <f t="shared" si="1"/>
        <v>3</v>
      </c>
      <c r="N27" s="22" cm="1">
        <f t="array" ref="N27">INDEX(Annuity_PolicyHoldersInforce,A27)*INDEX(Global_QxFactor,INDEX(Global_Age,A27),Global_QxIndex)</f>
        <v>2.0422285499911931E-6</v>
      </c>
      <c r="O27" s="22" cm="1">
        <f t="array" ref="O27">IF(A27=1,1,INDEX(Annuity_PolicyHoldersInforce,(A27-1))-INDEX(Annuity_Deaths,(A27-1)))</f>
        <v>0.99995229349734127</v>
      </c>
      <c r="P27" s="23" cm="1">
        <f t="array" ref="P27">Annuity_Annuity*((1+Annuity_AnnuityEscalation)^INDEX(Annuity_PolicyAge,A27))</f>
        <v>1157.6250000000002</v>
      </c>
      <c r="Q27" s="23" cm="1">
        <f t="array" ref="Q27">INDEX(Annuity_PolicyHoldersInforce,A27)*INDEX(Global_EscalatedExpense,A27)</f>
        <v>5.512237017904094</v>
      </c>
      <c r="R27" s="23" cm="1">
        <f t="array" ref="R27">INDEX(Annuity_PolicyHoldersInforce,A27)*INDEX(Annuity_EscalatedAnnuity,A27)</f>
        <v>1157.56977375986</v>
      </c>
      <c r="S27" s="23" cm="1">
        <f t="array" ref="S27">-INDEX(Annuity_ExpensesPaid,A27)-INDEX(Annuity_AnnuitiesPaid,A27)</f>
        <v>-1163.082010777764</v>
      </c>
      <c r="T27" s="23" cm="1">
        <f t="array" ref="T27">IF(A27=Global_MaxT,INDEX(Annuity_NetCF,A27),INDEX(Annuity_NetCF,A27)+(INDEX(Annuity_BEL,(A27+1))*INDEX(Global_DiscountFactor,A27)))</f>
        <v>-732422.5409787019</v>
      </c>
    </row>
    <row r="28" spans="1:20" x14ac:dyDescent="0.2">
      <c r="A28" s="7">
        <v>26</v>
      </c>
      <c r="B28" s="21">
        <f t="shared" si="0"/>
        <v>24</v>
      </c>
      <c r="C28" s="21"/>
      <c r="D28" s="22" cm="1">
        <f t="array" ref="D28">IF(A28=1,1,INDEX(Life_PolicyHoldersInforce,(A28-1))-INDEX(Life_Deaths,(A28-1))-INDEX(Life_Lapses,(A28-1)))</f>
        <v>0.73309823201655022</v>
      </c>
      <c r="E28" s="22" cm="1">
        <f t="array" ref="E28">(INDEX(Life_PolicyHoldersInforce,A28)-INDEX(Life_Deaths,A28))*INDEX(Life_LapseRateFactor,(Global_DurationInforce+A28))</f>
        <v>6.4084464477012579E-3</v>
      </c>
      <c r="F28" s="22" cm="1">
        <f t="array" ref="F28">INDEX(Life_PolicyHoldersInforce,A28)*INDEX(Global_QxFactor,INDEX(Global_Age,A28),Global_QxIndex)</f>
        <v>1.4972255667677482E-6</v>
      </c>
      <c r="G28" s="11" cm="1">
        <f t="array" ref="G28">INDEX(Life_Deaths,A28)*Life_SumAssured</f>
        <v>0.74861278338387405</v>
      </c>
      <c r="H28" s="11" cm="1">
        <f t="array" ref="H28">INDEX(Life_PolicyHoldersInforce,A28)*Life_Premium</f>
        <v>32.696181147938141</v>
      </c>
      <c r="I28" s="11" cm="1">
        <f t="array" ref="I28">INDEX(Life_PolicyHoldersInforce,A28)*INDEX(Global_EscalatedExpense,A28)</f>
        <v>4.0576683693384696</v>
      </c>
      <c r="J28" s="11" cm="1">
        <f t="array" ref="J28">INDEX(Life_PremiumsReceived,A28)-INDEX(Life_ExpensesPaid,A28)-INDEX(Life_DeathBenefitsPaid,A28)</f>
        <v>27.889899995215799</v>
      </c>
      <c r="K28" s="11" cm="1">
        <f t="array" ref="K28">IF(A28=Global_MaxT,INDEX(Life_NetCF,A28),INDEX(Life_NetCF,A28)+(INDEX(Life_BEL,(A28+1))/INDEX(Global_DiscountFactor,A28)))</f>
        <v>-195.61604113068211</v>
      </c>
      <c r="L28" s="11"/>
      <c r="M28" s="5">
        <f t="shared" si="1"/>
        <v>3</v>
      </c>
      <c r="N28" s="22" cm="1">
        <f t="array" ref="N28">INDEX(Annuity_PolicyHoldersInforce,A28)*INDEX(Global_QxFactor,INDEX(Global_Age,A28),Global_QxIndex)</f>
        <v>2.0422243790947636E-6</v>
      </c>
      <c r="O28" s="22" cm="1">
        <f t="array" ref="O28">IF(A28=1,1,INDEX(Annuity_PolicyHoldersInforce,(A28-1))-INDEX(Annuity_Deaths,(A28-1)))</f>
        <v>0.99995025126879133</v>
      </c>
      <c r="P28" s="23" cm="1">
        <f t="array" ref="P28">Annuity_Annuity*((1+Annuity_AnnuityEscalation)^INDEX(Annuity_PolicyAge,A28))</f>
        <v>1157.6250000000002</v>
      </c>
      <c r="Q28" s="23" cm="1">
        <f t="array" ref="Q28">INDEX(Annuity_PolicyHoldersInforce,A28)*INDEX(Global_EscalatedExpense,A28)</f>
        <v>5.5346832501893539</v>
      </c>
      <c r="R28" s="23" cm="1">
        <f t="array" ref="R28">INDEX(Annuity_PolicyHoldersInforce,A28)*INDEX(Annuity_EscalatedAnnuity,A28)</f>
        <v>1157.5674096250348</v>
      </c>
      <c r="S28" s="23" cm="1">
        <f t="array" ref="S28">-INDEX(Annuity_ExpensesPaid,A28)-INDEX(Annuity_AnnuitiesPaid,A28)</f>
        <v>-1163.1020928752241</v>
      </c>
      <c r="T28" s="23" cm="1">
        <f t="array" ref="T28">IF(A28=Global_MaxT,INDEX(Annuity_NetCF,A28),INDEX(Annuity_NetCF,A28)+(INDEX(Annuity_BEL,(A28+1))*INDEX(Global_DiscountFactor,A28)))</f>
        <v>-734818.90136083588</v>
      </c>
    </row>
    <row r="29" spans="1:20" x14ac:dyDescent="0.2">
      <c r="A29" s="7">
        <v>27</v>
      </c>
      <c r="B29" s="21">
        <f t="shared" si="0"/>
        <v>24</v>
      </c>
      <c r="C29" s="21"/>
      <c r="D29" s="22" cm="1">
        <f t="array" ref="D29">IF(A29=1,1,INDEX(Life_PolicyHoldersInforce,(A29-1))-INDEX(Life_Deaths,(A29-1))-INDEX(Life_Lapses,(A29-1)))</f>
        <v>0.72668828834328225</v>
      </c>
      <c r="E29" s="22" cm="1">
        <f t="array" ref="E29">(INDEX(Life_PolicyHoldersInforce,A29)-INDEX(Life_Deaths,A29))*INDEX(Life_LapseRateFactor,(Global_DurationInforce+A29))</f>
        <v>6.3524133283061586E-3</v>
      </c>
      <c r="F29" s="22" cm="1">
        <f t="array" ref="F29">INDEX(Life_PolicyHoldersInforce,A29)*INDEX(Global_QxFactor,INDEX(Global_Age,A29),Global_QxIndex)</f>
        <v>1.4841343722592593E-6</v>
      </c>
      <c r="G29" s="11" cm="1">
        <f t="array" ref="G29">INDEX(Life_Deaths,A29)*Life_SumAssured</f>
        <v>0.74206718612962963</v>
      </c>
      <c r="H29" s="11" cm="1">
        <f t="array" ref="H29">INDEX(Life_PolicyHoldersInforce,A29)*Life_Premium</f>
        <v>32.410297660110388</v>
      </c>
      <c r="I29" s="11" cm="1">
        <f t="array" ref="I29">INDEX(Life_PolicyHoldersInforce,A29)*INDEX(Global_EscalatedExpense,A29)</f>
        <v>4.0385764947286029</v>
      </c>
      <c r="J29" s="11" cm="1">
        <f t="array" ref="J29">INDEX(Life_PremiumsReceived,A29)-INDEX(Life_ExpensesPaid,A29)-INDEX(Life_DeathBenefitsPaid,A29)</f>
        <v>27.629653979252154</v>
      </c>
      <c r="K29" s="11" cm="1">
        <f t="array" ref="K29">IF(A29=Global_MaxT,INDEX(Life_NetCF,A29),INDEX(Life_NetCF,A29)+(INDEX(Life_BEL,(A29+1))/INDEX(Global_DiscountFactor,A29)))</f>
        <v>-222.42328454148253</v>
      </c>
      <c r="L29" s="11"/>
      <c r="M29" s="5">
        <f t="shared" si="1"/>
        <v>3</v>
      </c>
      <c r="N29" s="22" cm="1">
        <f t="array" ref="N29">INDEX(Annuity_PolicyHoldersInforce,A29)*INDEX(Global_QxFactor,INDEX(Global_Age,A29),Global_QxIndex)</f>
        <v>2.0422202082068528E-6</v>
      </c>
      <c r="O29" s="22" cm="1">
        <f t="array" ref="O29">IF(A29=1,1,INDEX(Annuity_PolicyHoldersInforce,(A29-1))-INDEX(Annuity_Deaths,(A29-1)))</f>
        <v>0.99994820904441228</v>
      </c>
      <c r="P29" s="23" cm="1">
        <f t="array" ref="P29">Annuity_Annuity*((1+Annuity_AnnuityEscalation)^INDEX(Annuity_PolicyAge,A29))</f>
        <v>1157.6250000000002</v>
      </c>
      <c r="Q29" s="23" cm="1">
        <f t="array" ref="Q29">INDEX(Annuity_PolicyHoldersInforce,A29)*INDEX(Global_EscalatedExpense,A29)</f>
        <v>5.5572208851741278</v>
      </c>
      <c r="R29" s="23" cm="1">
        <f t="array" ref="R29">INDEX(Annuity_PolicyHoldersInforce,A29)*INDEX(Annuity_EscalatedAnnuity,A29)</f>
        <v>1157.565045495038</v>
      </c>
      <c r="S29" s="23" cm="1">
        <f t="array" ref="S29">-INDEX(Annuity_ExpensesPaid,A29)-INDEX(Annuity_AnnuitiesPaid,A29)</f>
        <v>-1163.1222663802121</v>
      </c>
      <c r="T29" s="23" cm="1">
        <f t="array" ref="T29">IF(A29=Global_MaxT,INDEX(Annuity_NetCF,A29),INDEX(Annuity_NetCF,A29)+(INDEX(Annuity_BEL,(A29+1))*INDEX(Global_DiscountFactor,A29)))</f>
        <v>-737226.90596845467</v>
      </c>
    </row>
    <row r="30" spans="1:20" x14ac:dyDescent="0.2">
      <c r="A30" s="7">
        <v>28</v>
      </c>
      <c r="B30" s="21">
        <f t="shared" si="0"/>
        <v>24</v>
      </c>
      <c r="C30" s="21"/>
      <c r="D30" s="22" cm="1">
        <f t="array" ref="D30">IF(A30=1,1,INDEX(Life_PolicyHoldersInforce,(A30-1))-INDEX(Life_Deaths,(A30-1))-INDEX(Life_Lapses,(A30-1)))</f>
        <v>0.7203343908806038</v>
      </c>
      <c r="E30" s="22" cm="1">
        <f t="array" ref="E30">(INDEX(Life_PolicyHoldersInforce,A30)-INDEX(Life_Deaths,A30))*INDEX(Life_LapseRateFactor,(Global_DurationInforce+A30))</f>
        <v>6.2968701420789133E-3</v>
      </c>
      <c r="F30" s="22" cm="1">
        <f t="array" ref="F30">INDEX(Life_PolicyHoldersInforce,A30)*INDEX(Global_QxFactor,INDEX(Global_Age,A30),Global_QxIndex)</f>
        <v>1.4711576423828624E-6</v>
      </c>
      <c r="G30" s="11" cm="1">
        <f t="array" ref="G30">INDEX(Life_Deaths,A30)*Life_SumAssured</f>
        <v>0.73557882119143114</v>
      </c>
      <c r="H30" s="11" cm="1">
        <f t="array" ref="H30">INDEX(Life_PolicyHoldersInforce,A30)*Life_Premium</f>
        <v>32.126913833274934</v>
      </c>
      <c r="I30" s="11" cm="1">
        <f t="array" ref="I30">INDEX(Life_PolicyHoldersInforce,A30)*INDEX(Global_EscalatedExpense,A30)</f>
        <v>4.0195744499527546</v>
      </c>
      <c r="J30" s="11" cm="1">
        <f t="array" ref="J30">INDEX(Life_PremiumsReceived,A30)-INDEX(Life_ExpensesPaid,A30)-INDEX(Life_DeathBenefitsPaid,A30)</f>
        <v>27.371760562130746</v>
      </c>
      <c r="K30" s="11" cm="1">
        <f t="array" ref="K30">IF(A30=Global_MaxT,INDEX(Life_NetCF,A30),INDEX(Life_NetCF,A30)+(INDEX(Life_BEL,(A30+1))/INDEX(Global_DiscountFactor,A30)))</f>
        <v>-248.84168901668062</v>
      </c>
      <c r="L30" s="11"/>
      <c r="M30" s="5">
        <f t="shared" si="1"/>
        <v>3</v>
      </c>
      <c r="N30" s="22" cm="1">
        <f t="array" ref="N30">INDEX(Annuity_PolicyHoldersInforce,A30)*INDEX(Global_QxFactor,INDEX(Global_Age,A30),Global_QxIndex)</f>
        <v>2.0422160373274601E-6</v>
      </c>
      <c r="O30" s="22" cm="1">
        <f t="array" ref="O30">IF(A30=1,1,INDEX(Annuity_PolicyHoldersInforce,(A30-1))-INDEX(Annuity_Deaths,(A30-1)))</f>
        <v>0.99994616682420412</v>
      </c>
      <c r="P30" s="23" cm="1">
        <f t="array" ref="P30">Annuity_Annuity*((1+Annuity_AnnuityEscalation)^INDEX(Annuity_PolicyAge,A30))</f>
        <v>1157.6250000000002</v>
      </c>
      <c r="Q30" s="23" cm="1">
        <f t="array" ref="Q30">INDEX(Annuity_PolicyHoldersInforce,A30)*INDEX(Global_EscalatedExpense,A30)</f>
        <v>5.5798502950568949</v>
      </c>
      <c r="R30" s="23" cm="1">
        <f t="array" ref="R30">INDEX(Annuity_PolicyHoldersInforce,A30)*INDEX(Annuity_EscalatedAnnuity,A30)</f>
        <v>1157.5626813698696</v>
      </c>
      <c r="S30" s="23" cm="1">
        <f t="array" ref="S30">-INDEX(Annuity_ExpensesPaid,A30)-INDEX(Annuity_AnnuitiesPaid,A30)</f>
        <v>-1163.1425316649265</v>
      </c>
      <c r="T30" s="23" cm="1">
        <f t="array" ref="T30">IF(A30=Global_MaxT,INDEX(Annuity_NetCF,A30),INDEX(Annuity_NetCF,A30)+(INDEX(Annuity_BEL,(A30+1))*INDEX(Global_DiscountFactor,A30)))</f>
        <v>-739646.61138856201</v>
      </c>
    </row>
    <row r="31" spans="1:20" x14ac:dyDescent="0.2">
      <c r="A31" s="7">
        <v>29</v>
      </c>
      <c r="B31" s="21">
        <f t="shared" si="0"/>
        <v>24</v>
      </c>
      <c r="C31" s="21"/>
      <c r="D31" s="22" cm="1">
        <f t="array" ref="D31">IF(A31=1,1,INDEX(Life_PolicyHoldersInforce,(A31-1))-INDEX(Life_Deaths,(A31-1))-INDEX(Life_Lapses,(A31-1)))</f>
        <v>0.71403604958088251</v>
      </c>
      <c r="E31" s="22" cm="1">
        <f t="array" ref="E31">(INDEX(Life_PolicyHoldersInforce,A31)-INDEX(Life_Deaths,A31))*INDEX(Life_LapseRateFactor,(Global_DurationInforce+A31))</f>
        <v>6.241812605222519E-3</v>
      </c>
      <c r="F31" s="22" cm="1">
        <f t="array" ref="F31">INDEX(Life_PolicyHoldersInforce,A31)*INDEX(Global_QxFactor,INDEX(Global_Age,A31),Global_QxIndex)</f>
        <v>1.4582943763015454E-6</v>
      </c>
      <c r="G31" s="11" cm="1">
        <f t="array" ref="G31">INDEX(Life_Deaths,A31)*Life_SumAssured</f>
        <v>0.72914718815077273</v>
      </c>
      <c r="H31" s="11" cm="1">
        <f t="array" ref="H31">INDEX(Life_PolicyHoldersInforce,A31)*Life_Premium</f>
        <v>31.846007811307363</v>
      </c>
      <c r="I31" s="11" cm="1">
        <f t="array" ref="I31">INDEX(Life_PolicyHoldersInforce,A31)*INDEX(Global_EscalatedExpense,A31)</f>
        <v>4.0006618123494908</v>
      </c>
      <c r="J31" s="11" cm="1">
        <f t="array" ref="J31">INDEX(Life_PremiumsReceived,A31)-INDEX(Life_ExpensesPaid,A31)-INDEX(Life_DeathBenefitsPaid,A31)</f>
        <v>27.116198810807099</v>
      </c>
      <c r="K31" s="11" cm="1">
        <f t="array" ref="K31">IF(A31=Global_MaxT,INDEX(Life_NetCF,A31),INDEX(Life_NetCF,A31)+(INDEX(Life_BEL,(A31+1))/INDEX(Global_DiscountFactor,A31)))</f>
        <v>-274.87547928422254</v>
      </c>
      <c r="L31" s="11"/>
      <c r="M31" s="5">
        <f t="shared" si="1"/>
        <v>3</v>
      </c>
      <c r="N31" s="22" cm="1">
        <f t="array" ref="N31">INDEX(Annuity_PolicyHoldersInforce,A31)*INDEX(Global_QxFactor,INDEX(Global_Age,A31),Global_QxIndex)</f>
        <v>2.0422118664565861E-6</v>
      </c>
      <c r="O31" s="22" cm="1">
        <f t="array" ref="O31">IF(A31=1,1,INDEX(Annuity_PolicyHoldersInforce,(A31-1))-INDEX(Annuity_Deaths,(A31-1)))</f>
        <v>0.99994412460816684</v>
      </c>
      <c r="P31" s="23" cm="1">
        <f t="array" ref="P31">Annuity_Annuity*((1+Annuity_AnnuityEscalation)^INDEX(Annuity_PolicyAge,A31))</f>
        <v>1157.6250000000002</v>
      </c>
      <c r="Q31" s="23" cm="1">
        <f t="array" ref="Q31">INDEX(Annuity_PolicyHoldersInforce,A31)*INDEX(Global_EscalatedExpense,A31)</f>
        <v>5.6025718535517504</v>
      </c>
      <c r="R31" s="23" cm="1">
        <f t="array" ref="R31">INDEX(Annuity_PolicyHoldersInforce,A31)*INDEX(Annuity_EscalatedAnnuity,A31)</f>
        <v>1157.5603172495294</v>
      </c>
      <c r="S31" s="23" cm="1">
        <f t="array" ref="S31">-INDEX(Annuity_ExpensesPaid,A31)-INDEX(Annuity_AnnuitiesPaid,A31)</f>
        <v>-1163.1628891030812</v>
      </c>
      <c r="T31" s="23" cm="1">
        <f t="array" ref="T31">IF(A31=Global_MaxT,INDEX(Annuity_NetCF,A31),INDEX(Annuity_NetCF,A31)+(INDEX(Annuity_BEL,(A31+1))*INDEX(Global_DiscountFactor,A31)))</f>
        <v>-742078.07448322803</v>
      </c>
    </row>
    <row r="32" spans="1:20" x14ac:dyDescent="0.2">
      <c r="A32" s="7">
        <v>30</v>
      </c>
      <c r="B32" s="21">
        <f t="shared" si="0"/>
        <v>24</v>
      </c>
      <c r="C32" s="21"/>
      <c r="D32" s="22" cm="1">
        <f t="array" ref="D32">IF(A32=1,1,INDEX(Life_PolicyHoldersInforce,(A32-1))-INDEX(Life_Deaths,(A32-1))-INDEX(Life_Lapses,(A32-1)))</f>
        <v>0.70779277868128376</v>
      </c>
      <c r="E32" s="22" cm="1">
        <f t="array" ref="E32">(INDEX(Life_PolicyHoldersInforce,A32)-INDEX(Life_Deaths,A32))*INDEX(Life_LapseRateFactor,(Global_DurationInforce+A32))</f>
        <v>6.1872364713959306E-3</v>
      </c>
      <c r="F32" s="22" cm="1">
        <f t="array" ref="F32">INDEX(Life_PolicyHoldersInforce,A32)*INDEX(Global_QxFactor,INDEX(Global_Age,A32),Global_QxIndex)</f>
        <v>1.4455435819292502E-6</v>
      </c>
      <c r="G32" s="11" cm="1">
        <f t="array" ref="G32">INDEX(Life_Deaths,A32)*Life_SumAssured</f>
        <v>0.72277179096462507</v>
      </c>
      <c r="H32" s="11" cm="1">
        <f t="array" ref="H32">INDEX(Life_PolicyHoldersInforce,A32)*Life_Premium</f>
        <v>31.567557929185256</v>
      </c>
      <c r="I32" s="11" cm="1">
        <f t="array" ref="I32">INDEX(Life_PolicyHoldersInforce,A32)*INDEX(Global_EscalatedExpense,A32)</f>
        <v>3.9818381612460598</v>
      </c>
      <c r="J32" s="11" cm="1">
        <f t="array" ref="J32">INDEX(Life_PremiumsReceived,A32)-INDEX(Life_ExpensesPaid,A32)-INDEX(Life_DeathBenefitsPaid,A32)</f>
        <v>26.862947976974571</v>
      </c>
      <c r="K32" s="11" cm="1">
        <f t="array" ref="K32">IF(A32=Global_MaxT,INDEX(Life_NetCF,A32),INDEX(Life_NetCF,A32)+(INDEX(Life_BEL,(A32+1))/INDEX(Global_DiscountFactor,A32)))</f>
        <v>-300.52883877594388</v>
      </c>
      <c r="L32" s="11"/>
      <c r="M32" s="5">
        <f t="shared" si="1"/>
        <v>3</v>
      </c>
      <c r="N32" s="22" cm="1">
        <f t="array" ref="N32">INDEX(Annuity_PolicyHoldersInforce,A32)*INDEX(Global_QxFactor,INDEX(Global_Age,A32),Global_QxIndex)</f>
        <v>2.0422076955942298E-6</v>
      </c>
      <c r="O32" s="22" cm="1">
        <f t="array" ref="O32">IF(A32=1,1,INDEX(Annuity_PolicyHoldersInforce,(A32-1))-INDEX(Annuity_Deaths,(A32-1)))</f>
        <v>0.99994208239630034</v>
      </c>
      <c r="P32" s="23" cm="1">
        <f t="array" ref="P32">Annuity_Annuity*((1+Annuity_AnnuityEscalation)^INDEX(Annuity_PolicyAge,A32))</f>
        <v>1157.6250000000002</v>
      </c>
      <c r="Q32" s="23" cm="1">
        <f t="array" ref="Q32">INDEX(Annuity_PolicyHoldersInforce,A32)*INDEX(Global_EscalatedExpense,A32)</f>
        <v>5.6253859358945819</v>
      </c>
      <c r="R32" s="23" cm="1">
        <f t="array" ref="R32">INDEX(Annuity_PolicyHoldersInforce,A32)*INDEX(Annuity_EscalatedAnnuity,A32)</f>
        <v>1157.5579531340175</v>
      </c>
      <c r="S32" s="23" cm="1">
        <f t="array" ref="S32">-INDEX(Annuity_ExpensesPaid,A32)-INDEX(Annuity_AnnuitiesPaid,A32)</f>
        <v>-1163.1833390699121</v>
      </c>
      <c r="T32" s="23" cm="1">
        <f t="array" ref="T32">IF(A32=Global_MaxT,INDEX(Annuity_NetCF,A32),INDEX(Annuity_NetCF,A32)+(INDEX(Annuity_BEL,(A32+1))*INDEX(Global_DiscountFactor,A32)))</f>
        <v>-744521.3523909261</v>
      </c>
    </row>
    <row r="33" spans="1:20" x14ac:dyDescent="0.2">
      <c r="A33" s="7">
        <v>31</v>
      </c>
      <c r="B33" s="21">
        <f t="shared" si="0"/>
        <v>24</v>
      </c>
      <c r="C33" s="21"/>
      <c r="D33" s="22" cm="1">
        <f t="array" ref="D33">IF(A33=1,1,INDEX(Life_PolicyHoldersInforce,(A33-1))-INDEX(Life_Deaths,(A33-1))-INDEX(Life_Lapses,(A33-1)))</f>
        <v>0.70160409666630585</v>
      </c>
      <c r="E33" s="22" cm="1">
        <f t="array" ref="E33">(INDEX(Life_PolicyHoldersInforce,A33)-INDEX(Life_Deaths,A33))*INDEX(Life_LapseRateFactor,(Global_DurationInforce+A33))</f>
        <v>6.1331375313865618E-3</v>
      </c>
      <c r="F33" s="22" cm="1">
        <f t="array" ref="F33">INDEX(Life_PolicyHoldersInforce,A33)*INDEX(Global_QxFactor,INDEX(Global_Age,A33),Global_QxIndex)</f>
        <v>1.4329042758543562E-6</v>
      </c>
      <c r="G33" s="11" cm="1">
        <f t="array" ref="G33">INDEX(Life_Deaths,A33)*Life_SumAssured</f>
        <v>0.7164521379271781</v>
      </c>
      <c r="H33" s="11" cm="1">
        <f t="array" ref="H33">INDEX(Life_PolicyHoldersInforce,A33)*Life_Premium</f>
        <v>31.291542711317241</v>
      </c>
      <c r="I33" s="11" cm="1">
        <f t="array" ref="I33">INDEX(Life_PolicyHoldersInforce,A33)*INDEX(Global_EscalatedExpense,A33)</f>
        <v>3.9631030779490266</v>
      </c>
      <c r="J33" s="11" cm="1">
        <f t="array" ref="J33">INDEX(Life_PremiumsReceived,A33)-INDEX(Life_ExpensesPaid,A33)-INDEX(Life_DeathBenefitsPaid,A33)</f>
        <v>26.611987495441038</v>
      </c>
      <c r="K33" s="11" cm="1">
        <f t="array" ref="K33">IF(A33=Global_MaxT,INDEX(Life_NetCF,A33),INDEX(Life_NetCF,A33)+(INDEX(Life_BEL,(A33+1))/INDEX(Global_DiscountFactor,A33)))</f>
        <v>-325.80591001145012</v>
      </c>
      <c r="L33" s="11"/>
      <c r="M33" s="5">
        <f t="shared" si="1"/>
        <v>3</v>
      </c>
      <c r="N33" s="22" cm="1">
        <f t="array" ref="N33">INDEX(Annuity_PolicyHoldersInforce,A33)*INDEX(Global_QxFactor,INDEX(Global_Age,A33),Global_QxIndex)</f>
        <v>2.0422035247403921E-6</v>
      </c>
      <c r="O33" s="22" cm="1">
        <f t="array" ref="O33">IF(A33=1,1,INDEX(Annuity_PolicyHoldersInforce,(A33-1))-INDEX(Annuity_Deaths,(A33-1)))</f>
        <v>0.99994004018860472</v>
      </c>
      <c r="P33" s="23" cm="1">
        <f t="array" ref="P33">Annuity_Annuity*((1+Annuity_AnnuityEscalation)^INDEX(Annuity_PolicyAge,A33))</f>
        <v>1157.6250000000002</v>
      </c>
      <c r="Q33" s="23" cm="1">
        <f t="array" ref="Q33">INDEX(Annuity_PolicyHoldersInforce,A33)*INDEX(Global_EscalatedExpense,A33)</f>
        <v>5.6482929188492683</v>
      </c>
      <c r="R33" s="23" cm="1">
        <f t="array" ref="R33">INDEX(Annuity_PolicyHoldersInforce,A33)*INDEX(Annuity_EscalatedAnnuity,A33)</f>
        <v>1157.5555890233338</v>
      </c>
      <c r="S33" s="23" cm="1">
        <f t="array" ref="S33">-INDEX(Annuity_ExpensesPaid,A33)-INDEX(Annuity_AnnuitiesPaid,A33)</f>
        <v>-1163.203881942183</v>
      </c>
      <c r="T33" s="23" cm="1">
        <f t="array" ref="T33">IF(A33=Global_MaxT,INDEX(Annuity_NetCF,A33),INDEX(Annuity_NetCF,A33)+(INDEX(Annuity_BEL,(A33+1))*INDEX(Global_DiscountFactor,A33)))</f>
        <v>-746976.50252787687</v>
      </c>
    </row>
    <row r="34" spans="1:20" x14ac:dyDescent="0.2">
      <c r="A34" s="7">
        <v>32</v>
      </c>
      <c r="B34" s="21">
        <f t="shared" si="0"/>
        <v>24</v>
      </c>
      <c r="C34" s="21"/>
      <c r="D34" s="22" cm="1">
        <f t="array" ref="D34">IF(A34=1,1,INDEX(Life_PolicyHoldersInforce,(A34-1))-INDEX(Life_Deaths,(A34-1))-INDEX(Life_Lapses,(A34-1)))</f>
        <v>0.6954695262306434</v>
      </c>
      <c r="E34" s="22" cm="1">
        <f t="array" ref="E34">(INDEX(Life_PolicyHoldersInforce,A34)-INDEX(Life_Deaths,A34))*INDEX(Life_LapseRateFactor,(Global_DurationInforce+A34))</f>
        <v>6.079511612785647E-3</v>
      </c>
      <c r="F34" s="22" cm="1">
        <f t="array" ref="F34">INDEX(Life_PolicyHoldersInforce,A34)*INDEX(Global_QxFactor,INDEX(Global_Age,A34),Global_QxIndex)</f>
        <v>1.4203754832638375E-6</v>
      </c>
      <c r="G34" s="11" cm="1">
        <f t="array" ref="G34">INDEX(Life_Deaths,A34)*Life_SumAssured</f>
        <v>0.71018774163191878</v>
      </c>
      <c r="H34" s="11" cm="1">
        <f t="array" ref="H34">INDEX(Life_PolicyHoldersInforce,A34)*Life_Premium</f>
        <v>31.017940869886697</v>
      </c>
      <c r="I34" s="11" cm="1">
        <f t="array" ref="I34">INDEX(Life_PolicyHoldersInforce,A34)*INDEX(Global_EscalatedExpense,A34)</f>
        <v>3.9444561457349696</v>
      </c>
      <c r="J34" s="11" cm="1">
        <f t="array" ref="J34">INDEX(Life_PremiumsReceived,A34)-INDEX(Life_ExpensesPaid,A34)-INDEX(Life_DeathBenefitsPaid,A34)</f>
        <v>26.363296982519806</v>
      </c>
      <c r="K34" s="11" cm="1">
        <f t="array" ref="K34">IF(A34=Global_MaxT,INDEX(Life_NetCF,A34),INDEX(Life_NetCF,A34)+(INDEX(Life_BEL,(A34+1))/INDEX(Global_DiscountFactor,A34)))</f>
        <v>-350.71079497852156</v>
      </c>
      <c r="L34" s="11"/>
      <c r="M34" s="5">
        <f t="shared" si="1"/>
        <v>3</v>
      </c>
      <c r="N34" s="22" cm="1">
        <f t="array" ref="N34">INDEX(Annuity_PolicyHoldersInforce,A34)*INDEX(Global_QxFactor,INDEX(Global_Age,A34),Global_QxIndex)</f>
        <v>2.0421993538950726E-6</v>
      </c>
      <c r="O34" s="22" cm="1">
        <f t="array" ref="O34">IF(A34=1,1,INDEX(Annuity_PolicyHoldersInforce,(A34-1))-INDEX(Annuity_Deaths,(A34-1)))</f>
        <v>0.99993799798507998</v>
      </c>
      <c r="P34" s="23" cm="1">
        <f t="array" ref="P34">Annuity_Annuity*((1+Annuity_AnnuityEscalation)^INDEX(Annuity_PolicyAge,A34))</f>
        <v>1157.6250000000002</v>
      </c>
      <c r="Q34" s="23" cm="1">
        <f t="array" ref="Q34">INDEX(Annuity_PolicyHoldersInforce,A34)*INDEX(Global_EscalatedExpense,A34)</f>
        <v>5.671293180713894</v>
      </c>
      <c r="R34" s="23" cm="1">
        <f t="array" ref="R34">INDEX(Annuity_PolicyHoldersInforce,A34)*INDEX(Annuity_EscalatedAnnuity,A34)</f>
        <v>1157.5532249174785</v>
      </c>
      <c r="S34" s="23" cm="1">
        <f t="array" ref="S34">-INDEX(Annuity_ExpensesPaid,A34)-INDEX(Annuity_AnnuitiesPaid,A34)</f>
        <v>-1163.2245180981924</v>
      </c>
      <c r="T34" s="23" cm="1">
        <f t="array" ref="T34">IF(A34=Global_MaxT,INDEX(Annuity_NetCF,A34),INDEX(Annuity_NetCF,A34)+(INDEX(Annuity_BEL,(A34+1))*INDEX(Global_DiscountFactor,A34)))</f>
        <v>-749443.58258939907</v>
      </c>
    </row>
    <row r="35" spans="1:20" x14ac:dyDescent="0.2">
      <c r="A35" s="7">
        <v>33</v>
      </c>
      <c r="B35" s="21">
        <f t="shared" si="0"/>
        <v>24</v>
      </c>
      <c r="C35" s="21"/>
      <c r="D35" s="22" cm="1">
        <f t="array" ref="D35">IF(A35=1,1,INDEX(Life_PolicyHoldersInforce,(A35-1))-INDEX(Life_Deaths,(A35-1))-INDEX(Life_Lapses,(A35-1)))</f>
        <v>0.68938859424237453</v>
      </c>
      <c r="E35" s="22" cm="1">
        <f t="array" ref="E35">(INDEX(Life_PolicyHoldersInforce,A35)-INDEX(Life_Deaths,A35))*INDEX(Life_LapseRateFactor,(Global_DurationInforce+A35))</f>
        <v>6.0263545796664418E-3</v>
      </c>
      <c r="F35" s="22" cm="1">
        <f t="array" ref="F35">INDEX(Life_PolicyHoldersInforce,A35)*INDEX(Global_QxFactor,INDEX(Global_Age,A35),Global_QxIndex)</f>
        <v>1.4079562378680767E-6</v>
      </c>
      <c r="G35" s="11" cm="1">
        <f t="array" ref="G35">INDEX(Life_Deaths,A35)*Life_SumAssured</f>
        <v>0.70397811893403839</v>
      </c>
      <c r="H35" s="11" cm="1">
        <f t="array" ref="H35">INDEX(Life_PolicyHoldersInforce,A35)*Life_Premium</f>
        <v>30.746731303209906</v>
      </c>
      <c r="I35" s="11" cm="1">
        <f t="array" ref="I35">INDEX(Life_PolicyHoldersInforce,A35)*INDEX(Global_EscalatedExpense,A35)</f>
        <v>3.9258969498412033</v>
      </c>
      <c r="J35" s="11" cm="1">
        <f t="array" ref="J35">INDEX(Life_PremiumsReceived,A35)-INDEX(Life_ExpensesPaid,A35)-INDEX(Life_DeathBenefitsPaid,A35)</f>
        <v>26.116856234434664</v>
      </c>
      <c r="K35" s="11" cm="1">
        <f t="array" ref="K35">IF(A35=Global_MaxT,INDEX(Life_NetCF,A35),INDEX(Life_NetCF,A35)+(INDEX(Life_BEL,(A35+1))/INDEX(Global_DiscountFactor,A35)))</f>
        <v>-375.24755551007468</v>
      </c>
      <c r="L35" s="11"/>
      <c r="M35" s="5">
        <f t="shared" si="1"/>
        <v>3</v>
      </c>
      <c r="N35" s="22" cm="1">
        <f t="array" ref="N35">INDEX(Annuity_PolicyHoldersInforce,A35)*INDEX(Global_QxFactor,INDEX(Global_Age,A35),Global_QxIndex)</f>
        <v>2.0421951830582713E-6</v>
      </c>
      <c r="O35" s="22" cm="1">
        <f t="array" ref="O35">IF(A35=1,1,INDEX(Annuity_PolicyHoldersInforce,(A35-1))-INDEX(Annuity_Deaths,(A35-1)))</f>
        <v>0.99993595578572614</v>
      </c>
      <c r="P35" s="23" cm="1">
        <f t="array" ref="P35">Annuity_Annuity*((1+Annuity_AnnuityEscalation)^INDEX(Annuity_PolicyAge,A35))</f>
        <v>1157.6250000000002</v>
      </c>
      <c r="Q35" s="23" cm="1">
        <f t="array" ref="Q35">INDEX(Annuity_PolicyHoldersInforce,A35)*INDEX(Global_EscalatedExpense,A35)</f>
        <v>5.694387101327</v>
      </c>
      <c r="R35" s="23" cm="1">
        <f t="array" ref="R35">INDEX(Annuity_PolicyHoldersInforce,A35)*INDEX(Annuity_EscalatedAnnuity,A35)</f>
        <v>1157.5508608164514</v>
      </c>
      <c r="S35" s="23" cm="1">
        <f t="array" ref="S35">-INDEX(Annuity_ExpensesPaid,A35)-INDEX(Annuity_AnnuitiesPaid,A35)</f>
        <v>-1163.2452479177784</v>
      </c>
      <c r="T35" s="23" cm="1">
        <f t="array" ref="T35">IF(A35=Global_MaxT,INDEX(Annuity_NetCF,A35),INDEX(Annuity_NetCF,A35)+(INDEX(Annuity_BEL,(A35+1))*INDEX(Global_DiscountFactor,A35)))</f>
        <v>-751922.65055126592</v>
      </c>
    </row>
    <row r="36" spans="1:20" x14ac:dyDescent="0.2">
      <c r="A36" s="7">
        <v>34</v>
      </c>
      <c r="B36" s="21">
        <f t="shared" si="0"/>
        <v>24</v>
      </c>
      <c r="C36" s="21"/>
      <c r="D36" s="22" cm="1">
        <f t="array" ref="D36">IF(A36=1,1,INDEX(Life_PolicyHoldersInforce,(A36-1))-INDEX(Life_Deaths,(A36-1))-INDEX(Life_Lapses,(A36-1)))</f>
        <v>0.68336083170647022</v>
      </c>
      <c r="E36" s="22" cm="1">
        <f t="array" ref="E36">(INDEX(Life_PolicyHoldersInforce,A36)-INDEX(Life_Deaths,A36))*INDEX(Life_LapseRateFactor,(Global_DurationInforce+A36))</f>
        <v>5.9736623322652355E-3</v>
      </c>
      <c r="F36" s="22" cm="1">
        <f t="array" ref="F36">INDEX(Life_PolicyHoldersInforce,A36)*INDEX(Global_QxFactor,INDEX(Global_Age,A36),Global_QxIndex)</f>
        <v>1.3956455818263402E-6</v>
      </c>
      <c r="G36" s="11" cm="1">
        <f t="array" ref="G36">INDEX(Life_Deaths,A36)*Life_SumAssured</f>
        <v>0.69782279091317012</v>
      </c>
      <c r="H36" s="11" cm="1">
        <f t="array" ref="H36">INDEX(Life_PolicyHoldersInforce,A36)*Life_Premium</f>
        <v>30.477893094108573</v>
      </c>
      <c r="I36" s="11" cm="1">
        <f t="array" ref="I36">INDEX(Life_PolicyHoldersInforce,A36)*INDEX(Global_EscalatedExpense,A36)</f>
        <v>3.9074250774565598</v>
      </c>
      <c r="J36" s="11" cm="1">
        <f t="array" ref="J36">INDEX(Life_PremiumsReceived,A36)-INDEX(Life_ExpensesPaid,A36)-INDEX(Life_DeathBenefitsPaid,A36)</f>
        <v>25.872645225738843</v>
      </c>
      <c r="K36" s="11" cm="1">
        <f t="array" ref="K36">IF(A36=Global_MaxT,INDEX(Life_NetCF,A36),INDEX(Life_NetCF,A36)+(INDEX(Life_BEL,(A36+1))/INDEX(Global_DiscountFactor,A36)))</f>
        <v>-399.42021365771029</v>
      </c>
      <c r="L36" s="11"/>
      <c r="M36" s="5">
        <f t="shared" si="1"/>
        <v>3</v>
      </c>
      <c r="N36" s="22" cm="1">
        <f t="array" ref="N36">INDEX(Annuity_PolicyHoldersInforce,A36)*INDEX(Global_QxFactor,INDEX(Global_Age,A36),Global_QxIndex)</f>
        <v>2.0421910122299882E-6</v>
      </c>
      <c r="O36" s="22" cm="1">
        <f t="array" ref="O36">IF(A36=1,1,INDEX(Annuity_PolicyHoldersInforce,(A36-1))-INDEX(Annuity_Deaths,(A36-1)))</f>
        <v>0.99993391359054307</v>
      </c>
      <c r="P36" s="23" cm="1">
        <f t="array" ref="P36">Annuity_Annuity*((1+Annuity_AnnuityEscalation)^INDEX(Annuity_PolicyAge,A36))</f>
        <v>1157.6250000000002</v>
      </c>
      <c r="Q36" s="23" cm="1">
        <f t="array" ref="Q36">INDEX(Annuity_PolicyHoldersInforce,A36)*INDEX(Global_EscalatedExpense,A36)</f>
        <v>5.7175750620738635</v>
      </c>
      <c r="R36" s="23" cm="1">
        <f t="array" ref="R36">INDEX(Annuity_PolicyHoldersInforce,A36)*INDEX(Annuity_EscalatedAnnuity,A36)</f>
        <v>1157.5484967202526</v>
      </c>
      <c r="S36" s="23" cm="1">
        <f t="array" ref="S36">-INDEX(Annuity_ExpensesPaid,A36)-INDEX(Annuity_AnnuitiesPaid,A36)</f>
        <v>-1163.2660717823264</v>
      </c>
      <c r="T36" s="23" cm="1">
        <f t="array" ref="T36">IF(A36=Global_MaxT,INDEX(Annuity_NetCF,A36),INDEX(Annuity_NetCF,A36)+(INDEX(Annuity_BEL,(A36+1))*INDEX(Global_DiscountFactor,A36)))</f>
        <v>-754413.76467106899</v>
      </c>
    </row>
    <row r="37" spans="1:20" x14ac:dyDescent="0.2">
      <c r="A37" s="7">
        <v>35</v>
      </c>
      <c r="B37" s="21">
        <f t="shared" si="0"/>
        <v>24</v>
      </c>
      <c r="C37" s="21"/>
      <c r="D37" s="22" cm="1">
        <f t="array" ref="D37">IF(A37=1,1,INDEX(Life_PolicyHoldersInforce,(A37-1))-INDEX(Life_Deaths,(A37-1))-INDEX(Life_Lapses,(A37-1)))</f>
        <v>0.67738577372862308</v>
      </c>
      <c r="E37" s="22" cm="1">
        <f t="array" ref="E37">(INDEX(Life_PolicyHoldersInforce,A37)-INDEX(Life_Deaths,A37))*INDEX(Life_LapseRateFactor,(Global_DurationInforce+A37))</f>
        <v>5.9214308066651584E-3</v>
      </c>
      <c r="F37" s="22" cm="1">
        <f t="array" ref="F37">INDEX(Life_PolicyHoldersInforce,A37)*INDEX(Global_QxFactor,INDEX(Global_Age,A37),Global_QxIndex)</f>
        <v>1.3834425656729057E-6</v>
      </c>
      <c r="G37" s="11" cm="1">
        <f t="array" ref="G37">INDEX(Life_Deaths,A37)*Life_SumAssured</f>
        <v>0.69172128283645284</v>
      </c>
      <c r="H37" s="11" cm="1">
        <f t="array" ref="H37">INDEX(Life_PolicyHoldersInforce,A37)*Life_Premium</f>
        <v>30.21140550829659</v>
      </c>
      <c r="I37" s="11" cm="1">
        <f t="array" ref="I37">INDEX(Life_PolicyHoldersInforce,A37)*INDEX(Global_EscalatedExpense,A37)</f>
        <v>3.8890401177121996</v>
      </c>
      <c r="J37" s="11" cm="1">
        <f t="array" ref="J37">INDEX(Life_PremiumsReceived,A37)-INDEX(Life_ExpensesPaid,A37)-INDEX(Life_DeathBenefitsPaid,A37)</f>
        <v>25.630644107747937</v>
      </c>
      <c r="K37" s="11" cm="1">
        <f t="array" ref="K37">IF(A37=Global_MaxT,INDEX(Life_NetCF,A37),INDEX(Life_NetCF,A37)+(INDEX(Life_BEL,(A37+1))/INDEX(Global_DiscountFactor,A37)))</f>
        <v>-423.23275206187861</v>
      </c>
      <c r="L37" s="11"/>
      <c r="M37" s="5">
        <f t="shared" si="1"/>
        <v>3</v>
      </c>
      <c r="N37" s="22" cm="1">
        <f t="array" ref="N37">INDEX(Annuity_PolicyHoldersInforce,A37)*INDEX(Global_QxFactor,INDEX(Global_Age,A37),Global_QxIndex)</f>
        <v>2.0421868414102233E-6</v>
      </c>
      <c r="O37" s="22" cm="1">
        <f t="array" ref="O37">IF(A37=1,1,INDEX(Annuity_PolicyHoldersInforce,(A37-1))-INDEX(Annuity_Deaths,(A37-1)))</f>
        <v>0.99993187139953088</v>
      </c>
      <c r="P37" s="23" cm="1">
        <f t="array" ref="P37">Annuity_Annuity*((1+Annuity_AnnuityEscalation)^INDEX(Annuity_PolicyAge,A37))</f>
        <v>1157.6250000000002</v>
      </c>
      <c r="Q37" s="23" cm="1">
        <f t="array" ref="Q37">INDEX(Annuity_PolicyHoldersInforce,A37)*INDEX(Global_EscalatedExpense,A37)</f>
        <v>5.7408574458927859</v>
      </c>
      <c r="R37" s="23" cm="1">
        <f t="array" ref="R37">INDEX(Annuity_PolicyHoldersInforce,A37)*INDEX(Annuity_EscalatedAnnuity,A37)</f>
        <v>1157.5461326288821</v>
      </c>
      <c r="S37" s="23" cm="1">
        <f t="array" ref="S37">-INDEX(Annuity_ExpensesPaid,A37)-INDEX(Annuity_AnnuitiesPaid,A37)</f>
        <v>-1163.2869900747748</v>
      </c>
      <c r="T37" s="23" cm="1">
        <f t="array" ref="T37">IF(A37=Global_MaxT,INDEX(Annuity_NetCF,A37),INDEX(Annuity_NetCF,A37)+(INDEX(Annuity_BEL,(A37+1))*INDEX(Global_DiscountFactor,A37)))</f>
        <v>-756916.9834895886</v>
      </c>
    </row>
    <row r="38" spans="1:20" x14ac:dyDescent="0.2">
      <c r="A38" s="7">
        <v>36</v>
      </c>
      <c r="B38" s="21">
        <f t="shared" si="0"/>
        <v>25</v>
      </c>
      <c r="C38" s="21"/>
      <c r="D38" s="22" cm="1">
        <f t="array" ref="D38">IF(A38=1,1,INDEX(Life_PolicyHoldersInforce,(A38-1))-INDEX(Life_Deaths,(A38-1))-INDEX(Life_Lapses,(A38-1)))</f>
        <v>0.67146295947939216</v>
      </c>
      <c r="E38" s="22" cm="1">
        <f t="array" ref="E38">(INDEX(Life_PolicyHoldersInforce,A38)-INDEX(Life_Deaths,A38))*INDEX(Life_LapseRateFactor,(Global_DurationInforce+A38))</f>
        <v>5.8696557112074832E-3</v>
      </c>
      <c r="F38" s="22" cm="1">
        <f t="array" ref="F38">INDEX(Life_PolicyHoldersInforce,A38)*INDEX(Global_QxFactor,INDEX(Global_Age,A38),Global_QxIndex)</f>
        <v>1.4014637250850398E-6</v>
      </c>
      <c r="G38" s="11" cm="1">
        <f t="array" ref="G38">INDEX(Life_Deaths,A38)*Life_SumAssured</f>
        <v>0.70073186254251996</v>
      </c>
      <c r="H38" s="11" cm="1">
        <f t="array" ref="H38">INDEX(Life_PolicyHoldersInforce,A38)*Life_Premium</f>
        <v>29.947247992780891</v>
      </c>
      <c r="I38" s="11" cm="1">
        <f t="array" ref="I38">INDEX(Life_PolicyHoldersInforce,A38)*INDEX(Global_EscalatedExpense,A38)</f>
        <v>3.8707416616724788</v>
      </c>
      <c r="J38" s="11" cm="1">
        <f t="array" ref="J38">INDEX(Life_PremiumsReceived,A38)-INDEX(Life_ExpensesPaid,A38)-INDEX(Life_DeathBenefitsPaid,A38)</f>
        <v>25.375774468565893</v>
      </c>
      <c r="K38" s="11" cm="1">
        <f t="array" ref="K38">IF(A38=Global_MaxT,INDEX(Life_NetCF,A38),INDEX(Life_NetCF,A38)+(INDEX(Life_BEL,(A38+1))/INDEX(Global_DiscountFactor,A38)))</f>
        <v>-446.68911431869196</v>
      </c>
      <c r="L38" s="11"/>
      <c r="M38" s="5">
        <f t="shared" si="1"/>
        <v>4</v>
      </c>
      <c r="N38" s="22" cm="1">
        <f t="array" ref="N38">INDEX(Annuity_PolicyHoldersInforce,A38)*INDEX(Global_QxFactor,INDEX(Global_Age,A38),Global_QxIndex)</f>
        <v>2.0870330425353459E-6</v>
      </c>
      <c r="O38" s="22" cm="1">
        <f t="array" ref="O38">IF(A38=1,1,INDEX(Annuity_PolicyHoldersInforce,(A38-1))-INDEX(Annuity_Deaths,(A38-1)))</f>
        <v>0.99992982921268947</v>
      </c>
      <c r="P38" s="23" cm="1">
        <f t="array" ref="P38">Annuity_Annuity*((1+Annuity_AnnuityEscalation)^INDEX(Annuity_PolicyAge,A38))</f>
        <v>1215.5062499999999</v>
      </c>
      <c r="Q38" s="23" cm="1">
        <f t="array" ref="Q38">INDEX(Annuity_PolicyHoldersInforce,A38)*INDEX(Global_EscalatedExpense,A38)</f>
        <v>5.7642346372814215</v>
      </c>
      <c r="R38" s="23" cm="1">
        <f t="array" ref="R38">INDEX(Annuity_PolicyHoldersInforce,A38)*INDEX(Annuity_EscalatedAnnuity,A38)</f>
        <v>1215.4209569694565</v>
      </c>
      <c r="S38" s="23" cm="1">
        <f t="array" ref="S38">-INDEX(Annuity_ExpensesPaid,A38)-INDEX(Annuity_AnnuitiesPaid,A38)</f>
        <v>-1221.1851916067378</v>
      </c>
      <c r="T38" s="23" cm="1">
        <f t="array" ref="T38">IF(A38=Global_MaxT,INDEX(Annuity_NetCF,A38),INDEX(Annuity_NetCF,A38)+(INDEX(Annuity_BEL,(A38+1))*INDEX(Global_DiscountFactor,A38)))</f>
        <v>-759432.36583217012</v>
      </c>
    </row>
    <row r="39" spans="1:20" x14ac:dyDescent="0.2">
      <c r="A39" s="7">
        <v>37</v>
      </c>
      <c r="B39" s="21">
        <f t="shared" si="0"/>
        <v>25</v>
      </c>
      <c r="C39" s="21"/>
      <c r="D39" s="22" cm="1">
        <f t="array" ref="D39">IF(A39=1,1,INDEX(Life_PolicyHoldersInforce,(A39-1))-INDEX(Life_Deaths,(A39-1))-INDEX(Life_Lapses,(A39-1)))</f>
        <v>0.66559190230445964</v>
      </c>
      <c r="E39" s="22" cm="1">
        <f t="array" ref="E39">(INDEX(Life_PolicyHoldersInforce,A39)-INDEX(Life_Deaths,A39))*INDEX(Life_LapseRateFactor,(Global_DurationInforce+A39))</f>
        <v>5.8183333206107074E-3</v>
      </c>
      <c r="F39" s="22" cm="1">
        <f t="array" ref="F39">INDEX(Life_PolicyHoldersInforce,A39)*INDEX(Global_QxFactor,INDEX(Global_Age,A39),Global_QxIndex)</f>
        <v>1.3892097748970092E-6</v>
      </c>
      <c r="G39" s="11" cm="1">
        <f t="array" ref="G39">INDEX(Life_Deaths,A39)*Life_SumAssured</f>
        <v>0.69460488744850457</v>
      </c>
      <c r="H39" s="11" cm="1">
        <f t="array" ref="H39">INDEX(Life_PolicyHoldersInforce,A39)*Life_Premium</f>
        <v>29.685398842778902</v>
      </c>
      <c r="I39" s="11" cm="1">
        <f t="array" ref="I39">INDEX(Life_PolicyHoldersInforce,A39)*INDEX(Global_EscalatedExpense,A39)</f>
        <v>3.8525291295260011</v>
      </c>
      <c r="J39" s="11" cm="1">
        <f t="array" ref="J39">INDEX(Life_PremiumsReceived,A39)-INDEX(Life_ExpensesPaid,A39)-INDEX(Life_DeathBenefitsPaid,A39)</f>
        <v>25.138264825804395</v>
      </c>
      <c r="K39" s="11" cm="1">
        <f t="array" ref="K39">IF(A39=Global_MaxT,INDEX(Life_NetCF,A39),INDEX(Life_NetCF,A39)+(INDEX(Life_BEL,(A39+1))/INDEX(Global_DiscountFactor,A39)))</f>
        <v>-469.77821954910576</v>
      </c>
      <c r="L39" s="11"/>
      <c r="M39" s="5">
        <f t="shared" si="1"/>
        <v>4</v>
      </c>
      <c r="N39" s="22" cm="1">
        <f t="array" ref="N39">INDEX(Annuity_PolicyHoldersInforce,A39)*INDEX(Global_QxFactor,INDEX(Global_Age,A39),Global_QxIndex)</f>
        <v>2.0870286865227605E-6</v>
      </c>
      <c r="O39" s="22" cm="1">
        <f t="array" ref="O39">IF(A39=1,1,INDEX(Annuity_PolicyHoldersInforce,(A39-1))-INDEX(Annuity_Deaths,(A39-1)))</f>
        <v>0.99992774217964697</v>
      </c>
      <c r="P39" s="23" cm="1">
        <f t="array" ref="P39">Annuity_Annuity*((1+Annuity_AnnuityEscalation)^INDEX(Annuity_PolicyAge,A39))</f>
        <v>1215.5062499999999</v>
      </c>
      <c r="Q39" s="23" cm="1">
        <f t="array" ref="Q39">INDEX(Annuity_PolicyHoldersInforce,A39)*INDEX(Global_EscalatedExpense,A39)</f>
        <v>5.7877067627035697</v>
      </c>
      <c r="R39" s="23" cm="1">
        <f t="array" ref="R39">INDEX(Annuity_PolicyHoldersInforce,A39)*INDEX(Annuity_EscalatedAnnuity,A39)</f>
        <v>1215.4184201677494</v>
      </c>
      <c r="S39" s="23" cm="1">
        <f t="array" ref="S39">-INDEX(Annuity_ExpensesPaid,A39)-INDEX(Annuity_AnnuitiesPaid,A39)</f>
        <v>-1221.2061269304529</v>
      </c>
      <c r="T39" s="23" cm="1">
        <f t="array" ref="T39">IF(A39=Global_MaxT,INDEX(Annuity_NetCF,A39),INDEX(Annuity_NetCF,A39)+(INDEX(Annuity_BEL,(A39+1))*INDEX(Global_DiscountFactor,A39)))</f>
        <v>-761901.8119015398</v>
      </c>
    </row>
    <row r="40" spans="1:20" x14ac:dyDescent="0.2">
      <c r="A40" s="7">
        <v>38</v>
      </c>
      <c r="B40" s="21">
        <f t="shared" si="0"/>
        <v>25</v>
      </c>
      <c r="C40" s="21"/>
      <c r="D40" s="22" cm="1">
        <f t="array" ref="D40">IF(A40=1,1,INDEX(Life_PolicyHoldersInforce,(A40-1))-INDEX(Life_Deaths,(A40-1))-INDEX(Life_Lapses,(A40-1)))</f>
        <v>0.6597721797740741</v>
      </c>
      <c r="E40" s="22" cm="1">
        <f t="array" ref="E40">(INDEX(Life_PolicyHoldersInforce,A40)-INDEX(Life_Deaths,A40))*INDEX(Life_LapseRateFactor,(Global_DurationInforce+A40))</f>
        <v>5.7674596765684427E-3</v>
      </c>
      <c r="F40" s="22" cm="1">
        <f t="array" ref="F40">INDEX(Life_PolicyHoldersInforce,A40)*INDEX(Global_QxFactor,INDEX(Global_Age,A40),Global_QxIndex)</f>
        <v>1.3770629693267969E-6</v>
      </c>
      <c r="G40" s="11" cm="1">
        <f t="array" ref="G40">INDEX(Life_Deaths,A40)*Life_SumAssured</f>
        <v>0.68853148466339842</v>
      </c>
      <c r="H40" s="11" cm="1">
        <f t="array" ref="H40">INDEX(Life_PolicyHoldersInforce,A40)*Life_Premium</f>
        <v>29.425839217923706</v>
      </c>
      <c r="I40" s="11" cm="1">
        <f t="array" ref="I40">INDEX(Life_PolicyHoldersInforce,A40)*INDEX(Global_EscalatedExpense,A40)</f>
        <v>3.8344022906022119</v>
      </c>
      <c r="J40" s="11" cm="1">
        <f t="array" ref="J40">INDEX(Life_PremiumsReceived,A40)-INDEX(Life_ExpensesPaid,A40)-INDEX(Life_DeathBenefitsPaid,A40)</f>
        <v>24.902905442658096</v>
      </c>
      <c r="K40" s="11" cm="1">
        <f t="array" ref="K40">IF(A40=Global_MaxT,INDEX(Life_NetCF,A40),INDEX(Life_NetCF,A40)+(INDEX(Life_BEL,(A40+1))/INDEX(Global_DiscountFactor,A40)))</f>
        <v>-492.51912264105641</v>
      </c>
      <c r="L40" s="11"/>
      <c r="M40" s="5">
        <f t="shared" si="1"/>
        <v>4</v>
      </c>
      <c r="N40" s="22" cm="1">
        <f t="array" ref="N40">INDEX(Annuity_PolicyHoldersInforce,A40)*INDEX(Global_QxFactor,INDEX(Global_Age,A40),Global_QxIndex)</f>
        <v>2.0870243305192668E-6</v>
      </c>
      <c r="O40" s="22" cm="1">
        <f t="array" ref="O40">IF(A40=1,1,INDEX(Annuity_PolicyHoldersInforce,(A40-1))-INDEX(Annuity_Deaths,(A40-1)))</f>
        <v>0.99992565515096044</v>
      </c>
      <c r="P40" s="23" cm="1">
        <f t="array" ref="P40">Annuity_Annuity*((1+Annuity_AnnuityEscalation)^INDEX(Annuity_PolicyAge,A40))</f>
        <v>1215.5062499999999</v>
      </c>
      <c r="Q40" s="23" cm="1">
        <f t="array" ref="Q40">INDEX(Annuity_PolicyHoldersInforce,A40)*INDEX(Global_EscalatedExpense,A40)</f>
        <v>5.8112744672800201</v>
      </c>
      <c r="R40" s="23" cm="1">
        <f t="array" ref="R40">INDEX(Annuity_PolicyHoldersInforce,A40)*INDEX(Annuity_EscalatedAnnuity,A40)</f>
        <v>1215.415883371337</v>
      </c>
      <c r="S40" s="23" cm="1">
        <f t="array" ref="S40">-INDEX(Annuity_ExpensesPaid,A40)-INDEX(Annuity_AnnuitiesPaid,A40)</f>
        <v>-1221.2271578386171</v>
      </c>
      <c r="T40" s="23" cm="1">
        <f t="array" ref="T40">IF(A40=Global_MaxT,INDEX(Annuity_NetCF,A40),INDEX(Annuity_NetCF,A40)+(INDEX(Annuity_BEL,(A40+1))*INDEX(Global_DiscountFactor,A40)))</f>
        <v>-764383.25708729308</v>
      </c>
    </row>
    <row r="41" spans="1:20" x14ac:dyDescent="0.2">
      <c r="A41" s="7">
        <v>39</v>
      </c>
      <c r="B41" s="21">
        <f t="shared" si="0"/>
        <v>25</v>
      </c>
      <c r="C41" s="21"/>
      <c r="D41" s="22" cm="1">
        <f t="array" ref="D41">IF(A41=1,1,INDEX(Life_PolicyHoldersInforce,(A41-1))-INDEX(Life_Deaths,(A41-1))-INDEX(Life_Lapses,(A41-1)))</f>
        <v>0.65400334303453633</v>
      </c>
      <c r="E41" s="22" cm="1">
        <f t="array" ref="E41">(INDEX(Life_PolicyHoldersInforce,A41)-INDEX(Life_Deaths,A41))*INDEX(Life_LapseRateFactor,(Global_DurationInforce+A41))</f>
        <v>5.7170308553844635E-3</v>
      </c>
      <c r="F41" s="22" cm="1">
        <f t="array" ref="F41">INDEX(Life_PolicyHoldersInforce,A41)*INDEX(Global_QxFactor,INDEX(Global_Age,A41),Global_QxIndex)</f>
        <v>1.3650223715361632E-6</v>
      </c>
      <c r="G41" s="11" cm="1">
        <f t="array" ref="G41">INDEX(Life_Deaths,A41)*Life_SumAssured</f>
        <v>0.68251118576808156</v>
      </c>
      <c r="H41" s="11" cm="1">
        <f t="array" ref="H41">INDEX(Life_PolicyHoldersInforce,A41)*Life_Premium</f>
        <v>29.168549099340321</v>
      </c>
      <c r="I41" s="11" cm="1">
        <f t="array" ref="I41">INDEX(Life_PolicyHoldersInforce,A41)*INDEX(Global_EscalatedExpense,A41)</f>
        <v>3.8163607416991656</v>
      </c>
      <c r="J41" s="11" cm="1">
        <f t="array" ref="J41">INDEX(Life_PremiumsReceived,A41)-INDEX(Life_ExpensesPaid,A41)-INDEX(Life_DeathBenefitsPaid,A41)</f>
        <v>24.669677171873072</v>
      </c>
      <c r="K41" s="11" cm="1">
        <f t="array" ref="K41">IF(A41=Global_MaxT,INDEX(Life_NetCF,A41),INDEX(Life_NetCF,A41)+(INDEX(Life_BEL,(A41+1))/INDEX(Global_DiscountFactor,A41)))</f>
        <v>-514.9156501198695</v>
      </c>
      <c r="L41" s="11"/>
      <c r="M41" s="5">
        <f t="shared" si="1"/>
        <v>4</v>
      </c>
      <c r="N41" s="22" cm="1">
        <f t="array" ref="N41">INDEX(Annuity_PolicyHoldersInforce,A41)*INDEX(Global_QxFactor,INDEX(Global_Age,A41),Global_QxIndex)</f>
        <v>2.0870199745248652E-6</v>
      </c>
      <c r="O41" s="22" cm="1">
        <f t="array" ref="O41">IF(A41=1,1,INDEX(Annuity_PolicyHoldersInforce,(A41-1))-INDEX(Annuity_Deaths,(A41-1)))</f>
        <v>0.99992356812662997</v>
      </c>
      <c r="P41" s="23" cm="1">
        <f t="array" ref="P41">Annuity_Annuity*((1+Annuity_AnnuityEscalation)^INDEX(Annuity_PolicyAge,A41))</f>
        <v>1215.5062499999999</v>
      </c>
      <c r="Q41" s="23" cm="1">
        <f t="array" ref="Q41">INDEX(Annuity_PolicyHoldersInforce,A41)*INDEX(Global_EscalatedExpense,A41)</f>
        <v>5.8349381402117766</v>
      </c>
      <c r="R41" s="23" cm="1">
        <f t="array" ref="R41">INDEX(Annuity_PolicyHoldersInforce,A41)*INDEX(Annuity_EscalatedAnnuity,A41)</f>
        <v>1215.4133465802195</v>
      </c>
      <c r="S41" s="23" cm="1">
        <f t="array" ref="S41">-INDEX(Annuity_ExpensesPaid,A41)-INDEX(Annuity_AnnuitiesPaid,A41)</f>
        <v>-1221.2482847204312</v>
      </c>
      <c r="T41" s="23" cm="1">
        <f t="array" ref="T41">IF(A41=Global_MaxT,INDEX(Annuity_NetCF,A41),INDEX(Annuity_NetCF,A41)+(INDEX(Annuity_BEL,(A41+1))*INDEX(Global_DiscountFactor,A41)))</f>
        <v>-766876.75969968585</v>
      </c>
    </row>
    <row r="42" spans="1:20" x14ac:dyDescent="0.2">
      <c r="A42" s="7">
        <v>40</v>
      </c>
      <c r="B42" s="21">
        <f t="shared" si="0"/>
        <v>25</v>
      </c>
      <c r="C42" s="21"/>
      <c r="D42" s="22" cm="1">
        <f t="array" ref="D42">IF(A42=1,1,INDEX(Life_PolicyHoldersInforce,(A42-1))-INDEX(Life_Deaths,(A42-1))-INDEX(Life_Lapses,(A42-1)))</f>
        <v>0.64828494715678031</v>
      </c>
      <c r="E42" s="22" cm="1">
        <f t="array" ref="E42">(INDEX(Life_PolicyHoldersInforce,A42)-INDEX(Life_Deaths,A42))*INDEX(Life_LapseRateFactor,(Global_DurationInforce+A42))</f>
        <v>5.6670429676700922E-3</v>
      </c>
      <c r="F42" s="22" cm="1">
        <f t="array" ref="F42">INDEX(Life_PolicyHoldersInforce,A42)*INDEX(Global_QxFactor,INDEX(Global_Age,A42),Global_QxIndex)</f>
        <v>1.3530870528782813E-6</v>
      </c>
      <c r="G42" s="11" cm="1">
        <f t="array" ref="G42">INDEX(Life_Deaths,A42)*Life_SumAssured</f>
        <v>0.67654352643914062</v>
      </c>
      <c r="H42" s="11" cm="1">
        <f t="array" ref="H42">INDEX(Life_PolicyHoldersInforce,A42)*Life_Premium</f>
        <v>28.913508643192404</v>
      </c>
      <c r="I42" s="11" cm="1">
        <f t="array" ref="I42">INDEX(Life_PolicyHoldersInforce,A42)*INDEX(Global_EscalatedExpense,A42)</f>
        <v>3.7984040815120528</v>
      </c>
      <c r="J42" s="11" cm="1">
        <f t="array" ref="J42">INDEX(Life_PremiumsReceived,A42)-INDEX(Life_ExpensesPaid,A42)-INDEX(Life_DeathBenefitsPaid,A42)</f>
        <v>24.438561035241211</v>
      </c>
      <c r="K42" s="11" cm="1">
        <f t="array" ref="K42">IF(A42=Global_MaxT,INDEX(Life_NetCF,A42),INDEX(Life_NetCF,A42)+(INDEX(Life_BEL,(A42+1))/INDEX(Global_DiscountFactor,A42)))</f>
        <v>-536.971590920783</v>
      </c>
      <c r="L42" s="11"/>
      <c r="M42" s="5">
        <f t="shared" si="1"/>
        <v>4</v>
      </c>
      <c r="N42" s="22" cm="1">
        <f t="array" ref="N42">INDEX(Annuity_PolicyHoldersInforce,A42)*INDEX(Global_QxFactor,INDEX(Global_Age,A42),Global_QxIndex)</f>
        <v>2.0870156185395551E-6</v>
      </c>
      <c r="O42" s="22" cm="1">
        <f t="array" ref="O42">IF(A42=1,1,INDEX(Annuity_PolicyHoldersInforce,(A42-1))-INDEX(Annuity_Deaths,(A42-1)))</f>
        <v>0.99992148110665546</v>
      </c>
      <c r="P42" s="23" cm="1">
        <f t="array" ref="P42">Annuity_Annuity*((1+Annuity_AnnuityEscalation)^INDEX(Annuity_PolicyAge,A42))</f>
        <v>1215.5062499999999</v>
      </c>
      <c r="Q42" s="23" cm="1">
        <f t="array" ref="Q42">INDEX(Annuity_PolicyHoldersInforce,A42)*INDEX(Global_EscalatedExpense,A42)</f>
        <v>5.8586981722846767</v>
      </c>
      <c r="R42" s="23" cm="1">
        <f t="array" ref="R42">INDEX(Annuity_PolicyHoldersInforce,A42)*INDEX(Annuity_EscalatedAnnuity,A42)</f>
        <v>1215.4108097943965</v>
      </c>
      <c r="S42" s="23" cm="1">
        <f t="array" ref="S42">-INDEX(Annuity_ExpensesPaid,A42)-INDEX(Annuity_AnnuitiesPaid,A42)</f>
        <v>-1221.2695079666812</v>
      </c>
      <c r="T42" s="23" cm="1">
        <f t="array" ref="T42">IF(A42=Global_MaxT,INDEX(Annuity_NetCF,A42),INDEX(Annuity_NetCF,A42)+(INDEX(Annuity_BEL,(A42+1))*INDEX(Global_DiscountFactor,A42)))</f>
        <v>-769382.37833241129</v>
      </c>
    </row>
    <row r="43" spans="1:20" x14ac:dyDescent="0.2">
      <c r="A43" s="7">
        <v>41</v>
      </c>
      <c r="B43" s="21">
        <f t="shared" si="0"/>
        <v>25</v>
      </c>
      <c r="C43" s="21"/>
      <c r="D43" s="22" cm="1">
        <f t="array" ref="D43">IF(A43=1,1,INDEX(Life_PolicyHoldersInforce,(A43-1))-INDEX(Life_Deaths,(A43-1))-INDEX(Life_Lapses,(A43-1)))</f>
        <v>0.6426165511020574</v>
      </c>
      <c r="E43" s="22" cm="1">
        <f t="array" ref="E43">(INDEX(Life_PolicyHoldersInforce,A43)-INDEX(Life_Deaths,A43))*INDEX(Life_LapseRateFactor,(Global_DurationInforce+A43))</f>
        <v>5.6174921580442157E-3</v>
      </c>
      <c r="F43" s="22" cm="1">
        <f t="array" ref="F43">INDEX(Life_PolicyHoldersInforce,A43)*INDEX(Global_QxFactor,INDEX(Global_Age,A43),Global_QxIndex)</f>
        <v>1.3412560928261163E-6</v>
      </c>
      <c r="G43" s="11" cm="1">
        <f t="array" ref="G43">INDEX(Life_Deaths,A43)*Life_SumAssured</f>
        <v>0.67062804641305818</v>
      </c>
      <c r="H43" s="11" cm="1">
        <f t="array" ref="H43">INDEX(Life_PolicyHoldersInforce,A43)*Life_Premium</f>
        <v>28.660698179151762</v>
      </c>
      <c r="I43" s="11" cm="1">
        <f t="array" ref="I43">INDEX(Life_PolicyHoldersInforce,A43)*INDEX(Global_EscalatedExpense,A43)</f>
        <v>3.7805319106242745</v>
      </c>
      <c r="J43" s="11" cm="1">
        <f t="array" ref="J43">INDEX(Life_PremiumsReceived,A43)-INDEX(Life_ExpensesPaid,A43)-INDEX(Life_DeathBenefitsPaid,A43)</f>
        <v>24.209538222114432</v>
      </c>
      <c r="K43" s="11" cm="1">
        <f t="array" ref="K43">IF(A43=Global_MaxT,INDEX(Life_NetCF,A43),INDEX(Life_NetCF,A43)+(INDEX(Life_BEL,(A43+1))/INDEX(Global_DiscountFactor,A43)))</f>
        <v>-558.69069673925924</v>
      </c>
      <c r="L43" s="11"/>
      <c r="M43" s="5">
        <f t="shared" si="1"/>
        <v>4</v>
      </c>
      <c r="N43" s="22" cm="1">
        <f t="array" ref="N43">INDEX(Annuity_PolicyHoldersInforce,A43)*INDEX(Global_QxFactor,INDEX(Global_Age,A43),Global_QxIndex)</f>
        <v>2.0870112625633363E-6</v>
      </c>
      <c r="O43" s="22" cm="1">
        <f t="array" ref="O43">IF(A43=1,1,INDEX(Annuity_PolicyHoldersInforce,(A43-1))-INDEX(Annuity_Deaths,(A43-1)))</f>
        <v>0.99991939409103692</v>
      </c>
      <c r="P43" s="23" cm="1">
        <f t="array" ref="P43">Annuity_Annuity*((1+Annuity_AnnuityEscalation)^INDEX(Annuity_PolicyAge,A43))</f>
        <v>1215.5062499999999</v>
      </c>
      <c r="Q43" s="23" cm="1">
        <f t="array" ref="Q43">INDEX(Annuity_PolicyHoldersInforce,A43)*INDEX(Global_EscalatedExpense,A43)</f>
        <v>5.8825549558758512</v>
      </c>
      <c r="R43" s="23" cm="1">
        <f t="array" ref="R43">INDEX(Annuity_PolicyHoldersInforce,A43)*INDEX(Annuity_EscalatedAnnuity,A43)</f>
        <v>1215.4082730138684</v>
      </c>
      <c r="S43" s="23" cm="1">
        <f t="array" ref="S43">-INDEX(Annuity_ExpensesPaid,A43)-INDEX(Annuity_AnnuitiesPaid,A43)</f>
        <v>-1221.2908279697442</v>
      </c>
      <c r="T43" s="23" cm="1">
        <f t="array" ref="T43">IF(A43=Global_MaxT,INDEX(Annuity_NetCF,A43),INDEX(Annuity_NetCF,A43)+(INDEX(Annuity_BEL,(A43+1))*INDEX(Global_DiscountFactor,A43)))</f>
        <v>-771900.17186397756</v>
      </c>
    </row>
    <row r="44" spans="1:20" x14ac:dyDescent="0.2">
      <c r="A44" s="7">
        <v>42</v>
      </c>
      <c r="B44" s="21">
        <f t="shared" si="0"/>
        <v>25</v>
      </c>
      <c r="C44" s="21"/>
      <c r="D44" s="22" cm="1">
        <f t="array" ref="D44">IF(A44=1,1,INDEX(Life_PolicyHoldersInforce,(A44-1))-INDEX(Life_Deaths,(A44-1))-INDEX(Life_Lapses,(A44-1)))</f>
        <v>0.63699771768792035</v>
      </c>
      <c r="E44" s="22" cm="1">
        <f t="array" ref="E44">(INDEX(Life_PolicyHoldersInforce,A44)-INDEX(Life_Deaths,A44))*INDEX(Life_LapseRateFactor,(Global_DurationInforce+A44))</f>
        <v>5.5683746048359444E-3</v>
      </c>
      <c r="F44" s="22" cm="1">
        <f t="array" ref="F44">INDEX(Life_PolicyHoldersInforce,A44)*INDEX(Global_QxFactor,INDEX(Global_Age,A44),Global_QxIndex)</f>
        <v>1.3295285789014252E-6</v>
      </c>
      <c r="G44" s="11" cm="1">
        <f t="array" ref="G44">INDEX(Life_Deaths,A44)*Life_SumAssured</f>
        <v>0.66476428945071264</v>
      </c>
      <c r="H44" s="11" cm="1">
        <f t="array" ref="H44">INDEX(Life_PolicyHoldersInforce,A44)*Life_Premium</f>
        <v>28.410098208881248</v>
      </c>
      <c r="I44" s="11" cm="1">
        <f t="array" ref="I44">INDEX(Life_PolicyHoldersInforce,A44)*INDEX(Global_EscalatedExpense,A44)</f>
        <v>3.7627438314985597</v>
      </c>
      <c r="J44" s="11" cm="1">
        <f t="array" ref="J44">INDEX(Life_PremiumsReceived,A44)-INDEX(Life_ExpensesPaid,A44)-INDEX(Life_DeathBenefitsPaid,A44)</f>
        <v>23.982590087931975</v>
      </c>
      <c r="K44" s="11" cm="1">
        <f t="array" ref="K44">IF(A44=Global_MaxT,INDEX(Life_NetCF,A44),INDEX(Life_NetCF,A44)+(INDEX(Life_BEL,(A44+1))/INDEX(Global_DiscountFactor,A44)))</f>
        <v>-580.07668237812175</v>
      </c>
      <c r="L44" s="11"/>
      <c r="M44" s="5">
        <f t="shared" si="1"/>
        <v>4</v>
      </c>
      <c r="N44" s="22" cm="1">
        <f t="array" ref="N44">INDEX(Annuity_PolicyHoldersInforce,A44)*INDEX(Global_QxFactor,INDEX(Global_Age,A44),Global_QxIndex)</f>
        <v>2.0870069065962095E-6</v>
      </c>
      <c r="O44" s="22" cm="1">
        <f t="array" ref="O44">IF(A44=1,1,INDEX(Annuity_PolicyHoldersInforce,(A44-1))-INDEX(Annuity_Deaths,(A44-1)))</f>
        <v>0.99991730707977433</v>
      </c>
      <c r="P44" s="23" cm="1">
        <f t="array" ref="P44">Annuity_Annuity*((1+Annuity_AnnuityEscalation)^INDEX(Annuity_PolicyAge,A44))</f>
        <v>1215.5062499999999</v>
      </c>
      <c r="Q44" s="23" cm="1">
        <f t="array" ref="Q44">INDEX(Annuity_PolicyHoldersInforce,A44)*INDEX(Global_EscalatedExpense,A44)</f>
        <v>5.9065088849602025</v>
      </c>
      <c r="R44" s="23" cm="1">
        <f t="array" ref="R44">INDEX(Annuity_PolicyHoldersInforce,A44)*INDEX(Annuity_EscalatedAnnuity,A44)</f>
        <v>1215.4057362386347</v>
      </c>
      <c r="S44" s="23" cm="1">
        <f t="array" ref="S44">-INDEX(Annuity_ExpensesPaid,A44)-INDEX(Annuity_AnnuitiesPaid,A44)</f>
        <v>-1221.3122451235949</v>
      </c>
      <c r="T44" s="23" cm="1">
        <f t="array" ref="T44">IF(A44=Global_MaxT,INDEX(Annuity_NetCF,A44),INDEX(Annuity_NetCF,A44)+(INDEX(Annuity_BEL,(A44+1))*INDEX(Global_DiscountFactor,A44)))</f>
        <v>-774430.19945909258</v>
      </c>
    </row>
    <row r="45" spans="1:20" x14ac:dyDescent="0.2">
      <c r="A45" s="7">
        <v>43</v>
      </c>
      <c r="B45" s="21">
        <f t="shared" si="0"/>
        <v>25</v>
      </c>
      <c r="C45" s="21"/>
      <c r="D45" s="22" cm="1">
        <f t="array" ref="D45">IF(A45=1,1,INDEX(Life_PolicyHoldersInforce,(A45-1))-INDEX(Life_Deaths,(A45-1))-INDEX(Life_Lapses,(A45-1)))</f>
        <v>0.63142801355450551</v>
      </c>
      <c r="E45" s="22" cm="1">
        <f t="array" ref="E45">(INDEX(Life_PolicyHoldersInforce,A45)-INDEX(Life_Deaths,A45))*INDEX(Life_LapseRateFactor,(Global_DurationInforce+A45))</f>
        <v>5.5196865197898503E-3</v>
      </c>
      <c r="F45" s="22" cm="1">
        <f t="array" ref="F45">INDEX(Life_PolicyHoldersInforce,A45)*INDEX(Global_QxFactor,INDEX(Global_Age,A45),Global_QxIndex)</f>
        <v>1.3179036066043841E-6</v>
      </c>
      <c r="G45" s="11" cm="1">
        <f t="array" ref="G45">INDEX(Life_Deaths,A45)*Life_SumAssured</f>
        <v>0.65895180330219205</v>
      </c>
      <c r="H45" s="11" cm="1">
        <f t="array" ref="H45">INDEX(Life_PolicyHoldersInforce,A45)*Life_Premium</f>
        <v>28.161689404530946</v>
      </c>
      <c r="I45" s="11" cm="1">
        <f t="array" ref="I45">INDEX(Life_PolicyHoldersInforce,A45)*INDEX(Global_EscalatedExpense,A45)</f>
        <v>3.7450394484681202</v>
      </c>
      <c r="J45" s="11" cm="1">
        <f t="array" ref="J45">INDEX(Life_PremiumsReceived,A45)-INDEX(Life_ExpensesPaid,A45)-INDEX(Life_DeathBenefitsPaid,A45)</f>
        <v>23.757698152760636</v>
      </c>
      <c r="K45" s="11" cm="1">
        <f t="array" ref="K45">IF(A45=Global_MaxT,INDEX(Life_NetCF,A45),INDEX(Life_NetCF,A45)+(INDEX(Life_BEL,(A45+1))/INDEX(Global_DiscountFactor,A45)))</f>
        <v>-601.13322609154534</v>
      </c>
      <c r="L45" s="11"/>
      <c r="M45" s="5">
        <f t="shared" si="1"/>
        <v>4</v>
      </c>
      <c r="N45" s="22" cm="1">
        <f t="array" ref="N45">INDEX(Annuity_PolicyHoldersInforce,A45)*INDEX(Global_QxFactor,INDEX(Global_Age,A45),Global_QxIndex)</f>
        <v>2.0870025506381743E-6</v>
      </c>
      <c r="O45" s="22" cm="1">
        <f t="array" ref="O45">IF(A45=1,1,INDEX(Annuity_PolicyHoldersInforce,(A45-1))-INDEX(Annuity_Deaths,(A45-1)))</f>
        <v>0.99991522007286771</v>
      </c>
      <c r="P45" s="23" cm="1">
        <f t="array" ref="P45">Annuity_Annuity*((1+Annuity_AnnuityEscalation)^INDEX(Annuity_PolicyAge,A45))</f>
        <v>1215.5062499999999</v>
      </c>
      <c r="Q45" s="23" cm="1">
        <f t="array" ref="Q45">INDEX(Annuity_PolicyHoldersInforce,A45)*INDEX(Global_EscalatedExpense,A45)</f>
        <v>5.9305603551169073</v>
      </c>
      <c r="R45" s="23" cm="1">
        <f t="array" ref="R45">INDEX(Annuity_PolicyHoldersInforce,A45)*INDEX(Annuity_EscalatedAnnuity,A45)</f>
        <v>1215.4031994686961</v>
      </c>
      <c r="S45" s="23" cm="1">
        <f t="array" ref="S45">-INDEX(Annuity_ExpensesPaid,A45)-INDEX(Annuity_AnnuitiesPaid,A45)</f>
        <v>-1221.3337598238131</v>
      </c>
      <c r="T45" s="23" cm="1">
        <f t="array" ref="T45">IF(A45=Global_MaxT,INDEX(Annuity_NetCF,A45),INDEX(Annuity_NetCF,A45)+(INDEX(Annuity_BEL,(A45+1))*INDEX(Global_DiscountFactor,A45)))</f>
        <v>-776972.5205700557</v>
      </c>
    </row>
    <row r="46" spans="1:20" x14ac:dyDescent="0.2">
      <c r="A46" s="7">
        <v>44</v>
      </c>
      <c r="B46" s="21">
        <f t="shared" si="0"/>
        <v>25</v>
      </c>
      <c r="C46" s="21"/>
      <c r="D46" s="22" cm="1">
        <f t="array" ref="D46">IF(A46=1,1,INDEX(Life_PolicyHoldersInforce,(A46-1))-INDEX(Life_Deaths,(A46-1))-INDEX(Life_Lapses,(A46-1)))</f>
        <v>0.62590700913110908</v>
      </c>
      <c r="E46" s="22" cm="1">
        <f t="array" ref="E46">(INDEX(Life_PolicyHoldersInforce,A46)-INDEX(Life_Deaths,A46))*INDEX(Life_LapseRateFactor,(Global_DurationInforce+A46))</f>
        <v>5.4714241477738026E-3</v>
      </c>
      <c r="F46" s="22" cm="1">
        <f t="array" ref="F46">INDEX(Life_PolicyHoldersInforce,A46)*INDEX(Global_QxFactor,INDEX(Global_Age,A46),Global_QxIndex)</f>
        <v>1.3063802793438257E-6</v>
      </c>
      <c r="G46" s="11" cm="1">
        <f t="array" ref="G46">INDEX(Life_Deaths,A46)*Life_SumAssured</f>
        <v>0.65319013967191286</v>
      </c>
      <c r="H46" s="11" cm="1">
        <f t="array" ref="H46">INDEX(Life_PolicyHoldersInforce,A46)*Life_Premium</f>
        <v>27.915452607247467</v>
      </c>
      <c r="I46" s="11" cm="1">
        <f t="array" ref="I46">INDEX(Life_PolicyHoldersInforce,A46)*INDEX(Global_EscalatedExpense,A46)</f>
        <v>3.727418367727851</v>
      </c>
      <c r="J46" s="11" cm="1">
        <f t="array" ref="J46">INDEX(Life_PremiumsReceived,A46)-INDEX(Life_ExpensesPaid,A46)-INDEX(Life_DeathBenefitsPaid,A46)</f>
        <v>23.534844099847703</v>
      </c>
      <c r="K46" s="11" cm="1">
        <f t="array" ref="K46">IF(A46=Global_MaxT,INDEX(Life_NetCF,A46),INDEX(Life_NetCF,A46)+(INDEX(Life_BEL,(A46+1))/INDEX(Global_DiscountFactor,A46)))</f>
        <v>-621.86396992592654</v>
      </c>
      <c r="L46" s="11"/>
      <c r="M46" s="5">
        <f t="shared" si="1"/>
        <v>4</v>
      </c>
      <c r="N46" s="22" cm="1">
        <f t="array" ref="N46">INDEX(Annuity_PolicyHoldersInforce,A46)*INDEX(Global_QxFactor,INDEX(Global_Age,A46),Global_QxIndex)</f>
        <v>2.0869981946892312E-6</v>
      </c>
      <c r="O46" s="22" cm="1">
        <f t="array" ref="O46">IF(A46=1,1,INDEX(Annuity_PolicyHoldersInforce,(A46-1))-INDEX(Annuity_Deaths,(A46-1)))</f>
        <v>0.99991313307031704</v>
      </c>
      <c r="P46" s="23" cm="1">
        <f t="array" ref="P46">Annuity_Annuity*((1+Annuity_AnnuityEscalation)^INDEX(Annuity_PolicyAge,A46))</f>
        <v>1215.5062499999999</v>
      </c>
      <c r="Q46" s="23" cm="1">
        <f t="array" ref="Q46">INDEX(Annuity_PolicyHoldersInforce,A46)*INDEX(Global_EscalatedExpense,A46)</f>
        <v>5.9547097635359538</v>
      </c>
      <c r="R46" s="23" cm="1">
        <f t="array" ref="R46">INDEX(Annuity_PolicyHoldersInforce,A46)*INDEX(Annuity_EscalatedAnnuity,A46)</f>
        <v>1215.4006627040519</v>
      </c>
      <c r="S46" s="23" cm="1">
        <f t="array" ref="S46">-INDEX(Annuity_ExpensesPaid,A46)-INDEX(Annuity_AnnuitiesPaid,A46)</f>
        <v>-1221.3553724675878</v>
      </c>
      <c r="T46" s="23" cm="1">
        <f t="array" ref="T46">IF(A46=Global_MaxT,INDEX(Annuity_NetCF,A46),INDEX(Annuity_NetCF,A46)+(INDEX(Annuity_BEL,(A46+1))*INDEX(Global_DiscountFactor,A46)))</f>
        <v>-779527.19493815559</v>
      </c>
    </row>
    <row r="47" spans="1:20" x14ac:dyDescent="0.2">
      <c r="A47" s="7">
        <v>45</v>
      </c>
      <c r="B47" s="21">
        <f t="shared" si="0"/>
        <v>25</v>
      </c>
      <c r="C47" s="21"/>
      <c r="D47" s="22" cm="1">
        <f t="array" ref="D47">IF(A47=1,1,INDEX(Life_PolicyHoldersInforce,(A47-1))-INDEX(Life_Deaths,(A47-1))-INDEX(Life_Lapses,(A47-1)))</f>
        <v>0.62043427860305589</v>
      </c>
      <c r="E47" s="22" cm="1">
        <f t="array" ref="E47">(INDEX(Life_PolicyHoldersInforce,A47)-INDEX(Life_Deaths,A47))*INDEX(Life_LapseRateFactor,(Global_DurationInforce+A47))</f>
        <v>5.4235837664893417E-3</v>
      </c>
      <c r="F47" s="22" cm="1">
        <f t="array" ref="F47">INDEX(Life_PolicyHoldersInforce,A47)*INDEX(Global_QxFactor,INDEX(Global_Age,A47),Global_QxIndex)</f>
        <v>1.2949577083680883E-6</v>
      </c>
      <c r="G47" s="11" cm="1">
        <f t="array" ref="G47">INDEX(Life_Deaths,A47)*Life_SumAssured</f>
        <v>0.64747885418404416</v>
      </c>
      <c r="H47" s="11" cm="1">
        <f t="array" ref="H47">INDEX(Life_PolicyHoldersInforce,A47)*Life_Premium</f>
        <v>27.671368825696295</v>
      </c>
      <c r="I47" s="11" cm="1">
        <f t="array" ref="I47">INDEX(Life_PolicyHoldersInforce,A47)*INDEX(Global_EscalatedExpense,A47)</f>
        <v>3.7098801973255702</v>
      </c>
      <c r="J47" s="11" cm="1">
        <f t="array" ref="J47">INDEX(Life_PremiumsReceived,A47)-INDEX(Life_ExpensesPaid,A47)-INDEX(Life_DeathBenefitsPaid,A47)</f>
        <v>23.31400977418668</v>
      </c>
      <c r="K47" s="11" cm="1">
        <f t="array" ref="K47">IF(A47=Global_MaxT,INDEX(Life_NetCF,A47),INDEX(Life_NetCF,A47)+(INDEX(Life_BEL,(A47+1))/INDEX(Global_DiscountFactor,A47)))</f>
        <v>-642.27252005766331</v>
      </c>
      <c r="L47" s="11"/>
      <c r="M47" s="5">
        <f t="shared" si="1"/>
        <v>4</v>
      </c>
      <c r="N47" s="22" cm="1">
        <f t="array" ref="N47">INDEX(Annuity_PolicyHoldersInforce,A47)*INDEX(Global_QxFactor,INDEX(Global_Age,A47),Global_QxIndex)</f>
        <v>2.0869938387493793E-6</v>
      </c>
      <c r="O47" s="22" cm="1">
        <f t="array" ref="O47">IF(A47=1,1,INDEX(Annuity_PolicyHoldersInforce,(A47-1))-INDEX(Annuity_Deaths,(A47-1)))</f>
        <v>0.99991104607212233</v>
      </c>
      <c r="P47" s="23" cm="1">
        <f t="array" ref="P47">Annuity_Annuity*((1+Annuity_AnnuityEscalation)^INDEX(Annuity_PolicyAge,A47))</f>
        <v>1215.5062499999999</v>
      </c>
      <c r="Q47" s="23" cm="1">
        <f t="array" ref="Q47">INDEX(Annuity_PolicyHoldersInforce,A47)*INDEX(Global_EscalatedExpense,A47)</f>
        <v>5.9789575090246982</v>
      </c>
      <c r="R47" s="23" cm="1">
        <f t="array" ref="R47">INDEX(Annuity_PolicyHoldersInforce,A47)*INDEX(Annuity_EscalatedAnnuity,A47)</f>
        <v>1215.3981259447025</v>
      </c>
      <c r="S47" s="23" cm="1">
        <f t="array" ref="S47">-INDEX(Annuity_ExpensesPaid,A47)-INDEX(Annuity_AnnuitiesPaid,A47)</f>
        <v>-1221.3770834537272</v>
      </c>
      <c r="T47" s="23" cm="1">
        <f t="array" ref="T47">IF(A47=Global_MaxT,INDEX(Annuity_NetCF,A47),INDEX(Annuity_NetCF,A47)+(INDEX(Annuity_BEL,(A47+1))*INDEX(Global_DiscountFactor,A47)))</f>
        <v>-782094.28259507578</v>
      </c>
    </row>
    <row r="48" spans="1:20" x14ac:dyDescent="0.2">
      <c r="A48" s="7">
        <v>46</v>
      </c>
      <c r="B48" s="21">
        <f t="shared" si="0"/>
        <v>25</v>
      </c>
      <c r="C48" s="21"/>
      <c r="D48" s="22" cm="1">
        <f t="array" ref="D48">IF(A48=1,1,INDEX(Life_PolicyHoldersInforce,(A48-1))-INDEX(Life_Deaths,(A48-1))-INDEX(Life_Lapses,(A48-1)))</f>
        <v>0.61500939987885817</v>
      </c>
      <c r="E48" s="22" cm="1">
        <f t="array" ref="E48">(INDEX(Life_PolicyHoldersInforce,A48)-INDEX(Life_Deaths,A48))*INDEX(Life_LapseRateFactor,(Global_DurationInforce+A48))</f>
        <v>5.3761616861845935E-3</v>
      </c>
      <c r="F48" s="22" cm="1">
        <f t="array" ref="F48">INDEX(Life_PolicyHoldersInforce,A48)*INDEX(Global_QxFactor,INDEX(Global_Age,A48),Global_QxIndex)</f>
        <v>1.283635012696471E-6</v>
      </c>
      <c r="G48" s="11" cm="1">
        <f t="array" ref="G48">INDEX(Life_Deaths,A48)*Life_SumAssured</f>
        <v>0.64181750634823553</v>
      </c>
      <c r="H48" s="11" cm="1">
        <f t="array" ref="H48">INDEX(Life_PolicyHoldersInforce,A48)*Life_Premium</f>
        <v>27.429419234597074</v>
      </c>
      <c r="I48" s="11" cm="1">
        <f t="array" ref="I48">INDEX(Life_PolicyHoldersInforce,A48)*INDEX(Global_EscalatedExpense,A48)</f>
        <v>3.692424547153303</v>
      </c>
      <c r="J48" s="11" cm="1">
        <f t="array" ref="J48">INDEX(Life_PremiumsReceived,A48)-INDEX(Life_ExpensesPaid,A48)-INDEX(Life_DeathBenefitsPaid,A48)</f>
        <v>23.095177181095533</v>
      </c>
      <c r="K48" s="11" cm="1">
        <f t="array" ref="K48">IF(A48=Global_MaxT,INDEX(Life_NetCF,A48),INDEX(Life_NetCF,A48)+(INDEX(Life_BEL,(A48+1))/INDEX(Global_DiscountFactor,A48)))</f>
        <v>-662.36244712787072</v>
      </c>
      <c r="L48" s="11"/>
      <c r="M48" s="5">
        <f t="shared" si="1"/>
        <v>4</v>
      </c>
      <c r="N48" s="22" cm="1">
        <f t="array" ref="N48">INDEX(Annuity_PolicyHoldersInforce,A48)*INDEX(Global_QxFactor,INDEX(Global_Age,A48),Global_QxIndex)</f>
        <v>2.0869894828186191E-6</v>
      </c>
      <c r="O48" s="22" cm="1">
        <f t="array" ref="O48">IF(A48=1,1,INDEX(Annuity_PolicyHoldersInforce,(A48-1))-INDEX(Annuity_Deaths,(A48-1)))</f>
        <v>0.99990895907828359</v>
      </c>
      <c r="P48" s="23" cm="1">
        <f t="array" ref="P48">Annuity_Annuity*((1+Annuity_AnnuityEscalation)^INDEX(Annuity_PolicyAge,A48))</f>
        <v>1215.5062499999999</v>
      </c>
      <c r="Q48" s="23" cm="1">
        <f t="array" ref="Q48">INDEX(Annuity_PolicyHoldersInforce,A48)*INDEX(Global_EscalatedExpense,A48)</f>
        <v>6.0033039920144526</v>
      </c>
      <c r="R48" s="23" cm="1">
        <f t="array" ref="R48">INDEX(Annuity_PolicyHoldersInforce,A48)*INDEX(Annuity_EscalatedAnnuity,A48)</f>
        <v>1215.3955891906478</v>
      </c>
      <c r="S48" s="23" cm="1">
        <f t="array" ref="S48">-INDEX(Annuity_ExpensesPaid,A48)-INDEX(Annuity_AnnuitiesPaid,A48)</f>
        <v>-1221.3988931826623</v>
      </c>
      <c r="T48" s="23" cm="1">
        <f t="array" ref="T48">IF(A48=Global_MaxT,INDEX(Annuity_NetCF,A48),INDEX(Annuity_NetCF,A48)+(INDEX(Annuity_BEL,(A48+1))*INDEX(Global_DiscountFactor,A48)))</f>
        <v>-784673.84386430623</v>
      </c>
    </row>
    <row r="49" spans="1:20" x14ac:dyDescent="0.2">
      <c r="A49" s="7">
        <v>47</v>
      </c>
      <c r="B49" s="21">
        <f t="shared" si="0"/>
        <v>25</v>
      </c>
      <c r="C49" s="21"/>
      <c r="D49" s="22" cm="1">
        <f t="array" ref="D49">IF(A49=1,1,INDEX(Life_PolicyHoldersInforce,(A49-1))-INDEX(Life_Deaths,(A49-1))-INDEX(Life_Lapses,(A49-1)))</f>
        <v>0.60963195455766084</v>
      </c>
      <c r="E49" s="22" cm="1">
        <f t="array" ref="E49">(INDEX(Life_PolicyHoldersInforce,A49)-INDEX(Life_Deaths,A49))*INDEX(Life_LapseRateFactor,(Global_DurationInforce+A49))</f>
        <v>5.3291542493696959E-3</v>
      </c>
      <c r="F49" s="22" cm="1">
        <f t="array" ref="F49">INDEX(Life_PolicyHoldersInforce,A49)*INDEX(Global_QxFactor,INDEX(Global_Age,A49),Global_QxIndex)</f>
        <v>1.2724113190512853E-6</v>
      </c>
      <c r="G49" s="11" cm="1">
        <f t="array" ref="G49">INDEX(Life_Deaths,A49)*Life_SumAssured</f>
        <v>0.63620565952564267</v>
      </c>
      <c r="H49" s="11" cm="1">
        <f t="array" ref="H49">INDEX(Life_PolicyHoldersInforce,A49)*Life_Premium</f>
        <v>27.189585173271674</v>
      </c>
      <c r="I49" s="11" cm="1">
        <f t="array" ref="I49">INDEX(Life_PolicyHoldersInforce,A49)*INDEX(Global_EscalatedExpense,A49)</f>
        <v>3.6750510289385998</v>
      </c>
      <c r="J49" s="11" cm="1">
        <f t="array" ref="J49">INDEX(Life_PremiumsReceived,A49)-INDEX(Life_ExpensesPaid,A49)-INDEX(Life_DeathBenefitsPaid,A49)</f>
        <v>22.87832848480743</v>
      </c>
      <c r="K49" s="11" cm="1">
        <f t="array" ref="K49">IF(A49=Global_MaxT,INDEX(Life_NetCF,A49),INDEX(Life_NetCF,A49)+(INDEX(Life_BEL,(A49+1))/INDEX(Global_DiscountFactor,A49)))</f>
        <v>-682.13728657406114</v>
      </c>
      <c r="L49" s="11"/>
      <c r="M49" s="5">
        <f t="shared" si="1"/>
        <v>4</v>
      </c>
      <c r="N49" s="22" cm="1">
        <f t="array" ref="N49">INDEX(Annuity_PolicyHoldersInforce,A49)*INDEX(Global_QxFactor,INDEX(Global_Age,A49),Global_QxIndex)</f>
        <v>2.0869851268969509E-6</v>
      </c>
      <c r="O49" s="22" cm="1">
        <f t="array" ref="O49">IF(A49=1,1,INDEX(Annuity_PolicyHoldersInforce,(A49-1))-INDEX(Annuity_Deaths,(A49-1)))</f>
        <v>0.9999068720888008</v>
      </c>
      <c r="P49" s="23" cm="1">
        <f t="array" ref="P49">Annuity_Annuity*((1+Annuity_AnnuityEscalation)^INDEX(Annuity_PolicyAge,A49))</f>
        <v>1215.5062499999999</v>
      </c>
      <c r="Q49" s="23" cm="1">
        <f t="array" ref="Q49">INDEX(Annuity_PolicyHoldersInforce,A49)*INDEX(Global_EscalatedExpense,A49)</f>
        <v>6.0277496145670941</v>
      </c>
      <c r="R49" s="23" cm="1">
        <f t="array" ref="R49">INDEX(Annuity_PolicyHoldersInforce,A49)*INDEX(Annuity_EscalatedAnnuity,A49)</f>
        <v>1215.3930524418879</v>
      </c>
      <c r="S49" s="23" cm="1">
        <f t="array" ref="S49">-INDEX(Annuity_ExpensesPaid,A49)-INDEX(Annuity_AnnuitiesPaid,A49)</f>
        <v>-1221.4208020564549</v>
      </c>
      <c r="T49" s="23" cm="1">
        <f t="array" ref="T49">IF(A49=Global_MaxT,INDEX(Annuity_NetCF,A49),INDEX(Annuity_NetCF,A49)+(INDEX(Annuity_BEL,(A49+1))*INDEX(Global_DiscountFactor,A49)))</f>
        <v>-787265.93936256215</v>
      </c>
    </row>
    <row r="50" spans="1:20" x14ac:dyDescent="0.2">
      <c r="A50" s="7">
        <v>48</v>
      </c>
      <c r="B50" s="21">
        <f t="shared" si="0"/>
        <v>26</v>
      </c>
      <c r="C50" s="21"/>
      <c r="D50" s="22" cm="1">
        <f t="array" ref="D50">IF(A50=1,1,INDEX(Life_PolicyHoldersInforce,(A50-1))-INDEX(Life_Deaths,(A50-1))-INDEX(Life_Lapses,(A50-1)))</f>
        <v>0.604301527896972</v>
      </c>
      <c r="E50" s="22" cm="1">
        <f t="array" ref="E50">(INDEX(Life_PolicyHoldersInforce,A50)-INDEX(Life_Deaths,A50))*INDEX(Life_LapseRateFactor,(Global_DurationInforce+A50))</f>
        <v>5.2825575641247289E-3</v>
      </c>
      <c r="F50" s="22" cm="1">
        <f t="array" ref="F50">INDEX(Life_PolicyHoldersInforce,A50)*INDEX(Global_QxFactor,INDEX(Global_Age,A50),Global_QxIndex)</f>
        <v>1.2917618350695931E-6</v>
      </c>
      <c r="G50" s="11" cm="1">
        <f t="array" ref="G50">INDEX(Life_Deaths,A50)*Life_SumAssured</f>
        <v>0.64588091753479659</v>
      </c>
      <c r="H50" s="11" cm="1">
        <f t="array" ref="H50">INDEX(Life_PolicyHoldersInforce,A50)*Life_Premium</f>
        <v>26.951848144204952</v>
      </c>
      <c r="I50" s="11" cm="1">
        <f t="array" ref="I50">INDEX(Life_PolicyHoldersInforce,A50)*INDEX(Global_EscalatedExpense,A50)</f>
        <v>3.657759256235904</v>
      </c>
      <c r="J50" s="11" cm="1">
        <f t="array" ref="J50">INDEX(Life_PremiumsReceived,A50)-INDEX(Life_ExpensesPaid,A50)-INDEX(Life_DeathBenefitsPaid,A50)</f>
        <v>22.64820797043425</v>
      </c>
      <c r="K50" s="11" cm="1">
        <f t="array" ref="K50">IF(A50=Global_MaxT,INDEX(Life_NetCF,A50),INDEX(Life_NetCF,A50)+(INDEX(Life_BEL,(A50+1))/INDEX(Global_DiscountFactor,A50)))</f>
        <v>-701.60053895881458</v>
      </c>
      <c r="L50" s="11"/>
      <c r="M50" s="5">
        <f t="shared" si="1"/>
        <v>5</v>
      </c>
      <c r="N50" s="22" cm="1">
        <f t="array" ref="N50">INDEX(Annuity_PolicyHoldersInforce,A50)*INDEX(Global_QxFactor,INDEX(Global_Age,A50),Global_QxIndex)</f>
        <v>2.1374078675515141E-6</v>
      </c>
      <c r="O50" s="22" cm="1">
        <f t="array" ref="O50">IF(A50=1,1,INDEX(Annuity_PolicyHoldersInforce,(A50-1))-INDEX(Annuity_Deaths,(A50-1)))</f>
        <v>0.99990478510367387</v>
      </c>
      <c r="P50" s="23" cm="1">
        <f t="array" ref="P50">Annuity_Annuity*((1+Annuity_AnnuityEscalation)^INDEX(Annuity_PolicyAge,A50))</f>
        <v>1276.2815625000001</v>
      </c>
      <c r="Q50" s="23" cm="1">
        <f t="array" ref="Q50">INDEX(Annuity_PolicyHoldersInforce,A50)*INDEX(Global_EscalatedExpense,A50)</f>
        <v>6.0522947803817093</v>
      </c>
      <c r="R50" s="23" cm="1">
        <f t="array" ref="R50">INDEX(Annuity_PolicyHoldersInforce,A50)*INDEX(Annuity_EscalatedAnnuity,A50)</f>
        <v>1276.1600414833438</v>
      </c>
      <c r="S50" s="23" cm="1">
        <f t="array" ref="S50">-INDEX(Annuity_ExpensesPaid,A50)-INDEX(Annuity_AnnuitiesPaid,A50)</f>
        <v>-1282.2123362637255</v>
      </c>
      <c r="T50" s="23" cm="1">
        <f t="array" ref="T50">IF(A50=Global_MaxT,INDEX(Annuity_NetCF,A50),INDEX(Annuity_NetCF,A50)+(INDEX(Annuity_BEL,(A50+1))*INDEX(Global_DiscountFactor,A50)))</f>
        <v>-789870.63000120968</v>
      </c>
    </row>
    <row r="51" spans="1:20" x14ac:dyDescent="0.2">
      <c r="A51" s="7">
        <v>49</v>
      </c>
      <c r="B51" s="21">
        <f t="shared" si="0"/>
        <v>26</v>
      </c>
      <c r="C51" s="21"/>
      <c r="D51" s="22" cm="1">
        <f t="array" ref="D51">IF(A51=1,1,INDEX(Life_PolicyHoldersInforce,(A51-1))-INDEX(Life_Deaths,(A51-1))-INDEX(Life_Lapses,(A51-1)))</f>
        <v>0.59901767857101218</v>
      </c>
      <c r="E51" s="22" cm="1">
        <f t="array" ref="E51">(INDEX(Life_PolicyHoldersInforce,A51)-INDEX(Life_Deaths,A51))*INDEX(Life_LapseRateFactor,(Global_DurationInforce+A51))</f>
        <v>5.2363683077088436E-3</v>
      </c>
      <c r="F51" s="22" cm="1">
        <f t="array" ref="F51">INDEX(Life_PolicyHoldersInforce,A51)*INDEX(Global_QxFactor,INDEX(Global_Age,A51),Global_QxIndex)</f>
        <v>1.2804670185145423E-6</v>
      </c>
      <c r="G51" s="11" cm="1">
        <f t="array" ref="G51">INDEX(Life_Deaths,A51)*Life_SumAssured</f>
        <v>0.64023350925727118</v>
      </c>
      <c r="H51" s="11" cm="1">
        <f t="array" ref="H51">INDEX(Life_PolicyHoldersInforce,A51)*Life_Premium</f>
        <v>26.716188464267145</v>
      </c>
      <c r="I51" s="11" cm="1">
        <f t="array" ref="I51">INDEX(Life_PolicyHoldersInforce,A51)*INDEX(Global_EscalatedExpense,A51)</f>
        <v>3.6405486608177817</v>
      </c>
      <c r="J51" s="11" cm="1">
        <f t="array" ref="J51">INDEX(Life_PremiumsReceived,A51)-INDEX(Life_ExpensesPaid,A51)-INDEX(Life_DeathBenefitsPaid,A51)</f>
        <v>22.435406294192092</v>
      </c>
      <c r="K51" s="11" cm="1">
        <f t="array" ref="K51">IF(A51=Global_MaxT,INDEX(Life_NetCF,A51),INDEX(Life_NetCF,A51)+(INDEX(Life_BEL,(A51+1))/INDEX(Global_DiscountFactor,A51)))</f>
        <v>-720.740506071455</v>
      </c>
      <c r="L51" s="11"/>
      <c r="M51" s="5">
        <f t="shared" si="1"/>
        <v>5</v>
      </c>
      <c r="N51" s="22" cm="1">
        <f t="array" ref="N51">INDEX(Annuity_PolicyHoldersInforce,A51)*INDEX(Global_QxFactor,INDEX(Global_Age,A51),Global_QxIndex)</f>
        <v>2.1374032986040899E-6</v>
      </c>
      <c r="O51" s="22" cm="1">
        <f t="array" ref="O51">IF(A51=1,1,INDEX(Annuity_PolicyHoldersInforce,(A51-1))-INDEX(Annuity_Deaths,(A51-1)))</f>
        <v>0.99990264769580628</v>
      </c>
      <c r="P51" s="23" cm="1">
        <f t="array" ref="P51">Annuity_Annuity*((1+Annuity_AnnuityEscalation)^INDEX(Annuity_PolicyAge,A51))</f>
        <v>1276.2815625000001</v>
      </c>
      <c r="Q51" s="23" cm="1">
        <f t="array" ref="Q51">INDEX(Annuity_PolicyHoldersInforce,A51)*INDEX(Global_EscalatedExpense,A51)</f>
        <v>6.0769395883290027</v>
      </c>
      <c r="R51" s="23" cm="1">
        <f t="array" ref="R51">INDEX(Annuity_PolicyHoldersInforce,A51)*INDEX(Annuity_EscalatedAnnuity,A51)</f>
        <v>1276.1573135490908</v>
      </c>
      <c r="S51" s="23" cm="1">
        <f t="array" ref="S51">-INDEX(Annuity_ExpensesPaid,A51)-INDEX(Annuity_AnnuitiesPaid,A51)</f>
        <v>-1282.2342531374197</v>
      </c>
      <c r="T51" s="23" cm="1">
        <f t="array" ref="T51">IF(A51=Global_MaxT,INDEX(Annuity_NetCF,A51),INDEX(Annuity_NetCF,A51)+(INDEX(Annuity_BEL,(A51+1))*INDEX(Global_DiscountFactor,A51)))</f>
        <v>-792426.91166317393</v>
      </c>
    </row>
    <row r="52" spans="1:20" x14ac:dyDescent="0.2">
      <c r="A52" s="7">
        <v>50</v>
      </c>
      <c r="B52" s="21">
        <f t="shared" si="0"/>
        <v>26</v>
      </c>
      <c r="C52" s="21"/>
      <c r="D52" s="22" cm="1">
        <f t="array" ref="D52">IF(A52=1,1,INDEX(Life_PolicyHoldersInforce,(A52-1))-INDEX(Life_Deaths,(A52-1))-INDEX(Life_Lapses,(A52-1)))</f>
        <v>0.59378002979628486</v>
      </c>
      <c r="E52" s="22" cm="1">
        <f t="array" ref="E52">(INDEX(Life_PolicyHoldersInforce,A52)-INDEX(Life_Deaths,A52))*INDEX(Life_LapseRateFactor,(Global_DurationInforce+A52))</f>
        <v>5.1905829176744139E-3</v>
      </c>
      <c r="F52" s="22" cm="1">
        <f t="array" ref="F52">INDEX(Life_PolicyHoldersInforce,A52)*INDEX(Global_QxFactor,INDEX(Global_Age,A52),Global_QxIndex)</f>
        <v>1.2692709607844927E-6</v>
      </c>
      <c r="G52" s="11" cm="1">
        <f t="array" ref="G52">INDEX(Life_Deaths,A52)*Life_SumAssured</f>
        <v>0.63463548039224638</v>
      </c>
      <c r="H52" s="11" cm="1">
        <f t="array" ref="H52">INDEX(Life_PolicyHoldersInforce,A52)*Life_Premium</f>
        <v>26.482589328914305</v>
      </c>
      <c r="I52" s="11" cm="1">
        <f t="array" ref="I52">INDEX(Life_PolicyHoldersInforce,A52)*INDEX(Global_EscalatedExpense,A52)</f>
        <v>3.6234190451946384</v>
      </c>
      <c r="J52" s="11" cm="1">
        <f t="array" ref="J52">INDEX(Life_PremiumsReceived,A52)-INDEX(Life_ExpensesPaid,A52)-INDEX(Life_DeathBenefitsPaid,A52)</f>
        <v>22.224534803327419</v>
      </c>
      <c r="K52" s="11" cm="1">
        <f t="array" ref="K52">IF(A52=Global_MaxT,INDEX(Life_NetCF,A52),INDEX(Life_NetCF,A52)+(INDEX(Life_BEL,(A52+1))/INDEX(Global_DiscountFactor,A52)))</f>
        <v>-739.57598884303991</v>
      </c>
      <c r="L52" s="11"/>
      <c r="M52" s="5">
        <f t="shared" si="1"/>
        <v>5</v>
      </c>
      <c r="N52" s="22" cm="1">
        <f t="array" ref="N52">INDEX(Annuity_PolicyHoldersInforce,A52)*INDEX(Global_QxFactor,INDEX(Global_Age,A52),Global_QxIndex)</f>
        <v>2.1373987296664324E-6</v>
      </c>
      <c r="O52" s="22" cm="1">
        <f t="array" ref="O52">IF(A52=1,1,INDEX(Annuity_PolicyHoldersInforce,(A52-1))-INDEX(Annuity_Deaths,(A52-1)))</f>
        <v>0.9999005102925077</v>
      </c>
      <c r="P52" s="23" cm="1">
        <f t="array" ref="P52">Annuity_Annuity*((1+Annuity_AnnuityEscalation)^INDEX(Annuity_PolicyAge,A52))</f>
        <v>1276.2815625000001</v>
      </c>
      <c r="Q52" s="23" cm="1">
        <f t="array" ref="Q52">INDEX(Annuity_PolicyHoldersInforce,A52)*INDEX(Global_EscalatedExpense,A52)</f>
        <v>6.1016847493788493</v>
      </c>
      <c r="R52" s="23" cm="1">
        <f t="array" ref="R52">INDEX(Annuity_PolicyHoldersInforce,A52)*INDEX(Annuity_EscalatedAnnuity,A52)</f>
        <v>1276.1545856206692</v>
      </c>
      <c r="S52" s="23" cm="1">
        <f t="array" ref="S52">-INDEX(Annuity_ExpensesPaid,A52)-INDEX(Annuity_AnnuitiesPaid,A52)</f>
        <v>-1282.256270370048</v>
      </c>
      <c r="T52" s="23" cm="1">
        <f t="array" ref="T52">IF(A52=Global_MaxT,INDEX(Annuity_NetCF,A52),INDEX(Annuity_NetCF,A52)+(INDEX(Annuity_BEL,(A52+1))*INDEX(Global_DiscountFactor,A52)))</f>
        <v>-794995.61413183191</v>
      </c>
    </row>
    <row r="53" spans="1:20" x14ac:dyDescent="0.2">
      <c r="A53" s="7">
        <v>51</v>
      </c>
      <c r="B53" s="21">
        <f t="shared" si="0"/>
        <v>26</v>
      </c>
      <c r="C53" s="21"/>
      <c r="D53" s="22" cm="1">
        <f t="array" ref="D53">IF(A53=1,1,INDEX(Life_PolicyHoldersInforce,(A53-1))-INDEX(Life_Deaths,(A53-1))-INDEX(Life_Lapses,(A53-1)))</f>
        <v>0.5885881776076497</v>
      </c>
      <c r="E53" s="22" cm="1">
        <f t="array" ref="E53">(INDEX(Life_PolicyHoldersInforce,A53)-INDEX(Life_Deaths,A53))*INDEX(Life_LapseRateFactor,(Global_DurationInforce+A53))</f>
        <v>5.1451978627228929E-3</v>
      </c>
      <c r="F53" s="22" cm="1">
        <f t="array" ref="F53">INDEX(Life_PolicyHoldersInforce,A53)*INDEX(Global_QxFactor,INDEX(Global_Age,A53),Global_QxIndex)</f>
        <v>1.2581727983589544E-6</v>
      </c>
      <c r="G53" s="11" cm="1">
        <f t="array" ref="G53">INDEX(Life_Deaths,A53)*Life_SumAssured</f>
        <v>0.62908639917947717</v>
      </c>
      <c r="H53" s="11" cm="1">
        <f t="array" ref="H53">INDEX(Life_PolicyHoldersInforce,A53)*Life_Premium</f>
        <v>26.251032721301179</v>
      </c>
      <c r="I53" s="11" cm="1">
        <f t="array" ref="I53">INDEX(Life_PolicyHoldersInforce,A53)*INDEX(Global_EscalatedExpense,A53)</f>
        <v>3.6063700283379805</v>
      </c>
      <c r="J53" s="11" cm="1">
        <f t="array" ref="J53">INDEX(Life_PremiumsReceived,A53)-INDEX(Life_ExpensesPaid,A53)-INDEX(Life_DeathBenefitsPaid,A53)</f>
        <v>22.01557629378372</v>
      </c>
      <c r="K53" s="11" cm="1">
        <f t="array" ref="K53">IF(A53=Global_MaxT,INDEX(Life_NetCF,A53),INDEX(Life_NetCF,A53)+(INDEX(Life_BEL,(A53+1))/INDEX(Global_DiscountFactor,A53)))</f>
        <v>-758.11038302289182</v>
      </c>
      <c r="L53" s="11"/>
      <c r="M53" s="5">
        <f t="shared" si="1"/>
        <v>5</v>
      </c>
      <c r="N53" s="22" cm="1">
        <f t="array" ref="N53">INDEX(Annuity_PolicyHoldersInforce,A53)*INDEX(Global_QxFactor,INDEX(Global_Age,A53),Global_QxIndex)</f>
        <v>2.1373941607385416E-6</v>
      </c>
      <c r="O53" s="22" cm="1">
        <f t="array" ref="O53">IF(A53=1,1,INDEX(Annuity_PolicyHoldersInforce,(A53-1))-INDEX(Annuity_Deaths,(A53-1)))</f>
        <v>0.99989837289377803</v>
      </c>
      <c r="P53" s="23" cm="1">
        <f t="array" ref="P53">Annuity_Annuity*((1+Annuity_AnnuityEscalation)^INDEX(Annuity_PolicyAge,A53))</f>
        <v>1276.2815625000001</v>
      </c>
      <c r="Q53" s="23" cm="1">
        <f t="array" ref="Q53">INDEX(Annuity_PolicyHoldersInforce,A53)*INDEX(Global_EscalatedExpense,A53)</f>
        <v>6.1265306721668154</v>
      </c>
      <c r="R53" s="23" cm="1">
        <f t="array" ref="R53">INDEX(Annuity_PolicyHoldersInforce,A53)*INDEX(Annuity_EscalatedAnnuity,A53)</f>
        <v>1276.1518576980786</v>
      </c>
      <c r="S53" s="23" cm="1">
        <f t="array" ref="S53">-INDEX(Annuity_ExpensesPaid,A53)-INDEX(Annuity_AnnuitiesPaid,A53)</f>
        <v>-1282.2783883702455</v>
      </c>
      <c r="T53" s="23" cm="1">
        <f t="array" ref="T53">IF(A53=Global_MaxT,INDEX(Annuity_NetCF,A53),INDEX(Annuity_NetCF,A53)+(INDEX(Annuity_BEL,(A53+1))*INDEX(Global_DiscountFactor,A53)))</f>
        <v>-797576.79776524066</v>
      </c>
    </row>
    <row r="54" spans="1:20" x14ac:dyDescent="0.2">
      <c r="A54" s="7">
        <v>52</v>
      </c>
      <c r="B54" s="21">
        <f t="shared" si="0"/>
        <v>26</v>
      </c>
      <c r="C54" s="21"/>
      <c r="D54" s="22" cm="1">
        <f t="array" ref="D54">IF(A54=1,1,INDEX(Life_PolicyHoldersInforce,(A54-1))-INDEX(Life_Deaths,(A54-1))-INDEX(Life_Lapses,(A54-1)))</f>
        <v>0.58344172157212837</v>
      </c>
      <c r="E54" s="22" cm="1">
        <f t="array" ref="E54">(INDEX(Life_PolicyHoldersInforce,A54)-INDEX(Life_Deaths,A54))*INDEX(Life_LapseRateFactor,(Global_DurationInforce+A54))</f>
        <v>5.1002096424324532E-3</v>
      </c>
      <c r="F54" s="22" cm="1">
        <f t="array" ref="F54">INDEX(Life_PolicyHoldersInforce,A54)*INDEX(Global_QxFactor,INDEX(Global_Age,A54),Global_QxIndex)</f>
        <v>1.2471716752678286E-6</v>
      </c>
      <c r="G54" s="11" cm="1">
        <f t="array" ref="G54">INDEX(Life_Deaths,A54)*Life_SumAssured</f>
        <v>0.62358583763391429</v>
      </c>
      <c r="H54" s="11" cm="1">
        <f t="array" ref="H54">INDEX(Life_PolicyHoldersInforce,A54)*Life_Premium</f>
        <v>26.021500782116927</v>
      </c>
      <c r="I54" s="11" cm="1">
        <f t="array" ref="I54">INDEX(Life_PolicyHoldersInforce,A54)*INDEX(Global_EscalatedExpense,A54)</f>
        <v>3.5894012310121455</v>
      </c>
      <c r="J54" s="11" cm="1">
        <f t="array" ref="J54">INDEX(Life_PremiumsReceived,A54)-INDEX(Life_ExpensesPaid,A54)-INDEX(Life_DeathBenefitsPaid,A54)</f>
        <v>21.808513713470866</v>
      </c>
      <c r="K54" s="11" cm="1">
        <f t="array" ref="K54">IF(A54=Global_MaxT,INDEX(Life_NetCF,A54),INDEX(Life_NetCF,A54)+(INDEX(Life_BEL,(A54+1))/INDEX(Global_DiscountFactor,A54)))</f>
        <v>-776.34705079069693</v>
      </c>
      <c r="L54" s="11"/>
      <c r="M54" s="5">
        <f t="shared" si="1"/>
        <v>5</v>
      </c>
      <c r="N54" s="22" cm="1">
        <f t="array" ref="N54">INDEX(Annuity_PolicyHoldersInforce,A54)*INDEX(Global_QxFactor,INDEX(Global_Age,A54),Global_QxIndex)</f>
        <v>2.1373895918204172E-6</v>
      </c>
      <c r="O54" s="22" cm="1">
        <f t="array" ref="O54">IF(A54=1,1,INDEX(Annuity_PolicyHoldersInforce,(A54-1))-INDEX(Annuity_Deaths,(A54-1)))</f>
        <v>0.99989623549961726</v>
      </c>
      <c r="P54" s="23" cm="1">
        <f t="array" ref="P54">Annuity_Annuity*((1+Annuity_AnnuityEscalation)^INDEX(Annuity_PolicyAge,A54))</f>
        <v>1276.2815625000001</v>
      </c>
      <c r="Q54" s="23" cm="1">
        <f t="array" ref="Q54">INDEX(Annuity_PolicyHoldersInforce,A54)*INDEX(Global_EscalatedExpense,A54)</f>
        <v>6.1514777669924312</v>
      </c>
      <c r="R54" s="23" cm="1">
        <f t="array" ref="R54">INDEX(Annuity_PolicyHoldersInforce,A54)*INDEX(Annuity_EscalatedAnnuity,A54)</f>
        <v>1276.1491297813195</v>
      </c>
      <c r="S54" s="23" cm="1">
        <f t="array" ref="S54">-INDEX(Annuity_ExpensesPaid,A54)-INDEX(Annuity_AnnuitiesPaid,A54)</f>
        <v>-1282.300607548312</v>
      </c>
      <c r="T54" s="23" cm="1">
        <f t="array" ref="T54">IF(A54=Global_MaxT,INDEX(Annuity_NetCF,A54),INDEX(Annuity_NetCF,A54)+(INDEX(Annuity_BEL,(A54+1))*INDEX(Global_DiscountFactor,A54)))</f>
        <v>-800170.52321484277</v>
      </c>
    </row>
    <row r="55" spans="1:20" x14ac:dyDescent="0.2">
      <c r="A55" s="7">
        <v>53</v>
      </c>
      <c r="B55" s="21">
        <f t="shared" si="0"/>
        <v>26</v>
      </c>
      <c r="C55" s="21"/>
      <c r="D55" s="22" cm="1">
        <f t="array" ref="D55">IF(A55=1,1,INDEX(Life_PolicyHoldersInforce,(A55-1))-INDEX(Life_Deaths,(A55-1))-INDEX(Life_Lapses,(A55-1)))</f>
        <v>0.57834026475802069</v>
      </c>
      <c r="E55" s="22" cm="1">
        <f t="array" ref="E55">(INDEX(Life_PolicyHoldersInforce,A55)-INDEX(Life_Deaths,A55))*INDEX(Life_LapseRateFactor,(Global_DurationInforce+A55))</f>
        <v>5.0556147869880129E-3</v>
      </c>
      <c r="F55" s="22" cm="1">
        <f t="array" ref="F55">INDEX(Life_PolicyHoldersInforce,A55)*INDEX(Global_QxFactor,INDEX(Global_Age,A55),Global_QxIndex)</f>
        <v>1.2362667430253878E-6</v>
      </c>
      <c r="G55" s="11" cm="1">
        <f t="array" ref="G55">INDEX(Life_Deaths,A55)*Life_SumAssured</f>
        <v>0.61813337151269387</v>
      </c>
      <c r="H55" s="11" cm="1">
        <f t="array" ref="H55">INDEX(Life_PolicyHoldersInforce,A55)*Life_Premium</f>
        <v>25.793975808207723</v>
      </c>
      <c r="I55" s="11" cm="1">
        <f t="array" ref="I55">INDEX(Life_PolicyHoldersInforce,A55)*INDEX(Global_EscalatedExpense,A55)</f>
        <v>3.5725122757658592</v>
      </c>
      <c r="J55" s="11" cm="1">
        <f t="array" ref="J55">INDEX(Life_PremiumsReceived,A55)-INDEX(Life_ExpensesPaid,A55)-INDEX(Life_DeathBenefitsPaid,A55)</f>
        <v>21.603330160929168</v>
      </c>
      <c r="K55" s="11" cm="1">
        <f t="array" ref="K55">IF(A55=Global_MaxT,INDEX(Life_NetCF,A55),INDEX(Life_NetCF,A55)+(INDEX(Life_BEL,(A55+1))/INDEX(Global_DiscountFactor,A55)))</f>
        <v>-794.28932107034598</v>
      </c>
      <c r="L55" s="11"/>
      <c r="M55" s="5">
        <f t="shared" si="1"/>
        <v>5</v>
      </c>
      <c r="N55" s="22" cm="1">
        <f t="array" ref="N55">INDEX(Annuity_PolicyHoldersInforce,A55)*INDEX(Global_QxFactor,INDEX(Global_Age,A55),Global_QxIndex)</f>
        <v>2.1373850229120594E-6</v>
      </c>
      <c r="O55" s="22" cm="1">
        <f t="array" ref="O55">IF(A55=1,1,INDEX(Annuity_PolicyHoldersInforce,(A55-1))-INDEX(Annuity_Deaths,(A55-1)))</f>
        <v>0.99989409811002539</v>
      </c>
      <c r="P55" s="23" cm="1">
        <f t="array" ref="P55">Annuity_Annuity*((1+Annuity_AnnuityEscalation)^INDEX(Annuity_PolicyAge,A55))</f>
        <v>1276.2815625000001</v>
      </c>
      <c r="Q55" s="23" cm="1">
        <f t="array" ref="Q55">INDEX(Annuity_PolicyHoldersInforce,A55)*INDEX(Global_EscalatedExpense,A55)</f>
        <v>6.1765264458259521</v>
      </c>
      <c r="R55" s="23" cm="1">
        <f t="array" ref="R55">INDEX(Annuity_PolicyHoldersInforce,A55)*INDEX(Annuity_EscalatedAnnuity,A55)</f>
        <v>1276.1464018703916</v>
      </c>
      <c r="S55" s="23" cm="1">
        <f t="array" ref="S55">-INDEX(Annuity_ExpensesPaid,A55)-INDEX(Annuity_AnnuitiesPaid,A55)</f>
        <v>-1282.3229283162175</v>
      </c>
      <c r="T55" s="23" cm="1">
        <f t="array" ref="T55">IF(A55=Global_MaxT,INDEX(Annuity_NetCF,A55),INDEX(Annuity_NetCF,A55)+(INDEX(Annuity_BEL,(A55+1))*INDEX(Global_DiscountFactor,A55)))</f>
        <v>-802776.85142689245</v>
      </c>
    </row>
    <row r="56" spans="1:20" x14ac:dyDescent="0.2">
      <c r="A56" s="7">
        <v>54</v>
      </c>
      <c r="B56" s="21">
        <f t="shared" si="0"/>
        <v>26</v>
      </c>
      <c r="C56" s="21"/>
      <c r="D56" s="22" cm="1">
        <f t="array" ref="D56">IF(A56=1,1,INDEX(Life_PolicyHoldersInforce,(A56-1))-INDEX(Life_Deaths,(A56-1))-INDEX(Life_Lapses,(A56-1)))</f>
        <v>0.5732834137042897</v>
      </c>
      <c r="E56" s="22" cm="1">
        <f t="array" ref="E56">(INDEX(Life_PolicyHoldersInforce,A56)-INDEX(Life_Deaths,A56))*INDEX(Life_LapseRateFactor,(Global_DurationInforce+A56))</f>
        <v>5.0114098569136126E-3</v>
      </c>
      <c r="F56" s="22" cm="1">
        <f t="array" ref="F56">INDEX(Life_PolicyHoldersInforce,A56)*INDEX(Global_QxFactor,INDEX(Global_Age,A56),Global_QxIndex)</f>
        <v>1.2254571605648337E-6</v>
      </c>
      <c r="G56" s="11" cm="1">
        <f t="array" ref="G56">INDEX(Life_Deaths,A56)*Life_SumAssured</f>
        <v>0.61272858028241683</v>
      </c>
      <c r="H56" s="11" cm="1">
        <f t="array" ref="H56">INDEX(Life_PolicyHoldersInforce,A56)*Life_Premium</f>
        <v>25.568440251211321</v>
      </c>
      <c r="I56" s="11" cm="1">
        <f t="array" ref="I56">INDEX(Life_PolicyHoldersInforce,A56)*INDEX(Global_EscalatedExpense,A56)</f>
        <v>3.5557027869238427</v>
      </c>
      <c r="J56" s="11" cm="1">
        <f t="array" ref="J56">INDEX(Life_PremiumsReceived,A56)-INDEX(Life_ExpensesPaid,A56)-INDEX(Life_DeathBenefitsPaid,A56)</f>
        <v>21.400008884005061</v>
      </c>
      <c r="K56" s="11" cm="1">
        <f t="array" ref="K56">IF(A56=Global_MaxT,INDEX(Life_NetCF,A56),INDEX(Life_NetCF,A56)+(INDEX(Life_BEL,(A56+1))/INDEX(Global_DiscountFactor,A56)))</f>
        <v>-811.94048984092512</v>
      </c>
      <c r="L56" s="11"/>
      <c r="M56" s="5">
        <f t="shared" si="1"/>
        <v>5</v>
      </c>
      <c r="N56" s="22" cm="1">
        <f t="array" ref="N56">INDEX(Annuity_PolicyHoldersInforce,A56)*INDEX(Global_QxFactor,INDEX(Global_Age,A56),Global_QxIndex)</f>
        <v>2.1373804540134684E-6</v>
      </c>
      <c r="O56" s="22" cm="1">
        <f t="array" ref="O56">IF(A56=1,1,INDEX(Annuity_PolicyHoldersInforce,(A56-1))-INDEX(Annuity_Deaths,(A56-1)))</f>
        <v>0.99989196072500253</v>
      </c>
      <c r="P56" s="23" cm="1">
        <f t="array" ref="P56">Annuity_Annuity*((1+Annuity_AnnuityEscalation)^INDEX(Annuity_PolicyAge,A56))</f>
        <v>1276.2815625000001</v>
      </c>
      <c r="Q56" s="23" cm="1">
        <f t="array" ref="Q56">INDEX(Annuity_PolicyHoldersInforce,A56)*INDEX(Global_EscalatedExpense,A56)</f>
        <v>6.2016771223151705</v>
      </c>
      <c r="R56" s="23" cm="1">
        <f t="array" ref="R56">INDEX(Annuity_PolicyHoldersInforce,A56)*INDEX(Annuity_EscalatedAnnuity,A56)</f>
        <v>1276.143673965295</v>
      </c>
      <c r="S56" s="23" cm="1">
        <f t="array" ref="S56">-INDEX(Annuity_ExpensesPaid,A56)-INDEX(Annuity_AnnuitiesPaid,A56)</f>
        <v>-1282.3453510876102</v>
      </c>
      <c r="T56" s="23" cm="1">
        <f t="array" ref="T56">IF(A56=Global_MaxT,INDEX(Annuity_NetCF,A56),INDEX(Annuity_NetCF,A56)+(INDEX(Annuity_BEL,(A56+1))*INDEX(Global_DiscountFactor,A56)))</f>
        <v>-805395.84364388883</v>
      </c>
    </row>
    <row r="57" spans="1:20" x14ac:dyDescent="0.2">
      <c r="A57" s="7">
        <v>55</v>
      </c>
      <c r="B57" s="21">
        <f t="shared" si="0"/>
        <v>26</v>
      </c>
      <c r="C57" s="21"/>
      <c r="D57" s="22" cm="1">
        <f t="array" ref="D57">IF(A57=1,1,INDEX(Life_PolicyHoldersInforce,(A57-1))-INDEX(Life_Deaths,(A57-1))-INDEX(Life_Lapses,(A57-1)))</f>
        <v>0.56827077839021556</v>
      </c>
      <c r="E57" s="22" cm="1">
        <f t="array" ref="E57">(INDEX(Life_PolicyHoldersInforce,A57)-INDEX(Life_Deaths,A57))*INDEX(Life_LapseRateFactor,(Global_DurationInforce+A57))</f>
        <v>4.9675914428071438E-3</v>
      </c>
      <c r="F57" s="22" cm="1">
        <f t="array" ref="F57">INDEX(Life_PolicyHoldersInforce,A57)*INDEX(Global_QxFactor,INDEX(Global_Age,A57),Global_QxIndex)</f>
        <v>1.2147420941734294E-6</v>
      </c>
      <c r="G57" s="11" cm="1">
        <f t="array" ref="G57">INDEX(Life_Deaths,A57)*Life_SumAssured</f>
        <v>0.60737104708671463</v>
      </c>
      <c r="H57" s="11" cm="1">
        <f t="array" ref="H57">INDEX(Life_PolicyHoldersInforce,A57)*Life_Premium</f>
        <v>25.344876716203615</v>
      </c>
      <c r="I57" s="11" cm="1">
        <f t="array" ref="I57">INDEX(Life_PolicyHoldersInforce,A57)*INDEX(Global_EscalatedExpense,A57)</f>
        <v>3.5389723905784565</v>
      </c>
      <c r="J57" s="11" cm="1">
        <f t="array" ref="J57">INDEX(Life_PremiumsReceived,A57)-INDEX(Life_ExpensesPaid,A57)-INDEX(Life_DeathBenefitsPaid,A57)</f>
        <v>21.198533278538441</v>
      </c>
      <c r="K57" s="11" cm="1">
        <f t="array" ref="K57">IF(A57=Global_MaxT,INDEX(Life_NetCF,A57),INDEX(Life_NetCF,A57)+(INDEX(Life_BEL,(A57+1))/INDEX(Global_DiscountFactor,A57)))</f>
        <v>-829.30382044488249</v>
      </c>
      <c r="L57" s="11"/>
      <c r="M57" s="5">
        <f t="shared" si="1"/>
        <v>5</v>
      </c>
      <c r="N57" s="22" cm="1">
        <f t="array" ref="N57">INDEX(Annuity_PolicyHoldersInforce,A57)*INDEX(Global_QxFactor,INDEX(Global_Age,A57),Global_QxIndex)</f>
        <v>2.137375885124644E-6</v>
      </c>
      <c r="O57" s="22" cm="1">
        <f t="array" ref="O57">IF(A57=1,1,INDEX(Annuity_PolicyHoldersInforce,(A57-1))-INDEX(Annuity_Deaths,(A57-1)))</f>
        <v>0.99988982334454857</v>
      </c>
      <c r="P57" s="23" cm="1">
        <f t="array" ref="P57">Annuity_Annuity*((1+Annuity_AnnuityEscalation)^INDEX(Annuity_PolicyAge,A57))</f>
        <v>1276.2815625000001</v>
      </c>
      <c r="Q57" s="23" cm="1">
        <f t="array" ref="Q57">INDEX(Annuity_PolicyHoldersInforce,A57)*INDEX(Global_EscalatedExpense,A57)</f>
        <v>6.2269302117922427</v>
      </c>
      <c r="R57" s="23" cm="1">
        <f t="array" ref="R57">INDEX(Annuity_PolicyHoldersInforce,A57)*INDEX(Annuity_EscalatedAnnuity,A57)</f>
        <v>1276.1409460660295</v>
      </c>
      <c r="S57" s="23" cm="1">
        <f t="array" ref="S57">-INDEX(Annuity_ExpensesPaid,A57)-INDEX(Annuity_AnnuitiesPaid,A57)</f>
        <v>-1282.3678762778218</v>
      </c>
      <c r="T57" s="23" cm="1">
        <f t="array" ref="T57">IF(A57=Global_MaxT,INDEX(Annuity_NetCF,A57),INDEX(Annuity_NetCF,A57)+(INDEX(Annuity_BEL,(A57+1))*INDEX(Global_DiscountFactor,A57)))</f>
        <v>-808027.56140601635</v>
      </c>
    </row>
    <row r="58" spans="1:20" x14ac:dyDescent="0.2">
      <c r="A58" s="7">
        <v>56</v>
      </c>
      <c r="B58" s="21">
        <f t="shared" si="0"/>
        <v>26</v>
      </c>
      <c r="C58" s="21"/>
      <c r="D58" s="22" cm="1">
        <f t="array" ref="D58">IF(A58=1,1,INDEX(Life_PolicyHoldersInforce,(A58-1))-INDEX(Life_Deaths,(A58-1))-INDEX(Life_Lapses,(A58-1)))</f>
        <v>0.56330197220531431</v>
      </c>
      <c r="E58" s="22" cm="1">
        <f t="array" ref="E58">(INDEX(Life_PolicyHoldersInforce,A58)-INDEX(Life_Deaths,A58))*INDEX(Life_LapseRateFactor,(Global_DurationInforce+A58))</f>
        <v>4.9241561650773891E-3</v>
      </c>
      <c r="F58" s="22" cm="1">
        <f t="array" ref="F58">INDEX(Life_PolicyHoldersInforce,A58)*INDEX(Global_QxFactor,INDEX(Global_Age,A58),Global_QxIndex)</f>
        <v>1.2041207174281973E-6</v>
      </c>
      <c r="G58" s="11" cm="1">
        <f t="array" ref="G58">INDEX(Life_Deaths,A58)*Life_SumAssured</f>
        <v>0.60206035871409869</v>
      </c>
      <c r="H58" s="11" cm="1">
        <f t="array" ref="H58">INDEX(Life_PolicyHoldersInforce,A58)*Life_Premium</f>
        <v>25.123267960357019</v>
      </c>
      <c r="I58" s="11" cm="1">
        <f t="array" ref="I58">INDEX(Life_PolicyHoldersInforce,A58)*INDEX(Global_EscalatedExpense,A58)</f>
        <v>3.52232071458138</v>
      </c>
      <c r="J58" s="11" cm="1">
        <f t="array" ref="J58">INDEX(Life_PremiumsReceived,A58)-INDEX(Life_ExpensesPaid,A58)-INDEX(Life_DeathBenefitsPaid,A58)</f>
        <v>20.998886887061541</v>
      </c>
      <c r="K58" s="11" cm="1">
        <f t="array" ref="K58">IF(A58=Global_MaxT,INDEX(Life_NetCF,A58),INDEX(Life_NetCF,A58)+(INDEX(Life_BEL,(A58+1))/INDEX(Global_DiscountFactor,A58)))</f>
        <v>-846.38254389339613</v>
      </c>
      <c r="L58" s="11"/>
      <c r="M58" s="5">
        <f t="shared" si="1"/>
        <v>5</v>
      </c>
      <c r="N58" s="22" cm="1">
        <f t="array" ref="N58">INDEX(Annuity_PolicyHoldersInforce,A58)*INDEX(Global_QxFactor,INDEX(Global_Age,A58),Global_QxIndex)</f>
        <v>2.1373713162455855E-6</v>
      </c>
      <c r="O58" s="22" cm="1">
        <f t="array" ref="O58">IF(A58=1,1,INDEX(Annuity_PolicyHoldersInforce,(A58-1))-INDEX(Annuity_Deaths,(A58-1)))</f>
        <v>0.9998876859686634</v>
      </c>
      <c r="P58" s="23" cm="1">
        <f t="array" ref="P58">Annuity_Annuity*((1+Annuity_AnnuityEscalation)^INDEX(Annuity_PolicyAge,A58))</f>
        <v>1276.2815625000001</v>
      </c>
      <c r="Q58" s="23" cm="1">
        <f t="array" ref="Q58">INDEX(Annuity_PolicyHoldersInforce,A58)*INDEX(Global_EscalatedExpense,A58)</f>
        <v>6.2522861312805436</v>
      </c>
      <c r="R58" s="23" cm="1">
        <f t="array" ref="R58">INDEX(Annuity_PolicyHoldersInforce,A58)*INDEX(Annuity_EscalatedAnnuity,A58)</f>
        <v>1276.1382181725951</v>
      </c>
      <c r="S58" s="23" cm="1">
        <f t="array" ref="S58">-INDEX(Annuity_ExpensesPaid,A58)-INDEX(Annuity_AnnuitiesPaid,A58)</f>
        <v>-1282.3905043038756</v>
      </c>
      <c r="T58" s="23" cm="1">
        <f t="array" ref="T58">IF(A58=Global_MaxT,INDEX(Annuity_NetCF,A58),INDEX(Annuity_NetCF,A58)+(INDEX(Annuity_BEL,(A58+1))*INDEX(Global_DiscountFactor,A58)))</f>
        <v>-810672.06655259209</v>
      </c>
    </row>
    <row r="59" spans="1:20" x14ac:dyDescent="0.2">
      <c r="A59" s="7">
        <v>57</v>
      </c>
      <c r="B59" s="21">
        <f t="shared" si="0"/>
        <v>26</v>
      </c>
      <c r="C59" s="21"/>
      <c r="D59" s="22" cm="1">
        <f t="array" ref="D59">IF(A59=1,1,INDEX(Life_PolicyHoldersInforce,(A59-1))-INDEX(Life_Deaths,(A59-1))-INDEX(Life_Lapses,(A59-1)))</f>
        <v>0.55837661191951948</v>
      </c>
      <c r="E59" s="22" cm="1">
        <f t="array" ref="E59">(INDEX(Life_PolicyHoldersInforce,A59)-INDEX(Life_Deaths,A59))*INDEX(Life_LapseRateFactor,(Global_DurationInforce+A59))</f>
        <v>4.8811006736833628E-3</v>
      </c>
      <c r="F59" s="22" cm="1">
        <f t="array" ref="F59">INDEX(Life_PolicyHoldersInforce,A59)*INDEX(Global_QxFactor,INDEX(Global_Age,A59),Global_QxIndex)</f>
        <v>1.1935922111321781E-6</v>
      </c>
      <c r="G59" s="11" cm="1">
        <f t="array" ref="G59">INDEX(Life_Deaths,A59)*Life_SumAssured</f>
        <v>0.59679610556608909</v>
      </c>
      <c r="H59" s="11" cm="1">
        <f t="array" ref="H59">INDEX(Life_PolicyHoldersInforce,A59)*Life_Premium</f>
        <v>24.903596891610569</v>
      </c>
      <c r="I59" s="11" cm="1">
        <f t="array" ref="I59">INDEX(Life_PolicyHoldersInforce,A59)*INDEX(Global_EscalatedExpense,A59)</f>
        <v>3.5057473885353376</v>
      </c>
      <c r="J59" s="11" cm="1">
        <f t="array" ref="J59">INDEX(Life_PremiumsReceived,A59)-INDEX(Life_ExpensesPaid,A59)-INDEX(Life_DeathBenefitsPaid,A59)</f>
        <v>20.801053397509143</v>
      </c>
      <c r="K59" s="11" cm="1">
        <f t="array" ref="K59">IF(A59=Global_MaxT,INDEX(Life_NetCF,A59),INDEX(Life_NetCF,A59)+(INDEX(Life_BEL,(A59+1))/INDEX(Global_DiscountFactor,A59)))</f>
        <v>-863.17985916896703</v>
      </c>
      <c r="L59" s="11"/>
      <c r="M59" s="5">
        <f t="shared" si="1"/>
        <v>5</v>
      </c>
      <c r="N59" s="22" cm="1">
        <f t="array" ref="N59">INDEX(Annuity_PolicyHoldersInforce,A59)*INDEX(Global_QxFactor,INDEX(Global_Age,A59),Global_QxIndex)</f>
        <v>2.1373667473762938E-6</v>
      </c>
      <c r="O59" s="22" cm="1">
        <f t="array" ref="O59">IF(A59=1,1,INDEX(Annuity_PolicyHoldersInforce,(A59-1))-INDEX(Annuity_Deaths,(A59-1)))</f>
        <v>0.99988554859734713</v>
      </c>
      <c r="P59" s="23" cm="1">
        <f t="array" ref="P59">Annuity_Annuity*((1+Annuity_AnnuityEscalation)^INDEX(Annuity_PolicyAge,A59))</f>
        <v>1276.2815625000001</v>
      </c>
      <c r="Q59" s="23" cm="1">
        <f t="array" ref="Q59">INDEX(Annuity_PolicyHoldersInforce,A59)*INDEX(Global_EscalatedExpense,A59)</f>
        <v>6.2777452995015652</v>
      </c>
      <c r="R59" s="23" cm="1">
        <f t="array" ref="R59">INDEX(Annuity_PolicyHoldersInforce,A59)*INDEX(Annuity_EscalatedAnnuity,A59)</f>
        <v>1276.1354902849919</v>
      </c>
      <c r="S59" s="23" cm="1">
        <f t="array" ref="S59">-INDEX(Annuity_ExpensesPaid,A59)-INDEX(Annuity_AnnuitiesPaid,A59)</f>
        <v>-1282.4132355844933</v>
      </c>
      <c r="T59" s="23" cm="1">
        <f t="array" ref="T59">IF(A59=Global_MaxT,INDEX(Annuity_NetCF,A59),INDEX(Annuity_NetCF,A59)+(INDEX(Annuity_BEL,(A59+1))*INDEX(Global_DiscountFactor,A59)))</f>
        <v>-813329.42122351995</v>
      </c>
    </row>
    <row r="60" spans="1:20" x14ac:dyDescent="0.2">
      <c r="A60" s="7">
        <v>58</v>
      </c>
      <c r="B60" s="21">
        <f t="shared" si="0"/>
        <v>26</v>
      </c>
      <c r="C60" s="21"/>
      <c r="D60" s="22" cm="1">
        <f t="array" ref="D60">IF(A60=1,1,INDEX(Life_PolicyHoldersInforce,(A60-1))-INDEX(Life_Deaths,(A60-1))-INDEX(Life_Lapses,(A60-1)))</f>
        <v>0.55349431765362489</v>
      </c>
      <c r="E60" s="22" cm="1">
        <f t="array" ref="E60">(INDEX(Life_PolicyHoldersInforce,A60)-INDEX(Life_Deaths,A60))*INDEX(Life_LapseRateFactor,(Global_DurationInforce+A60))</f>
        <v>4.8384216478759333E-3</v>
      </c>
      <c r="F60" s="22" cm="1">
        <f t="array" ref="F60">INDEX(Life_PolicyHoldersInforce,A60)*INDEX(Global_QxFactor,INDEX(Global_Age,A60),Global_QxIndex)</f>
        <v>1.1831557632512504E-6</v>
      </c>
      <c r="G60" s="11" cm="1">
        <f t="array" ref="G60">INDEX(Life_Deaths,A60)*Life_SumAssured</f>
        <v>0.59157788162562519</v>
      </c>
      <c r="H60" s="11" cm="1">
        <f t="array" ref="H60">INDEX(Life_PolicyHoldersInforce,A60)*Life_Premium</f>
        <v>24.685846567351671</v>
      </c>
      <c r="I60" s="11" cm="1">
        <f t="array" ref="I60">INDEX(Life_PolicyHoldersInforce,A60)*INDEX(Global_EscalatedExpense,A60)</f>
        <v>3.489252043785855</v>
      </c>
      <c r="J60" s="11" cm="1">
        <f t="array" ref="J60">INDEX(Life_PremiumsReceived,A60)-INDEX(Life_ExpensesPaid,A60)-INDEX(Life_DeathBenefitsPaid,A60)</f>
        <v>20.605016641940193</v>
      </c>
      <c r="K60" s="11" cm="1">
        <f t="array" ref="K60">IF(A60=Global_MaxT,INDEX(Life_NetCF,A60),INDEX(Life_NetCF,A60)+(INDEX(Life_BEL,(A60+1))/INDEX(Global_DiscountFactor,A60)))</f>
        <v>-879.69893352526356</v>
      </c>
      <c r="L60" s="11"/>
      <c r="M60" s="5">
        <f t="shared" si="1"/>
        <v>5</v>
      </c>
      <c r="N60" s="22" cm="1">
        <f t="array" ref="N60">INDEX(Annuity_PolicyHoldersInforce,A60)*INDEX(Global_QxFactor,INDEX(Global_Age,A60),Global_QxIndex)</f>
        <v>2.1373621785167687E-6</v>
      </c>
      <c r="O60" s="22" cm="1">
        <f t="array" ref="O60">IF(A60=1,1,INDEX(Annuity_PolicyHoldersInforce,(A60-1))-INDEX(Annuity_Deaths,(A60-1)))</f>
        <v>0.99988341123059976</v>
      </c>
      <c r="P60" s="23" cm="1">
        <f t="array" ref="P60">Annuity_Annuity*((1+Annuity_AnnuityEscalation)^INDEX(Annuity_PolicyAge,A60))</f>
        <v>1276.2815625000001</v>
      </c>
      <c r="Q60" s="23" cm="1">
        <f t="array" ref="Q60">INDEX(Annuity_PolicyHoldersInforce,A60)*INDEX(Global_EscalatedExpense,A60)</f>
        <v>6.3033081368818165</v>
      </c>
      <c r="R60" s="23" cm="1">
        <f t="array" ref="R60">INDEX(Annuity_PolicyHoldersInforce,A60)*INDEX(Annuity_EscalatedAnnuity,A60)</f>
        <v>1276.1327624032199</v>
      </c>
      <c r="S60" s="23" cm="1">
        <f t="array" ref="S60">-INDEX(Annuity_ExpensesPaid,A60)-INDEX(Annuity_AnnuitiesPaid,A60)</f>
        <v>-1282.4360705401018</v>
      </c>
      <c r="T60" s="23" cm="1">
        <f t="array" ref="T60">IF(A60=Global_MaxT,INDEX(Annuity_NetCF,A60),INDEX(Annuity_NetCF,A60)+(INDEX(Annuity_BEL,(A60+1))*INDEX(Global_DiscountFactor,A60)))</f>
        <v>-815999.68786075222</v>
      </c>
    </row>
    <row r="61" spans="1:20" x14ac:dyDescent="0.2">
      <c r="A61" s="7">
        <v>59</v>
      </c>
      <c r="B61" s="21">
        <f t="shared" si="0"/>
        <v>26</v>
      </c>
      <c r="C61" s="21"/>
      <c r="D61" s="22" cm="1">
        <f t="array" ref="D61">IF(A61=1,1,INDEX(Life_PolicyHoldersInforce,(A61-1))-INDEX(Life_Deaths,(A61-1))-INDEX(Life_Lapses,(A61-1)))</f>
        <v>0.54865471284998568</v>
      </c>
      <c r="E61" s="22" cm="1">
        <f t="array" ref="E61">(INDEX(Life_PolicyHoldersInforce,A61)-INDEX(Life_Deaths,A61))*INDEX(Life_LapseRateFactor,(Global_DurationInforce+A61))</f>
        <v>4.7961157959417024E-3</v>
      </c>
      <c r="F61" s="22" cm="1">
        <f t="array" ref="F61">INDEX(Life_PolicyHoldersInforce,A61)*INDEX(Global_QxFactor,INDEX(Global_Age,A61),Global_QxIndex)</f>
        <v>1.1728105688514996E-6</v>
      </c>
      <c r="G61" s="11" cm="1">
        <f t="array" ref="G61">INDEX(Life_Deaths,A61)*Life_SumAssured</f>
        <v>0.5864052844257498</v>
      </c>
      <c r="H61" s="11" cm="1">
        <f t="array" ref="H61">INDEX(Life_PolicyHoldersInforce,A61)*Life_Premium</f>
        <v>24.470000193109364</v>
      </c>
      <c r="I61" s="11" cm="1">
        <f t="array" ref="I61">INDEX(Life_PolicyHoldersInforce,A61)*INDEX(Global_EscalatedExpense,A61)</f>
        <v>3.4728343134130659</v>
      </c>
      <c r="J61" s="11" cm="1">
        <f t="array" ref="J61">INDEX(Life_PremiumsReceived,A61)-INDEX(Life_ExpensesPaid,A61)-INDEX(Life_DeathBenefitsPaid,A61)</f>
        <v>20.410760595270546</v>
      </c>
      <c r="K61" s="11" cm="1">
        <f t="array" ref="K61">IF(A61=Global_MaxT,INDEX(Life_NetCF,A61),INDEX(Life_NetCF,A61)+(INDEX(Life_BEL,(A61+1))/INDEX(Global_DiscountFactor,A61)))</f>
        <v>-895.94290278424126</v>
      </c>
      <c r="L61" s="11"/>
      <c r="M61" s="5">
        <f t="shared" si="1"/>
        <v>5</v>
      </c>
      <c r="N61" s="22" cm="1">
        <f t="array" ref="N61">INDEX(Annuity_PolicyHoldersInforce,A61)*INDEX(Global_QxFactor,INDEX(Global_Age,A61),Global_QxIndex)</f>
        <v>2.1373576096670104E-6</v>
      </c>
      <c r="O61" s="22" cm="1">
        <f t="array" ref="O61">IF(A61=1,1,INDEX(Annuity_PolicyHoldersInforce,(A61-1))-INDEX(Annuity_Deaths,(A61-1)))</f>
        <v>0.99988127386842129</v>
      </c>
      <c r="P61" s="23" cm="1">
        <f t="array" ref="P61">Annuity_Annuity*((1+Annuity_AnnuityEscalation)^INDEX(Annuity_PolicyAge,A61))</f>
        <v>1276.2815625000001</v>
      </c>
      <c r="Q61" s="23" cm="1">
        <f t="array" ref="Q61">INDEX(Annuity_PolicyHoldersInforce,A61)*INDEX(Global_EscalatedExpense,A61)</f>
        <v>6.3289750655597805</v>
      </c>
      <c r="R61" s="23" cm="1">
        <f t="array" ref="R61">INDEX(Annuity_PolicyHoldersInforce,A61)*INDEX(Annuity_EscalatedAnnuity,A61)</f>
        <v>1276.1300345272791</v>
      </c>
      <c r="S61" s="23" cm="1">
        <f t="array" ref="S61">-INDEX(Annuity_ExpensesPaid,A61)-INDEX(Annuity_AnnuitiesPaid,A61)</f>
        <v>-1282.4590095928388</v>
      </c>
      <c r="T61" s="23" cm="1">
        <f t="array" ref="T61">IF(A61=Global_MaxT,INDEX(Annuity_NetCF,A61),INDEX(Annuity_NetCF,A61)+(INDEX(Annuity_BEL,(A61+1))*INDEX(Global_DiscountFactor,A61)))</f>
        <v>-818682.92920975829</v>
      </c>
    </row>
    <row r="62" spans="1:20" x14ac:dyDescent="0.2">
      <c r="A62" s="7">
        <v>60</v>
      </c>
      <c r="B62" s="21">
        <f t="shared" si="0"/>
        <v>27</v>
      </c>
      <c r="C62" s="21"/>
      <c r="D62" s="22" cm="1">
        <f t="array" ref="D62">IF(A62=1,1,INDEX(Life_PolicyHoldersInforce,(A62-1))-INDEX(Life_Deaths,(A62-1))-INDEX(Life_Lapses,(A62-1)))</f>
        <v>0.54385742424347505</v>
      </c>
      <c r="E62" s="22" cm="1">
        <f t="array" ref="E62">(INDEX(Life_PolicyHoldersInforce,A62)-INDEX(Life_Deaths,A62))*INDEX(Life_LapseRateFactor,(Global_DurationInforce+A62))</f>
        <v>4.7541795853955158E-3</v>
      </c>
      <c r="F62" s="22" cm="1">
        <f t="array" ref="F62">INDEX(Life_PolicyHoldersInforce,A62)*INDEX(Global_QxFactor,INDEX(Global_Age,A62),Global_QxIndex)</f>
        <v>1.1933915203269943E-6</v>
      </c>
      <c r="G62" s="11" cm="1">
        <f t="array" ref="G62">INDEX(Life_Deaths,A62)*Life_SumAssured</f>
        <v>0.59669576016349712</v>
      </c>
      <c r="H62" s="11" cm="1">
        <f t="array" ref="H62">INDEX(Life_PolicyHoldersInforce,A62)*Life_Premium</f>
        <v>24.256041121258988</v>
      </c>
      <c r="I62" s="11" cm="1">
        <f t="array" ref="I62">INDEX(Life_PolicyHoldersInforce,A62)*INDEX(Global_EscalatedExpense,A62)</f>
        <v>3.4564938322235434</v>
      </c>
      <c r="J62" s="11" cm="1">
        <f t="array" ref="J62">INDEX(Life_PremiumsReceived,A62)-INDEX(Life_ExpensesPaid,A62)-INDEX(Life_DeathBenefitsPaid,A62)</f>
        <v>20.202851528871946</v>
      </c>
      <c r="K62" s="11" cm="1">
        <f t="array" ref="K62">IF(A62=Global_MaxT,INDEX(Life_NetCF,A62),INDEX(Life_NetCF,A62)+(INDEX(Life_BEL,(A62+1))/INDEX(Global_DiscountFactor,A62)))</f>
        <v>-911.91487163056172</v>
      </c>
      <c r="L62" s="11"/>
      <c r="M62" s="5">
        <f t="shared" si="1"/>
        <v>6</v>
      </c>
      <c r="N62" s="22" cm="1">
        <f t="array" ref="N62">INDEX(Annuity_PolicyHoldersInforce,A62)*INDEX(Global_QxFactor,INDEX(Global_Age,A62),Global_QxIndex)</f>
        <v>2.1940443021877085E-6</v>
      </c>
      <c r="O62" s="22" cm="1">
        <f t="array" ref="O62">IF(A62=1,1,INDEX(Annuity_PolicyHoldersInforce,(A62-1))-INDEX(Annuity_Deaths,(A62-1)))</f>
        <v>0.99987913651081162</v>
      </c>
      <c r="P62" s="23" cm="1">
        <f t="array" ref="P62">Annuity_Annuity*((1+Annuity_AnnuityEscalation)^INDEX(Annuity_PolicyAge,A62))</f>
        <v>1340.095640625</v>
      </c>
      <c r="Q62" s="23" cm="1">
        <f t="array" ref="Q62">INDEX(Annuity_PolicyHoldersInforce,A62)*INDEX(Global_EscalatedExpense,A62)</f>
        <v>6.354746509392875</v>
      </c>
      <c r="R62" s="23" cm="1">
        <f t="array" ref="R62">INDEX(Annuity_PolicyHoldersInforce,A62)*INDEX(Annuity_EscalatedAnnuity,A62)</f>
        <v>1339.933671990028</v>
      </c>
      <c r="S62" s="23" cm="1">
        <f t="array" ref="S62">-INDEX(Annuity_ExpensesPaid,A62)-INDEX(Annuity_AnnuitiesPaid,A62)</f>
        <v>-1346.2884184994209</v>
      </c>
      <c r="T62" s="23" cm="1">
        <f t="array" ref="T62">IF(A62=Global_MaxT,INDEX(Annuity_NetCF,A62),INDEX(Annuity_NetCF,A62)+(INDEX(Annuity_BEL,(A62+1))*INDEX(Global_DiscountFactor,A62)))</f>
        <v>-821379.20832099987</v>
      </c>
    </row>
    <row r="63" spans="1:20" x14ac:dyDescent="0.2">
      <c r="A63" s="7">
        <v>61</v>
      </c>
      <c r="B63" s="21">
        <f t="shared" si="0"/>
        <v>27</v>
      </c>
      <c r="C63" s="21"/>
      <c r="D63" s="22" cm="1">
        <f t="array" ref="D63">IF(A63=1,1,INDEX(Life_PolicyHoldersInforce,(A63-1))-INDEX(Life_Deaths,(A63-1))-INDEX(Life_Lapses,(A63-1)))</f>
        <v>0.53910205126655919</v>
      </c>
      <c r="E63" s="22" cm="1">
        <f t="array" ref="E63">(INDEX(Life_PolicyHoldersInforce,A63)-INDEX(Life_Deaths,A63))*INDEX(Life_LapseRateFactor,(Global_DurationInforce+A63))</f>
        <v>4.7126100561034534E-3</v>
      </c>
      <c r="F63" s="22" cm="1">
        <f t="array" ref="F63">INDEX(Life_PolicyHoldersInforce,A63)*INDEX(Global_QxFactor,INDEX(Global_Age,A63),Global_QxIndex)</f>
        <v>1.1829567601606921E-6</v>
      </c>
      <c r="G63" s="11" cm="1">
        <f t="array" ref="G63">INDEX(Life_Deaths,A63)*Life_SumAssured</f>
        <v>0.59147838008034603</v>
      </c>
      <c r="H63" s="11" cm="1">
        <f t="array" ref="H63">INDEX(Life_PolicyHoldersInforce,A63)*Life_Premium</f>
        <v>24.043951486488542</v>
      </c>
      <c r="I63" s="11" cm="1">
        <f t="array" ref="I63">INDEX(Life_PolicyHoldersInforce,A63)*INDEX(Global_EscalatedExpense,A63)</f>
        <v>3.4402300416871969</v>
      </c>
      <c r="J63" s="11" cm="1">
        <f t="array" ref="J63">INDEX(Life_PremiumsReceived,A63)-INDEX(Life_ExpensesPaid,A63)-INDEX(Life_DeathBenefitsPaid,A63)</f>
        <v>20.012243064720998</v>
      </c>
      <c r="K63" s="11" cm="1">
        <f t="array" ref="K63">IF(A63=Global_MaxT,INDEX(Life_NetCF,A63),INDEX(Life_NetCF,A63)+(INDEX(Life_BEL,(A63+1))/INDEX(Global_DiscountFactor,A63)))</f>
        <v>-927.60257074180572</v>
      </c>
      <c r="L63" s="11"/>
      <c r="M63" s="5">
        <f t="shared" si="1"/>
        <v>6</v>
      </c>
      <c r="N63" s="22" cm="1">
        <f t="array" ref="N63">INDEX(Annuity_PolicyHoldersInforce,A63)*INDEX(Global_QxFactor,INDEX(Global_Age,A63),Global_QxIndex)</f>
        <v>2.1940394877754221E-6</v>
      </c>
      <c r="O63" s="22" cm="1">
        <f t="array" ref="O63">IF(A63=1,1,INDEX(Annuity_PolicyHoldersInforce,(A63-1))-INDEX(Annuity_Deaths,(A63-1)))</f>
        <v>0.99987694246650938</v>
      </c>
      <c r="P63" s="23" cm="1">
        <f t="array" ref="P63">Annuity_Annuity*((1+Annuity_AnnuityEscalation)^INDEX(Annuity_PolicyAge,A63))</f>
        <v>1340.095640625</v>
      </c>
      <c r="Q63" s="23" cm="1">
        <f t="array" ref="Q63">INDEX(Annuity_PolicyHoldersInforce,A63)*INDEX(Global_EscalatedExpense,A63)</f>
        <v>6.3806225321943968</v>
      </c>
      <c r="R63" s="23" cm="1">
        <f t="array" ref="R63">INDEX(Annuity_PolicyHoldersInforce,A63)*INDEX(Annuity_EscalatedAnnuity,A63)</f>
        <v>1339.9307317608232</v>
      </c>
      <c r="S63" s="23" cm="1">
        <f t="array" ref="S63">-INDEX(Annuity_ExpensesPaid,A63)-INDEX(Annuity_AnnuitiesPaid,A63)</f>
        <v>-1346.3113542930175</v>
      </c>
      <c r="T63" s="23" cm="1">
        <f t="array" ref="T63">IF(A63=Global_MaxT,INDEX(Annuity_NetCF,A63),INDEX(Annuity_NetCF,A63)+(INDEX(Annuity_BEL,(A63+1))*INDEX(Global_DiscountFactor,A63)))</f>
        <v>-824024.4716053718</v>
      </c>
    </row>
    <row r="64" spans="1:20" x14ac:dyDescent="0.2">
      <c r="A64" s="7">
        <v>62</v>
      </c>
      <c r="B64" s="21">
        <f t="shared" si="0"/>
        <v>27</v>
      </c>
      <c r="C64" s="21"/>
      <c r="D64" s="22" cm="1">
        <f t="array" ref="D64">IF(A64=1,1,INDEX(Life_PolicyHoldersInforce,(A64-1))-INDEX(Life_Deaths,(A64-1))-INDEX(Life_Lapses,(A64-1)))</f>
        <v>0.53438825825369551</v>
      </c>
      <c r="E64" s="22" cm="1">
        <f t="array" ref="E64">(INDEX(Life_PolicyHoldersInforce,A64)-INDEX(Life_Deaths,A64))*INDEX(Life_LapseRateFactor,(Global_DurationInforce+A64))</f>
        <v>4.6714040018830671E-3</v>
      </c>
      <c r="F64" s="22" cm="1">
        <f t="array" ref="F64">INDEX(Life_PolicyHoldersInforce,A64)*INDEX(Global_QxFactor,INDEX(Global_Age,A64),Global_QxIndex)</f>
        <v>1.1726132393051054E-6</v>
      </c>
      <c r="G64" s="11" cm="1">
        <f t="array" ref="G64">INDEX(Life_Deaths,A64)*Life_SumAssured</f>
        <v>0.58630661965255271</v>
      </c>
      <c r="H64" s="11" cm="1">
        <f t="array" ref="H64">INDEX(Life_PolicyHoldersInforce,A64)*Life_Premium</f>
        <v>23.833716318114821</v>
      </c>
      <c r="I64" s="11" cm="1">
        <f t="array" ref="I64">INDEX(Life_PolicyHoldersInforce,A64)*INDEX(Global_EscalatedExpense,A64)</f>
        <v>3.4240427769297024</v>
      </c>
      <c r="J64" s="11" cm="1">
        <f t="array" ref="J64">INDEX(Life_PremiumsReceived,A64)-INDEX(Life_ExpensesPaid,A64)-INDEX(Life_DeathBenefitsPaid,A64)</f>
        <v>19.823366921532564</v>
      </c>
      <c r="K64" s="11" cm="1">
        <f t="array" ref="K64">IF(A64=Global_MaxT,INDEX(Life_NetCF,A64),INDEX(Life_NetCF,A64)+(INDEX(Life_BEL,(A64+1))/INDEX(Global_DiscountFactor,A64)))</f>
        <v>-943.02459391130139</v>
      </c>
      <c r="L64" s="11"/>
      <c r="M64" s="5">
        <f t="shared" si="1"/>
        <v>6</v>
      </c>
      <c r="N64" s="22" cm="1">
        <f t="array" ref="N64">INDEX(Annuity_PolicyHoldersInforce,A64)*INDEX(Global_QxFactor,INDEX(Global_Age,A64),Global_QxIndex)</f>
        <v>2.1940346733736995E-6</v>
      </c>
      <c r="O64" s="22" cm="1">
        <f t="array" ref="O64">IF(A64=1,1,INDEX(Annuity_PolicyHoldersInforce,(A64-1))-INDEX(Annuity_Deaths,(A64-1)))</f>
        <v>0.99987474842702162</v>
      </c>
      <c r="P64" s="23" cm="1">
        <f t="array" ref="P64">Annuity_Annuity*((1+Annuity_AnnuityEscalation)^INDEX(Annuity_PolicyAge,A64))</f>
        <v>1340.095640625</v>
      </c>
      <c r="Q64" s="23" cm="1">
        <f t="array" ref="Q64">INDEX(Annuity_PolicyHoldersInforce,A64)*INDEX(Global_EscalatedExpense,A64)</f>
        <v>6.4066039201045095</v>
      </c>
      <c r="R64" s="23" cm="1">
        <f t="array" ref="R64">INDEX(Annuity_PolicyHoldersInforce,A64)*INDEX(Annuity_EscalatedAnnuity,A64)</f>
        <v>1339.9277915380703</v>
      </c>
      <c r="S64" s="23" cm="1">
        <f t="array" ref="S64">-INDEX(Annuity_ExpensesPaid,A64)-INDEX(Annuity_AnnuitiesPaid,A64)</f>
        <v>-1346.3343954581749</v>
      </c>
      <c r="T64" s="23" cm="1">
        <f t="array" ref="T64">IF(A64=Global_MaxT,INDEX(Annuity_NetCF,A64),INDEX(Annuity_NetCF,A64)+(INDEX(Annuity_BEL,(A64+1))*INDEX(Global_DiscountFactor,A64)))</f>
        <v>-826682.58779510425</v>
      </c>
    </row>
    <row r="65" spans="1:20" x14ac:dyDescent="0.2">
      <c r="A65" s="7">
        <v>63</v>
      </c>
      <c r="B65" s="21">
        <f t="shared" si="0"/>
        <v>27</v>
      </c>
      <c r="C65" s="21"/>
      <c r="D65" s="22" cm="1">
        <f t="array" ref="D65">IF(A65=1,1,INDEX(Life_PolicyHoldersInforce,(A65-1))-INDEX(Life_Deaths,(A65-1))-INDEX(Life_Lapses,(A65-1)))</f>
        <v>0.52971568163857319</v>
      </c>
      <c r="E65" s="22" cm="1">
        <f t="array" ref="E65">(INDEX(Life_PolicyHoldersInforce,A65)-INDEX(Life_Deaths,A65))*INDEX(Life_LapseRateFactor,(Global_DurationInforce+A65))</f>
        <v>4.6305582445860839E-3</v>
      </c>
      <c r="F65" s="22" cm="1">
        <f t="array" ref="F65">INDEX(Life_PolicyHoldersInforce,A65)*INDEX(Global_QxFactor,INDEX(Global_Age,A65),Global_QxIndex)</f>
        <v>1.162360159983219E-6</v>
      </c>
      <c r="G65" s="11" cm="1">
        <f t="array" ref="G65">INDEX(Life_Deaths,A65)*Life_SumAssured</f>
        <v>0.58118007999160948</v>
      </c>
      <c r="H65" s="11" cm="1">
        <f t="array" ref="H65">INDEX(Life_PolicyHoldersInforce,A65)*Life_Premium</f>
        <v>23.625319401080365</v>
      </c>
      <c r="I65" s="11" cm="1">
        <f t="array" ref="I65">INDEX(Life_PolicyHoldersInforce,A65)*INDEX(Global_EscalatedExpense,A65)</f>
        <v>3.4079316778754194</v>
      </c>
      <c r="J65" s="11" cm="1">
        <f t="array" ref="J65">INDEX(Life_PremiumsReceived,A65)-INDEX(Life_ExpensesPaid,A65)-INDEX(Life_DeathBenefitsPaid,A65)</f>
        <v>19.636207643213336</v>
      </c>
      <c r="K65" s="11" cm="1">
        <f t="array" ref="K65">IF(A65=Global_MaxT,INDEX(Life_NetCF,A65),INDEX(Life_NetCF,A65)+(INDEX(Life_BEL,(A65+1))/INDEX(Global_DiscountFactor,A65)))</f>
        <v>-958.18395199559507</v>
      </c>
      <c r="L65" s="11"/>
      <c r="M65" s="5">
        <f t="shared" si="1"/>
        <v>6</v>
      </c>
      <c r="N65" s="22" cm="1">
        <f t="array" ref="N65">INDEX(Annuity_PolicyHoldersInforce,A65)*INDEX(Global_QxFactor,INDEX(Global_Age,A65),Global_QxIndex)</f>
        <v>2.1940298589825415E-6</v>
      </c>
      <c r="O65" s="22" cm="1">
        <f t="array" ref="O65">IF(A65=1,1,INDEX(Annuity_PolicyHoldersInforce,(A65-1))-INDEX(Annuity_Deaths,(A65-1)))</f>
        <v>0.99987255439234823</v>
      </c>
      <c r="P65" s="23" cm="1">
        <f t="array" ref="P65">Annuity_Annuity*((1+Annuity_AnnuityEscalation)^INDEX(Annuity_PolicyAge,A65))</f>
        <v>1340.095640625</v>
      </c>
      <c r="Q65" s="23" cm="1">
        <f t="array" ref="Q65">INDEX(Annuity_PolicyHoldersInforce,A65)*INDEX(Global_EscalatedExpense,A65)</f>
        <v>6.4326911021615629</v>
      </c>
      <c r="R65" s="23" cm="1">
        <f t="array" ref="R65">INDEX(Annuity_PolicyHoldersInforce,A65)*INDEX(Annuity_EscalatedAnnuity,A65)</f>
        <v>1339.924851321769</v>
      </c>
      <c r="S65" s="23" cm="1">
        <f t="array" ref="S65">-INDEX(Annuity_ExpensesPaid,A65)-INDEX(Annuity_AnnuitiesPaid,A65)</f>
        <v>-1346.3575424239305</v>
      </c>
      <c r="T65" s="23" cm="1">
        <f t="array" ref="T65">IF(A65=Global_MaxT,INDEX(Annuity_NetCF,A65),INDEX(Annuity_NetCF,A65)+(INDEX(Annuity_BEL,(A65+1))*INDEX(Global_DiscountFactor,A65)))</f>
        <v>-829353.61934647954</v>
      </c>
    </row>
    <row r="66" spans="1:20" x14ac:dyDescent="0.2">
      <c r="A66" s="7">
        <v>64</v>
      </c>
      <c r="B66" s="21">
        <f t="shared" si="0"/>
        <v>27</v>
      </c>
      <c r="C66" s="21"/>
      <c r="D66" s="22" cm="1">
        <f t="array" ref="D66">IF(A66=1,1,INDEX(Life_PolicyHoldersInforce,(A66-1))-INDEX(Life_Deaths,(A66-1))-INDEX(Life_Lapses,(A66-1)))</f>
        <v>0.52508396103382704</v>
      </c>
      <c r="E66" s="22" cm="1">
        <f t="array" ref="E66">(INDEX(Life_PolicyHoldersInforce,A66)-INDEX(Life_Deaths,A66))*INDEX(Life_LapseRateFactor,(Global_DurationInforce+A66))</f>
        <v>4.5900696338532802E-3</v>
      </c>
      <c r="F66" s="22" cm="1">
        <f t="array" ref="F66">INDEX(Life_PolicyHoldersInforce,A66)*INDEX(Global_QxFactor,INDEX(Global_Age,A66),Global_QxIndex)</f>
        <v>1.1521967313936086E-6</v>
      </c>
      <c r="G66" s="11" cm="1">
        <f t="array" ref="G66">INDEX(Life_Deaths,A66)*Life_SumAssured</f>
        <v>0.57609836569680428</v>
      </c>
      <c r="H66" s="11" cm="1">
        <f t="array" ref="H66">INDEX(Life_PolicyHoldersInforce,A66)*Life_Premium</f>
        <v>23.418744662108686</v>
      </c>
      <c r="I66" s="11" cm="1">
        <f t="array" ref="I66">INDEX(Life_PolicyHoldersInforce,A66)*INDEX(Global_EscalatedExpense,A66)</f>
        <v>3.3918963861429607</v>
      </c>
      <c r="J66" s="11" cm="1">
        <f t="array" ref="J66">INDEX(Life_PremiumsReceived,A66)-INDEX(Life_ExpensesPaid,A66)-INDEX(Life_DeathBenefitsPaid,A66)</f>
        <v>19.450749910268922</v>
      </c>
      <c r="K66" s="11" cm="1">
        <f t="array" ref="K66">IF(A66=Global_MaxT,INDEX(Life_NetCF,A66),INDEX(Life_NetCF,A66)+(INDEX(Life_BEL,(A66+1))/INDEX(Global_DiscountFactor,A66)))</f>
        <v>-973.08362588550335</v>
      </c>
      <c r="L66" s="11"/>
      <c r="M66" s="5">
        <f t="shared" si="1"/>
        <v>6</v>
      </c>
      <c r="N66" s="22" cm="1">
        <f t="array" ref="N66">INDEX(Annuity_PolicyHoldersInforce,A66)*INDEX(Global_QxFactor,INDEX(Global_Age,A66),Global_QxIndex)</f>
        <v>2.1940250446019477E-6</v>
      </c>
      <c r="O66" s="22" cm="1">
        <f t="array" ref="O66">IF(A66=1,1,INDEX(Annuity_PolicyHoldersInforce,(A66-1))-INDEX(Annuity_Deaths,(A66-1)))</f>
        <v>0.99987036036248922</v>
      </c>
      <c r="P66" s="23" cm="1">
        <f t="array" ref="P66">Annuity_Annuity*((1+Annuity_AnnuityEscalation)^INDEX(Annuity_PolicyAge,A66))</f>
        <v>1340.095640625</v>
      </c>
      <c r="Q66" s="23" cm="1">
        <f t="array" ref="Q66">INDEX(Annuity_PolicyHoldersInforce,A66)*INDEX(Global_EscalatedExpense,A66)</f>
        <v>6.4588845091509128</v>
      </c>
      <c r="R66" s="23" cm="1">
        <f t="array" ref="R66">INDEX(Annuity_PolicyHoldersInforce,A66)*INDEX(Annuity_EscalatedAnnuity,A66)</f>
        <v>1339.9219111119196</v>
      </c>
      <c r="S66" s="23" cm="1">
        <f t="array" ref="S66">-INDEX(Annuity_ExpensesPaid,A66)-INDEX(Annuity_AnnuitiesPaid,A66)</f>
        <v>-1346.3807956210705</v>
      </c>
      <c r="T66" s="23" cm="1">
        <f t="array" ref="T66">IF(A66=Global_MaxT,INDEX(Annuity_NetCF,A66),INDEX(Annuity_NetCF,A66)+(INDEX(Annuity_BEL,(A66+1))*INDEX(Global_DiscountFactor,A66)))</f>
        <v>-832037.62901935808</v>
      </c>
    </row>
    <row r="67" spans="1:20" x14ac:dyDescent="0.2">
      <c r="A67" s="7">
        <v>65</v>
      </c>
      <c r="B67" s="21">
        <f t="shared" ref="B67:B130" si="2">FLOOR(Global_AgeAtInception+((Global_DurationInforce+A67)/12),1)</f>
        <v>27</v>
      </c>
      <c r="C67" s="21"/>
      <c r="D67" s="22" cm="1">
        <f t="array" ref="D67">IF(A67=1,1,INDEX(Life_PolicyHoldersInforce,(A67-1))-INDEX(Life_Deaths,(A67-1))-INDEX(Life_Lapses,(A67-1)))</f>
        <v>0.52049273920324235</v>
      </c>
      <c r="E67" s="22" cm="1">
        <f t="array" ref="E67">(INDEX(Life_PolicyHoldersInforce,A67)-INDEX(Life_Deaths,A67))*INDEX(Life_LapseRateFactor,(Global_DurationInforce+A67))</f>
        <v>4.5499350468714977E-3</v>
      </c>
      <c r="F67" s="22" cm="1">
        <f t="array" ref="F67">INDEX(Life_PolicyHoldersInforce,A67)*INDEX(Global_QxFactor,INDEX(Global_Age,A67),Global_QxIndex)</f>
        <v>1.1421221696494501E-6</v>
      </c>
      <c r="G67" s="11" cm="1">
        <f t="array" ref="G67">INDEX(Life_Deaths,A67)*Life_SumAssured</f>
        <v>0.57106108482472506</v>
      </c>
      <c r="H67" s="11" cm="1">
        <f t="array" ref="H67">INDEX(Life_PolicyHoldersInforce,A67)*Life_Premium</f>
        <v>23.213976168464608</v>
      </c>
      <c r="I67" s="11" cm="1">
        <f t="array" ref="I67">INDEX(Life_PolicyHoldersInforce,A67)*INDEX(Global_EscalatedExpense,A67)</f>
        <v>3.3759365450372312</v>
      </c>
      <c r="J67" s="11" cm="1">
        <f t="array" ref="J67">INDEX(Life_PremiumsReceived,A67)-INDEX(Life_ExpensesPaid,A67)-INDEX(Life_DeathBenefitsPaid,A67)</f>
        <v>19.266978538602654</v>
      </c>
      <c r="K67" s="11" cm="1">
        <f t="array" ref="K67">IF(A67=Global_MaxT,INDEX(Life_NetCF,A67),INDEX(Life_NetCF,A67)+(INDEX(Life_BEL,(A67+1))/INDEX(Global_DiscountFactor,A67)))</f>
        <v>-987.72656678720284</v>
      </c>
      <c r="L67" s="11"/>
      <c r="M67" s="5">
        <f t="shared" ref="M67:M130" si="3">FLOOR((Global_DurationInforce+A67)/12,1)</f>
        <v>6</v>
      </c>
      <c r="N67" s="22" cm="1">
        <f t="array" ref="N67">INDEX(Annuity_PolicyHoldersInforce,A67)*INDEX(Global_QxFactor,INDEX(Global_Age,A67),Global_QxIndex)</f>
        <v>2.194020230231918E-6</v>
      </c>
      <c r="O67" s="22" cm="1">
        <f t="array" ref="O67">IF(A67=1,1,INDEX(Annuity_PolicyHoldersInforce,(A67-1))-INDEX(Annuity_Deaths,(A67-1)))</f>
        <v>0.99986816633744457</v>
      </c>
      <c r="P67" s="23" cm="1">
        <f t="array" ref="P67">Annuity_Annuity*((1+Annuity_AnnuityEscalation)^INDEX(Annuity_PolicyAge,A67))</f>
        <v>1340.095640625</v>
      </c>
      <c r="Q67" s="23" cm="1">
        <f t="array" ref="Q67">INDEX(Annuity_PolicyHoldersInforce,A67)*INDEX(Global_EscalatedExpense,A67)</f>
        <v>6.4851845736120444</v>
      </c>
      <c r="R67" s="23" cm="1">
        <f t="array" ref="R67">INDEX(Annuity_PolicyHoldersInforce,A67)*INDEX(Annuity_EscalatedAnnuity,A67)</f>
        <v>1339.9189709085219</v>
      </c>
      <c r="S67" s="23" cm="1">
        <f t="array" ref="S67">-INDEX(Annuity_ExpensesPaid,A67)-INDEX(Annuity_AnnuitiesPaid,A67)</f>
        <v>-1346.404155482134</v>
      </c>
      <c r="T67" s="23" cm="1">
        <f t="array" ref="T67">IF(A67=Global_MaxT,INDEX(Annuity_NetCF,A67),INDEX(Annuity_NetCF,A67)+(INDEX(Annuity_BEL,(A67+1))*INDEX(Global_DiscountFactor,A67)))</f>
        <v>-834734.67987865396</v>
      </c>
    </row>
    <row r="68" spans="1:20" x14ac:dyDescent="0.2">
      <c r="A68" s="7">
        <v>66</v>
      </c>
      <c r="B68" s="21">
        <f t="shared" si="2"/>
        <v>27</v>
      </c>
      <c r="C68" s="21"/>
      <c r="D68" s="22" cm="1">
        <f t="array" ref="D68">IF(A68=1,1,INDEX(Life_PolicyHoldersInforce,(A68-1))-INDEX(Life_Deaths,(A68-1))-INDEX(Life_Lapses,(A68-1)))</f>
        <v>0.51594166203420122</v>
      </c>
      <c r="E68" s="22" cm="1">
        <f t="array" ref="E68">(INDEX(Life_PolicyHoldersInforce,A68)-INDEX(Life_Deaths,A68))*INDEX(Life_LapseRateFactor,(Global_DurationInforce+A68))</f>
        <v>4.5101513881327894E-3</v>
      </c>
      <c r="F68" s="22" cm="1">
        <f t="array" ref="F68">INDEX(Life_PolicyHoldersInforce,A68)*INDEX(Global_QxFactor,INDEX(Global_Age,A68),Global_QxIndex)</f>
        <v>1.1321356977180566E-6</v>
      </c>
      <c r="G68" s="11" cm="1">
        <f t="array" ref="G68">INDEX(Life_Deaths,A68)*Life_SumAssured</f>
        <v>0.56606784885902828</v>
      </c>
      <c r="H68" s="11" cm="1">
        <f t="array" ref="H68">INDEX(Life_PolicyHoldersInforce,A68)*Life_Premium</f>
        <v>23.010998126725376</v>
      </c>
      <c r="I68" s="11" cm="1">
        <f t="array" ref="I68">INDEX(Life_PolicyHoldersInforce,A68)*INDEX(Global_EscalatedExpense,A68)</f>
        <v>3.3600517995414871</v>
      </c>
      <c r="J68" s="11" cm="1">
        <f t="array" ref="J68">INDEX(Life_PremiumsReceived,A68)-INDEX(Life_ExpensesPaid,A68)-INDEX(Life_DeathBenefitsPaid,A68)</f>
        <v>19.08487847832486</v>
      </c>
      <c r="K68" s="11" cm="1">
        <f t="array" ref="K68">IF(A68=Global_MaxT,INDEX(Life_NetCF,A68),INDEX(Life_NetCF,A68)+(INDEX(Life_BEL,(A68+1))/INDEX(Global_DiscountFactor,A68)))</f>
        <v>-1002.1156965007641</v>
      </c>
      <c r="L68" s="11"/>
      <c r="M68" s="5">
        <f t="shared" si="3"/>
        <v>6</v>
      </c>
      <c r="N68" s="22" cm="1">
        <f t="array" ref="N68">INDEX(Annuity_PolicyHoldersInforce,A68)*INDEX(Global_QxFactor,INDEX(Global_Age,A68),Global_QxIndex)</f>
        <v>2.1940154158724526E-6</v>
      </c>
      <c r="O68" s="22" cm="1">
        <f t="array" ref="O68">IF(A68=1,1,INDEX(Annuity_PolicyHoldersInforce,(A68-1))-INDEX(Annuity_Deaths,(A68-1)))</f>
        <v>0.9998659723172143</v>
      </c>
      <c r="P68" s="23" cm="1">
        <f t="array" ref="P68">Annuity_Annuity*((1+Annuity_AnnuityEscalation)^INDEX(Annuity_PolicyAge,A68))</f>
        <v>1340.095640625</v>
      </c>
      <c r="Q68" s="23" cm="1">
        <f t="array" ref="Q68">INDEX(Annuity_PolicyHoldersInforce,A68)*INDEX(Global_EscalatedExpense,A68)</f>
        <v>6.5115917298457093</v>
      </c>
      <c r="R68" s="23" cm="1">
        <f t="array" ref="R68">INDEX(Annuity_PolicyHoldersInforce,A68)*INDEX(Annuity_EscalatedAnnuity,A68)</f>
        <v>1339.9160307115758</v>
      </c>
      <c r="S68" s="23" cm="1">
        <f t="array" ref="S68">-INDEX(Annuity_ExpensesPaid,A68)-INDEX(Annuity_AnnuitiesPaid,A68)</f>
        <v>-1346.4276224414216</v>
      </c>
      <c r="T68" s="23" cm="1">
        <f t="array" ref="T68">IF(A68=Global_MaxT,INDEX(Annuity_NetCF,A68),INDEX(Annuity_NetCF,A68)+(INDEX(Annuity_BEL,(A68+1))*INDEX(Global_DiscountFactor,A68)))</f>
        <v>-837444.8352958184</v>
      </c>
    </row>
    <row r="69" spans="1:20" x14ac:dyDescent="0.2">
      <c r="A69" s="7">
        <v>67</v>
      </c>
      <c r="B69" s="21">
        <f t="shared" si="2"/>
        <v>27</v>
      </c>
      <c r="C69" s="21"/>
      <c r="D69" s="22" cm="1">
        <f t="array" ref="D69">IF(A69=1,1,INDEX(Life_PolicyHoldersInforce,(A69-1))-INDEX(Life_Deaths,(A69-1))-INDEX(Life_Lapses,(A69-1)))</f>
        <v>0.51143037851037065</v>
      </c>
      <c r="E69" s="22" cm="1">
        <f t="array" ref="E69">(INDEX(Life_PolicyHoldersInforce,A69)-INDEX(Life_Deaths,A69))*INDEX(Life_LapseRateFactor,(Global_DurationInforce+A69))</f>
        <v>4.4707155891956681E-3</v>
      </c>
      <c r="F69" s="22" cm="1">
        <f t="array" ref="F69">INDEX(Life_PolicyHoldersInforce,A69)*INDEX(Global_QxFactor,INDEX(Global_Age,A69),Global_QxIndex)</f>
        <v>1.1222365453609488E-6</v>
      </c>
      <c r="G69" s="11" cm="1">
        <f t="array" ref="G69">INDEX(Life_Deaths,A69)*Life_SumAssured</f>
        <v>0.56111827268047443</v>
      </c>
      <c r="H69" s="11" cm="1">
        <f t="array" ref="H69">INDEX(Life_PolicyHoldersInforce,A69)*Life_Premium</f>
        <v>22.809794881562532</v>
      </c>
      <c r="I69" s="11" cm="1">
        <f t="array" ref="I69">INDEX(Life_PolicyHoldersInforce,A69)*INDEX(Global_EscalatedExpense,A69)</f>
        <v>3.344241796309436</v>
      </c>
      <c r="J69" s="11" cm="1">
        <f t="array" ref="J69">INDEX(Life_PremiumsReceived,A69)-INDEX(Life_ExpensesPaid,A69)-INDEX(Life_DeathBenefitsPaid,A69)</f>
        <v>18.904434812572621</v>
      </c>
      <c r="K69" s="11" cm="1">
        <f t="array" ref="K69">IF(A69=Global_MaxT,INDEX(Life_NetCF,A69),INDEX(Life_NetCF,A69)+(INDEX(Life_BEL,(A69+1))/INDEX(Global_DiscountFactor,A69)))</f>
        <v>-1016.2539076961505</v>
      </c>
      <c r="L69" s="11"/>
      <c r="M69" s="5">
        <f t="shared" si="3"/>
        <v>6</v>
      </c>
      <c r="N69" s="22" cm="1">
        <f t="array" ref="N69">INDEX(Annuity_PolicyHoldersInforce,A69)*INDEX(Global_QxFactor,INDEX(Global_Age,A69),Global_QxIndex)</f>
        <v>2.1940106015235514E-6</v>
      </c>
      <c r="O69" s="22" cm="1">
        <f t="array" ref="O69">IF(A69=1,1,INDEX(Annuity_PolicyHoldersInforce,(A69-1))-INDEX(Annuity_Deaths,(A69-1)))</f>
        <v>0.9998637783017984</v>
      </c>
      <c r="P69" s="23" cm="1">
        <f t="array" ref="P69">Annuity_Annuity*((1+Annuity_AnnuityEscalation)^INDEX(Annuity_PolicyAge,A69))</f>
        <v>1340.095640625</v>
      </c>
      <c r="Q69" s="23" cm="1">
        <f t="array" ref="Q69">INDEX(Annuity_PolicyHoldersInforce,A69)*INDEX(Global_EscalatedExpense,A69)</f>
        <v>6.538106413921092</v>
      </c>
      <c r="R69" s="23" cm="1">
        <f t="array" ref="R69">INDEX(Annuity_PolicyHoldersInforce,A69)*INDEX(Annuity_EscalatedAnnuity,A69)</f>
        <v>1339.9130905210816</v>
      </c>
      <c r="S69" s="23" cm="1">
        <f t="array" ref="S69">-INDEX(Annuity_ExpensesPaid,A69)-INDEX(Annuity_AnnuitiesPaid,A69)</f>
        <v>-1346.4511969350026</v>
      </c>
      <c r="T69" s="23" cm="1">
        <f t="array" ref="T69">IF(A69=Global_MaxT,INDEX(Annuity_NetCF,A69),INDEX(Annuity_NetCF,A69)+(INDEX(Annuity_BEL,(A69+1))*INDEX(Global_DiscountFactor,A69)))</f>
        <v>-840168.15895032987</v>
      </c>
    </row>
    <row r="70" spans="1:20" x14ac:dyDescent="0.2">
      <c r="A70" s="7">
        <v>68</v>
      </c>
      <c r="B70" s="21">
        <f t="shared" si="2"/>
        <v>27</v>
      </c>
      <c r="C70" s="21"/>
      <c r="D70" s="22" cm="1">
        <f t="array" ref="D70">IF(A70=1,1,INDEX(Life_PolicyHoldersInforce,(A70-1))-INDEX(Life_Deaths,(A70-1))-INDEX(Life_Lapses,(A70-1)))</f>
        <v>0.50695854068462964</v>
      </c>
      <c r="E70" s="22" cm="1">
        <f t="array" ref="E70">(INDEX(Life_PolicyHoldersInforce,A70)-INDEX(Life_Deaths,A70))*INDEX(Life_LapseRateFactor,(Global_DurationInforce+A70))</f>
        <v>4.4316246084484421E-3</v>
      </c>
      <c r="F70" s="22" cm="1">
        <f t="array" ref="F70">INDEX(Life_PolicyHoldersInforce,A70)*INDEX(Global_QxFactor,INDEX(Global_Age,A70),Global_QxIndex)</f>
        <v>1.1124239490744492E-6</v>
      </c>
      <c r="G70" s="11" cm="1">
        <f t="array" ref="G70">INDEX(Life_Deaths,A70)*Life_SumAssured</f>
        <v>0.5562119745372246</v>
      </c>
      <c r="H70" s="11" cm="1">
        <f t="array" ref="H70">INDEX(Life_PolicyHoldersInforce,A70)*Life_Premium</f>
        <v>22.610350914534482</v>
      </c>
      <c r="I70" s="11" cm="1">
        <f t="array" ref="I70">INDEX(Life_PolicyHoldersInforce,A70)*INDEX(Global_EscalatedExpense,A70)</f>
        <v>3.3285061836573853</v>
      </c>
      <c r="J70" s="11" cm="1">
        <f t="array" ref="J70">INDEX(Life_PremiumsReceived,A70)-INDEX(Life_ExpensesPaid,A70)-INDEX(Life_DeathBenefitsPaid,A70)</f>
        <v>18.725632756339873</v>
      </c>
      <c r="K70" s="11" cm="1">
        <f t="array" ref="K70">IF(A70=Global_MaxT,INDEX(Life_NetCF,A70),INDEX(Life_NetCF,A70)+(INDEX(Life_BEL,(A70+1))/INDEX(Global_DiscountFactor,A70)))</f>
        <v>-1030.1440641867064</v>
      </c>
      <c r="L70" s="11"/>
      <c r="M70" s="5">
        <f t="shared" si="3"/>
        <v>6</v>
      </c>
      <c r="N70" s="22" cm="1">
        <f t="array" ref="N70">INDEX(Annuity_PolicyHoldersInforce,A70)*INDEX(Global_QxFactor,INDEX(Global_Age,A70),Global_QxIndex)</f>
        <v>2.1940057871852148E-6</v>
      </c>
      <c r="O70" s="22" cm="1">
        <f t="array" ref="O70">IF(A70=1,1,INDEX(Annuity_PolicyHoldersInforce,(A70-1))-INDEX(Annuity_Deaths,(A70-1)))</f>
        <v>0.99986158429119687</v>
      </c>
      <c r="P70" s="23" cm="1">
        <f t="array" ref="P70">Annuity_Annuity*((1+Annuity_AnnuityEscalation)^INDEX(Annuity_PolicyAge,A70))</f>
        <v>1340.095640625</v>
      </c>
      <c r="Q70" s="23" cm="1">
        <f t="array" ref="Q70">INDEX(Annuity_PolicyHoldersInforce,A70)*INDEX(Global_EscalatedExpense,A70)</f>
        <v>6.5647290636830196</v>
      </c>
      <c r="R70" s="23" cm="1">
        <f t="array" ref="R70">INDEX(Annuity_PolicyHoldersInforce,A70)*INDEX(Annuity_EscalatedAnnuity,A70)</f>
        <v>1339.9101503370389</v>
      </c>
      <c r="S70" s="23" cm="1">
        <f t="array" ref="S70">-INDEX(Annuity_ExpensesPaid,A70)-INDEX(Annuity_AnnuitiesPaid,A70)</f>
        <v>-1346.4748794007219</v>
      </c>
      <c r="T70" s="23" cm="1">
        <f t="array" ref="T70">IF(A70=Global_MaxT,INDEX(Annuity_NetCF,A70),INDEX(Annuity_NetCF,A70)+(INDEX(Annuity_BEL,(A70+1))*INDEX(Global_DiscountFactor,A70)))</f>
        <v>-842904.71483119193</v>
      </c>
    </row>
    <row r="71" spans="1:20" x14ac:dyDescent="0.2">
      <c r="A71" s="7">
        <v>69</v>
      </c>
      <c r="B71" s="21">
        <f t="shared" si="2"/>
        <v>27</v>
      </c>
      <c r="C71" s="21"/>
      <c r="D71" s="22" cm="1">
        <f t="array" ref="D71">IF(A71=1,1,INDEX(Life_PolicyHoldersInforce,(A71-1))-INDEX(Life_Deaths,(A71-1))-INDEX(Life_Lapses,(A71-1)))</f>
        <v>0.50252580365223209</v>
      </c>
      <c r="E71" s="22" cm="1">
        <f t="array" ref="E71">(INDEX(Life_PolicyHoldersInforce,A71)-INDEX(Life_Deaths,A71))*INDEX(Life_LapseRateFactor,(Global_DurationInforce+A71))</f>
        <v>4.3928754308746217E-3</v>
      </c>
      <c r="F71" s="22" cm="1">
        <f t="array" ref="F71">INDEX(Life_PolicyHoldersInforce,A71)*INDEX(Global_QxFactor,INDEX(Global_Age,A71),Global_QxIndex)</f>
        <v>1.1026971520307916E-6</v>
      </c>
      <c r="G71" s="11" cm="1">
        <f t="array" ref="G71">INDEX(Life_Deaths,A71)*Life_SumAssured</f>
        <v>0.55134857601539577</v>
      </c>
      <c r="H71" s="11" cm="1">
        <f t="array" ref="H71">INDEX(Life_PolicyHoldersInforce,A71)*Life_Premium</f>
        <v>22.412650842889551</v>
      </c>
      <c r="I71" s="11" cm="1">
        <f t="array" ref="I71">INDEX(Life_PolicyHoldersInforce,A71)*INDEX(Global_EscalatedExpense,A71)</f>
        <v>3.3128446115564119</v>
      </c>
      <c r="J71" s="11" cm="1">
        <f t="array" ref="J71">INDEX(Life_PremiumsReceived,A71)-INDEX(Life_ExpensesPaid,A71)-INDEX(Life_DeathBenefitsPaid,A71)</f>
        <v>18.548457655317744</v>
      </c>
      <c r="K71" s="11" cm="1">
        <f t="array" ref="K71">IF(A71=Global_MaxT,INDEX(Life_NetCF,A71),INDEX(Life_NetCF,A71)+(INDEX(Life_BEL,(A71+1))/INDEX(Global_DiscountFactor,A71)))</f>
        <v>-1043.7890012001556</v>
      </c>
      <c r="L71" s="11"/>
      <c r="M71" s="5">
        <f t="shared" si="3"/>
        <v>6</v>
      </c>
      <c r="N71" s="22" cm="1">
        <f t="array" ref="N71">INDEX(Annuity_PolicyHoldersInforce,A71)*INDEX(Global_QxFactor,INDEX(Global_Age,A71),Global_QxIndex)</f>
        <v>2.1940009728574419E-6</v>
      </c>
      <c r="O71" s="22" cm="1">
        <f t="array" ref="O71">IF(A71=1,1,INDEX(Annuity_PolicyHoldersInforce,(A71-1))-INDEX(Annuity_Deaths,(A71-1)))</f>
        <v>0.99985939028540971</v>
      </c>
      <c r="P71" s="23" cm="1">
        <f t="array" ref="P71">Annuity_Annuity*((1+Annuity_AnnuityEscalation)^INDEX(Annuity_PolicyAge,A71))</f>
        <v>1340.095640625</v>
      </c>
      <c r="Q71" s="23" cm="1">
        <f t="array" ref="Q71">INDEX(Annuity_PolicyHoldersInforce,A71)*INDEX(Global_EscalatedExpense,A71)</f>
        <v>6.5914601187591897</v>
      </c>
      <c r="R71" s="23" cm="1">
        <f t="array" ref="R71">INDEX(Annuity_PolicyHoldersInforce,A71)*INDEX(Annuity_EscalatedAnnuity,A71)</f>
        <v>1339.9072101594479</v>
      </c>
      <c r="S71" s="23" cm="1">
        <f t="array" ref="S71">-INDEX(Annuity_ExpensesPaid,A71)-INDEX(Annuity_AnnuitiesPaid,A71)</f>
        <v>-1346.4986702782071</v>
      </c>
      <c r="T71" s="23" cm="1">
        <f t="array" ref="T71">IF(A71=Global_MaxT,INDEX(Annuity_NetCF,A71),INDEX(Annuity_NetCF,A71)+(INDEX(Annuity_BEL,(A71+1))*INDEX(Global_DiscountFactor,A71)))</f>
        <v>-845654.56723843771</v>
      </c>
    </row>
    <row r="72" spans="1:20" x14ac:dyDescent="0.2">
      <c r="A72" s="7">
        <v>70</v>
      </c>
      <c r="B72" s="21">
        <f t="shared" si="2"/>
        <v>27</v>
      </c>
      <c r="C72" s="21"/>
      <c r="D72" s="22" cm="1">
        <f t="array" ref="D72">IF(A72=1,1,INDEX(Life_PolicyHoldersInforce,(A72-1))-INDEX(Life_Deaths,(A72-1))-INDEX(Life_Lapses,(A72-1)))</f>
        <v>0.49813182552420543</v>
      </c>
      <c r="E72" s="22" cm="1">
        <f t="array" ref="E72">(INDEX(Life_PolicyHoldersInforce,A72)-INDEX(Life_Deaths,A72))*INDEX(Life_LapseRateFactor,(Global_DurationInforce+A72))</f>
        <v>4.3544650678203761E-3</v>
      </c>
      <c r="F72" s="22" cm="1">
        <f t="array" ref="F72">INDEX(Life_PolicyHoldersInforce,A72)*INDEX(Global_QxFactor,INDEX(Global_Age,A72),Global_QxIndex)</f>
        <v>1.0930554040197509E-6</v>
      </c>
      <c r="G72" s="11" cm="1">
        <f t="array" ref="G72">INDEX(Life_Deaths,A72)*Life_SumAssured</f>
        <v>0.54652770200987544</v>
      </c>
      <c r="H72" s="11" cm="1">
        <f t="array" ref="H72">INDEX(Life_PolicyHoldersInforce,A72)*Life_Premium</f>
        <v>22.216679418379563</v>
      </c>
      <c r="I72" s="11" cm="1">
        <f t="array" ref="I72">INDEX(Life_PolicyHoldersInforce,A72)*INDEX(Global_EscalatedExpense,A72)</f>
        <v>3.2972567316245804</v>
      </c>
      <c r="J72" s="11" cm="1">
        <f t="array" ref="J72">INDEX(Life_PremiumsReceived,A72)-INDEX(Life_ExpensesPaid,A72)-INDEX(Life_DeathBenefitsPaid,A72)</f>
        <v>18.372894984745109</v>
      </c>
      <c r="K72" s="11" cm="1">
        <f t="array" ref="K72">IF(A72=Global_MaxT,INDEX(Life_NetCF,A72),INDEX(Life_NetCF,A72)+(INDEX(Life_BEL,(A72+1))/INDEX(Global_DiscountFactor,A72)))</f>
        <v>-1057.1915256471336</v>
      </c>
      <c r="L72" s="11"/>
      <c r="M72" s="5">
        <f t="shared" si="3"/>
        <v>6</v>
      </c>
      <c r="N72" s="22" cm="1">
        <f t="array" ref="N72">INDEX(Annuity_PolicyHoldersInforce,A72)*INDEX(Global_QxFactor,INDEX(Global_Age,A72),Global_QxIndex)</f>
        <v>2.1939961585402333E-6</v>
      </c>
      <c r="O72" s="22" cm="1">
        <f t="array" ref="O72">IF(A72=1,1,INDEX(Annuity_PolicyHoldersInforce,(A72-1))-INDEX(Annuity_Deaths,(A72-1)))</f>
        <v>0.99985719628443681</v>
      </c>
      <c r="P72" s="23" cm="1">
        <f t="array" ref="P72">Annuity_Annuity*((1+Annuity_AnnuityEscalation)^INDEX(Annuity_PolicyAge,A72))</f>
        <v>1340.095640625</v>
      </c>
      <c r="Q72" s="23" cm="1">
        <f t="array" ref="Q72">INDEX(Annuity_PolicyHoldersInforce,A72)*INDEX(Global_EscalatedExpense,A72)</f>
        <v>6.6183000205674265</v>
      </c>
      <c r="R72" s="23" cm="1">
        <f t="array" ref="R72">INDEX(Annuity_PolicyHoldersInforce,A72)*INDEX(Annuity_EscalatedAnnuity,A72)</f>
        <v>1339.9042699883087</v>
      </c>
      <c r="S72" s="23" cm="1">
        <f t="array" ref="S72">-INDEX(Annuity_ExpensesPaid,A72)-INDEX(Annuity_AnnuitiesPaid,A72)</f>
        <v>-1346.5225700088761</v>
      </c>
      <c r="T72" s="23" cm="1">
        <f t="array" ref="T72">IF(A72=Global_MaxT,INDEX(Annuity_NetCF,A72),INDEX(Annuity_NetCF,A72)+(INDEX(Annuity_BEL,(A72+1))*INDEX(Global_DiscountFactor,A72)))</f>
        <v>-848417.78078464209</v>
      </c>
    </row>
    <row r="73" spans="1:20" x14ac:dyDescent="0.2">
      <c r="A73" s="7">
        <v>71</v>
      </c>
      <c r="B73" s="21">
        <f t="shared" si="2"/>
        <v>27</v>
      </c>
      <c r="C73" s="21"/>
      <c r="D73" s="22" cm="1">
        <f t="array" ref="D73">IF(A73=1,1,INDEX(Life_PolicyHoldersInforce,(A73-1))-INDEX(Life_Deaths,(A73-1))-INDEX(Life_Lapses,(A73-1)))</f>
        <v>0.49377626740098102</v>
      </c>
      <c r="E73" s="22" cm="1">
        <f t="array" ref="E73">(INDEX(Life_PolicyHoldersInforce,A73)-INDEX(Life_Deaths,A73))*INDEX(Life_LapseRateFactor,(Global_DurationInforce+A73))</f>
        <v>4.3163905567640245E-3</v>
      </c>
      <c r="F73" s="22" cm="1">
        <f t="array" ref="F73">INDEX(Life_PolicyHoldersInforce,A73)*INDEX(Global_QxFactor,INDEX(Global_Age,A73),Global_QxIndex)</f>
        <v>1.0834979613907791E-6</v>
      </c>
      <c r="G73" s="11" cm="1">
        <f t="array" ref="G73">INDEX(Life_Deaths,A73)*Life_SumAssured</f>
        <v>0.54174898069538957</v>
      </c>
      <c r="H73" s="11" cm="1">
        <f t="array" ref="H73">INDEX(Life_PolicyHoldersInforce,A73)*Life_Premium</f>
        <v>22.022421526083754</v>
      </c>
      <c r="I73" s="11" cm="1">
        <f t="array" ref="I73">INDEX(Life_PolicyHoldersInforce,A73)*INDEX(Global_EscalatedExpense,A73)</f>
        <v>3.2817421971191902</v>
      </c>
      <c r="J73" s="11" cm="1">
        <f t="array" ref="J73">INDEX(Life_PremiumsReceived,A73)-INDEX(Life_ExpensesPaid,A73)-INDEX(Life_DeathBenefitsPaid,A73)</f>
        <v>18.198930348269176</v>
      </c>
      <c r="K73" s="11" cm="1">
        <f t="array" ref="K73">IF(A73=Global_MaxT,INDEX(Life_NetCF,A73),INDEX(Life_NetCF,A73)+(INDEX(Life_BEL,(A73+1))/INDEX(Global_DiscountFactor,A73)))</f>
        <v>-1070.3544163872753</v>
      </c>
      <c r="L73" s="11"/>
      <c r="M73" s="5">
        <f t="shared" si="3"/>
        <v>6</v>
      </c>
      <c r="N73" s="22" cm="1">
        <f t="array" ref="N73">INDEX(Annuity_PolicyHoldersInforce,A73)*INDEX(Global_QxFactor,INDEX(Global_Age,A73),Global_QxIndex)</f>
        <v>2.1939913442335884E-6</v>
      </c>
      <c r="O73" s="22" cm="1">
        <f t="array" ref="O73">IF(A73=1,1,INDEX(Annuity_PolicyHoldersInforce,(A73-1))-INDEX(Annuity_Deaths,(A73-1)))</f>
        <v>0.99985500228827828</v>
      </c>
      <c r="P73" s="23" cm="1">
        <f t="array" ref="P73">Annuity_Annuity*((1+Annuity_AnnuityEscalation)^INDEX(Annuity_PolicyAge,A73))</f>
        <v>1340.095640625</v>
      </c>
      <c r="Q73" s="23" cm="1">
        <f t="array" ref="Q73">INDEX(Annuity_PolicyHoldersInforce,A73)*INDEX(Global_EscalatedExpense,A73)</f>
        <v>6.6452492123229741</v>
      </c>
      <c r="R73" s="23" cm="1">
        <f t="array" ref="R73">INDEX(Annuity_PolicyHoldersInforce,A73)*INDEX(Annuity_EscalatedAnnuity,A73)</f>
        <v>1339.9013298236212</v>
      </c>
      <c r="S73" s="23" cm="1">
        <f t="array" ref="S73">-INDEX(Annuity_ExpensesPaid,A73)-INDEX(Annuity_AnnuitiesPaid,A73)</f>
        <v>-1346.5465790359442</v>
      </c>
      <c r="T73" s="23" cm="1">
        <f t="array" ref="T73">IF(A73=Global_MaxT,INDEX(Annuity_NetCF,A73),INDEX(Annuity_NetCF,A73)+(INDEX(Annuity_BEL,(A73+1))*INDEX(Global_DiscountFactor,A73)))</f>
        <v>-851194.42039644171</v>
      </c>
    </row>
    <row r="74" spans="1:20" x14ac:dyDescent="0.2">
      <c r="A74" s="7">
        <v>72</v>
      </c>
      <c r="B74" s="21">
        <f t="shared" si="2"/>
        <v>28</v>
      </c>
      <c r="C74" s="21"/>
      <c r="D74" s="22" cm="1">
        <f t="array" ref="D74">IF(A74=1,1,INDEX(Life_PolicyHoldersInforce,(A74-1))-INDEX(Life_Deaths,(A74-1))-INDEX(Life_Lapses,(A74-1)))</f>
        <v>0.48945879334625558</v>
      </c>
      <c r="E74" s="22" cm="1">
        <f t="array" ref="E74">(INDEX(Life_PolicyHoldersInforce,A74)-INDEX(Life_Deaths,A74))*INDEX(Life_LapseRateFactor,(Global_DurationInforce+A74))</f>
        <v>4.2786486887415069E-3</v>
      </c>
      <c r="F74" s="22" cm="1">
        <f t="array" ref="F74">INDEX(Life_PolicyHoldersInforce,A74)*INDEX(Global_QxFactor,INDEX(Global_Age,A74),Global_QxIndex)</f>
        <v>1.1051792180445576E-6</v>
      </c>
      <c r="G74" s="11" cm="1">
        <f t="array" ref="G74">INDEX(Life_Deaths,A74)*Life_SumAssured</f>
        <v>0.55258960902227883</v>
      </c>
      <c r="H74" s="11" cm="1">
        <f t="array" ref="H74">INDEX(Life_PolicyHoldersInforce,A74)*Life_Premium</f>
        <v>21.829862183242998</v>
      </c>
      <c r="I74" s="11" cm="1">
        <f t="array" ref="I74">INDEX(Life_PolicyHoldersInforce,A74)*INDEX(Global_EscalatedExpense,A74)</f>
        <v>3.2663006629290647</v>
      </c>
      <c r="J74" s="11" cm="1">
        <f t="array" ref="J74">INDEX(Life_PremiumsReceived,A74)-INDEX(Life_ExpensesPaid,A74)-INDEX(Life_DeathBenefitsPaid,A74)</f>
        <v>18.010971911291655</v>
      </c>
      <c r="K74" s="11" cm="1">
        <f t="array" ref="K74">IF(A74=Global_MaxT,INDEX(Life_NetCF,A74),INDEX(Life_NetCF,A74)+(INDEX(Life_BEL,(A74+1))/INDEX(Global_DiscountFactor,A74)))</f>
        <v>-1083.2804244928791</v>
      </c>
      <c r="L74" s="11"/>
      <c r="M74" s="5">
        <f t="shared" si="3"/>
        <v>7</v>
      </c>
      <c r="N74" s="22" cm="1">
        <f t="array" ref="N74">INDEX(Annuity_PolicyHoldersInforce,A74)*INDEX(Global_QxFactor,INDEX(Global_Age,A74),Global_QxIndex)</f>
        <v>2.2576293650353191E-6</v>
      </c>
      <c r="O74" s="22" cm="1">
        <f t="array" ref="O74">IF(A74=1,1,INDEX(Annuity_PolicyHoldersInforce,(A74-1))-INDEX(Annuity_Deaths,(A74-1)))</f>
        <v>0.99985280829693401</v>
      </c>
      <c r="P74" s="23" cm="1">
        <f t="array" ref="P74">Annuity_Annuity*((1+Annuity_AnnuityEscalation)^INDEX(Annuity_PolicyAge,A74))</f>
        <v>1407.1004226562502</v>
      </c>
      <c r="Q74" s="23" cm="1">
        <f t="array" ref="Q74">INDEX(Annuity_PolicyHoldersInforce,A74)*INDEX(Global_EscalatedExpense,A74)</f>
        <v>6.6723081390458105</v>
      </c>
      <c r="R74" s="23" cm="1">
        <f t="array" ref="R74">INDEX(Annuity_PolicyHoldersInforce,A74)*INDEX(Annuity_EscalatedAnnuity,A74)</f>
        <v>1406.8933091486545</v>
      </c>
      <c r="S74" s="23" cm="1">
        <f t="array" ref="S74">-INDEX(Annuity_ExpensesPaid,A74)-INDEX(Annuity_AnnuitiesPaid,A74)</f>
        <v>-1413.5656172877002</v>
      </c>
      <c r="T74" s="23" cm="1">
        <f t="array" ref="T74">IF(A74=Global_MaxT,INDEX(Annuity_NetCF,A74),INDEX(Annuity_NetCF,A74)+(INDEX(Annuity_BEL,(A74+1))*INDEX(Global_DiscountFactor,A74)))</f>
        <v>-853984.55131606129</v>
      </c>
    </row>
    <row r="75" spans="1:20" x14ac:dyDescent="0.2">
      <c r="A75" s="7">
        <v>73</v>
      </c>
      <c r="B75" s="21">
        <f t="shared" si="2"/>
        <v>28</v>
      </c>
      <c r="C75" s="21"/>
      <c r="D75" s="22" cm="1">
        <f t="array" ref="D75">IF(A75=1,1,INDEX(Life_PolicyHoldersInforce,(A75-1))-INDEX(Life_Deaths,(A75-1))-INDEX(Life_Lapses,(A75-1)))</f>
        <v>0.48517903947829605</v>
      </c>
      <c r="E75" s="22" cm="1">
        <f t="array" ref="E75">(INDEX(Life_PolicyHoldersInforce,A75)-INDEX(Life_Deaths,A75))*INDEX(Life_LapseRateFactor,(Global_DurationInforce+A75))</f>
        <v>4.2412368299206823E-3</v>
      </c>
      <c r="F75" s="22" cm="1">
        <f t="array" ref="F75">INDEX(Life_PolicyHoldersInforce,A75)*INDEX(Global_QxFactor,INDEX(Global_Age,A75),Global_QxIndex)</f>
        <v>1.0955156976471035E-6</v>
      </c>
      <c r="G75" s="11" cm="1">
        <f t="array" ref="G75">INDEX(Life_Deaths,A75)*Life_SumAssured</f>
        <v>0.54775784882355172</v>
      </c>
      <c r="H75" s="11" cm="1">
        <f t="array" ref="H75">INDEX(Life_PolicyHoldersInforce,A75)*Life_Premium</f>
        <v>21.638985160732005</v>
      </c>
      <c r="I75" s="11" cm="1">
        <f t="array" ref="I75">INDEX(Life_PolicyHoldersInforce,A75)*INDEX(Global_EscalatedExpense,A75)</f>
        <v>3.2509315786374464</v>
      </c>
      <c r="J75" s="11" cm="1">
        <f t="array" ref="J75">INDEX(Life_PremiumsReceived,A75)-INDEX(Life_ExpensesPaid,A75)-INDEX(Life_DeathBenefitsPaid,A75)</f>
        <v>17.840295733271009</v>
      </c>
      <c r="K75" s="11" cm="1">
        <f t="array" ref="K75">IF(A75=Global_MaxT,INDEX(Life_NetCF,A75),INDEX(Life_NetCF,A75)+(INDEX(Life_BEL,(A75+1))/INDEX(Global_DiscountFactor,A75)))</f>
        <v>-1095.9567714019415</v>
      </c>
      <c r="L75" s="11"/>
      <c r="M75" s="5">
        <f t="shared" si="3"/>
        <v>7</v>
      </c>
      <c r="N75" s="22" cm="1">
        <f t="array" ref="N75">INDEX(Annuity_PolicyHoldersInforce,A75)*INDEX(Global_QxFactor,INDEX(Global_Age,A75),Global_QxIndex)</f>
        <v>2.2576242673946388E-6</v>
      </c>
      <c r="O75" s="22" cm="1">
        <f t="array" ref="O75">IF(A75=1,1,INDEX(Annuity_PolicyHoldersInforce,(A75-1))-INDEX(Annuity_Deaths,(A75-1)))</f>
        <v>0.999850550667569</v>
      </c>
      <c r="P75" s="23" cm="1">
        <f t="array" ref="P75">Annuity_Annuity*((1+Annuity_AnnuityEscalation)^INDEX(Annuity_PolicyAge,A75))</f>
        <v>1407.1004226562502</v>
      </c>
      <c r="Q75" s="23" cm="1">
        <f t="array" ref="Q75">INDEX(Annuity_PolicyHoldersInforce,A75)*INDEX(Global_EscalatedExpense,A75)</f>
        <v>6.699476821130574</v>
      </c>
      <c r="R75" s="23" cm="1">
        <f t="array" ref="R75">INDEX(Annuity_PolicyHoldersInforce,A75)*INDEX(Annuity_EscalatedAnnuity,A75)</f>
        <v>1406.8901324374208</v>
      </c>
      <c r="S75" s="23" cm="1">
        <f t="array" ref="S75">-INDEX(Annuity_ExpensesPaid,A75)-INDEX(Annuity_AnnuitiesPaid,A75)</f>
        <v>-1413.5896092585513</v>
      </c>
      <c r="T75" s="23" cm="1">
        <f t="array" ref="T75">IF(A75=Global_MaxT,INDEX(Annuity_NetCF,A75),INDEX(Annuity_NetCF,A75)+(INDEX(Annuity_BEL,(A75+1))*INDEX(Global_DiscountFactor,A75)))</f>
        <v>-856720.91808220674</v>
      </c>
    </row>
    <row r="76" spans="1:20" x14ac:dyDescent="0.2">
      <c r="A76" s="7">
        <v>74</v>
      </c>
      <c r="B76" s="21">
        <f t="shared" si="2"/>
        <v>28</v>
      </c>
      <c r="C76" s="21"/>
      <c r="D76" s="22" cm="1">
        <f t="array" ref="D76">IF(A76=1,1,INDEX(Life_PolicyHoldersInforce,(A76-1))-INDEX(Life_Deaths,(A76-1))-INDEX(Life_Lapses,(A76-1)))</f>
        <v>0.48093670713267772</v>
      </c>
      <c r="E76" s="22" cm="1">
        <f t="array" ref="E76">(INDEX(Life_PolicyHoldersInforce,A76)-INDEX(Life_Deaths,A76))*INDEX(Life_LapseRateFactor,(Global_DurationInforce+A76))</f>
        <v>4.2041520947508617E-3</v>
      </c>
      <c r="F76" s="22" cm="1">
        <f t="array" ref="F76">INDEX(Life_PolicyHoldersInforce,A76)*INDEX(Global_QxFactor,INDEX(Global_Age,A76),Global_QxIndex)</f>
        <v>1.0859366736145355E-6</v>
      </c>
      <c r="G76" s="11" cm="1">
        <f t="array" ref="G76">INDEX(Life_Deaths,A76)*Life_SumAssured</f>
        <v>0.54296833680726775</v>
      </c>
      <c r="H76" s="11" cm="1">
        <f t="array" ref="H76">INDEX(Life_PolicyHoldersInforce,A76)*Life_Premium</f>
        <v>21.449777138117426</v>
      </c>
      <c r="I76" s="11" cm="1">
        <f t="array" ref="I76">INDEX(Life_PolicyHoldersInforce,A76)*INDEX(Global_EscalatedExpense,A76)</f>
        <v>3.2356348112499789</v>
      </c>
      <c r="J76" s="11" cm="1">
        <f t="array" ref="J76">INDEX(Life_PremiumsReceived,A76)-INDEX(Life_ExpensesPaid,A76)-INDEX(Life_DeathBenefitsPaid,A76)</f>
        <v>17.671173990060179</v>
      </c>
      <c r="K76" s="11" cm="1">
        <f t="array" ref="K76">IF(A76=Global_MaxT,INDEX(Life_NetCF,A76),INDEX(Life_NetCF,A76)+(INDEX(Life_BEL,(A76+1))/INDEX(Global_DiscountFactor,A76)))</f>
        <v>-1108.4018650105531</v>
      </c>
      <c r="L76" s="11"/>
      <c r="M76" s="5">
        <f t="shared" si="3"/>
        <v>7</v>
      </c>
      <c r="N76" s="22" cm="1">
        <f t="array" ref="N76">INDEX(Annuity_PolicyHoldersInforce,A76)*INDEX(Global_QxFactor,INDEX(Global_Age,A76),Global_QxIndex)</f>
        <v>2.2576191697654685E-6</v>
      </c>
      <c r="O76" s="22" cm="1">
        <f t="array" ref="O76">IF(A76=1,1,INDEX(Annuity_PolicyHoldersInforce,(A76-1))-INDEX(Annuity_Deaths,(A76-1)))</f>
        <v>0.99984829304330158</v>
      </c>
      <c r="P76" s="23" cm="1">
        <f t="array" ref="P76">Annuity_Annuity*((1+Annuity_AnnuityEscalation)^INDEX(Annuity_PolicyAge,A76))</f>
        <v>1407.1004226562502</v>
      </c>
      <c r="Q76" s="23" cm="1">
        <f t="array" ref="Q76">INDEX(Annuity_PolicyHoldersInforce,A76)*INDEX(Global_EscalatedExpense,A76)</f>
        <v>6.7267561301934187</v>
      </c>
      <c r="R76" s="23" cm="1">
        <f t="array" ref="R76">INDEX(Annuity_PolicyHoldersInforce,A76)*INDEX(Annuity_EscalatedAnnuity,A76)</f>
        <v>1406.8869557333599</v>
      </c>
      <c r="S76" s="23" cm="1">
        <f t="array" ref="S76">-INDEX(Annuity_ExpensesPaid,A76)-INDEX(Annuity_AnnuitiesPaid,A76)</f>
        <v>-1413.6137118635534</v>
      </c>
      <c r="T76" s="23" cm="1">
        <f t="array" ref="T76">IF(A76=Global_MaxT,INDEX(Annuity_NetCF,A76),INDEX(Annuity_NetCF,A76)+(INDEX(Annuity_BEL,(A76+1))*INDEX(Global_DiscountFactor,A76)))</f>
        <v>-859470.58014319872</v>
      </c>
    </row>
    <row r="77" spans="1:20" x14ac:dyDescent="0.2">
      <c r="A77" s="7">
        <v>75</v>
      </c>
      <c r="B77" s="21">
        <f t="shared" si="2"/>
        <v>28</v>
      </c>
      <c r="C77" s="21"/>
      <c r="D77" s="22" cm="1">
        <f t="array" ref="D77">IF(A77=1,1,INDEX(Life_PolicyHoldersInforce,(A77-1))-INDEX(Life_Deaths,(A77-1))-INDEX(Life_Lapses,(A77-1)))</f>
        <v>0.47673146910125325</v>
      </c>
      <c r="E77" s="22" cm="1">
        <f t="array" ref="E77">(INDEX(Life_PolicyHoldersInforce,A77)-INDEX(Life_Deaths,A77))*INDEX(Life_LapseRateFactor,(Global_DurationInforce+A77))</f>
        <v>4.1673916229121805E-3</v>
      </c>
      <c r="F77" s="22" cm="1">
        <f t="array" ref="F77">INDEX(Life_PolicyHoldersInforce,A77)*INDEX(Global_QxFactor,INDEX(Global_Age,A77),Global_QxIndex)</f>
        <v>1.0764414071233824E-6</v>
      </c>
      <c r="G77" s="11" cm="1">
        <f t="array" ref="G77">INDEX(Life_Deaths,A77)*Life_SumAssured</f>
        <v>0.53822070356169116</v>
      </c>
      <c r="H77" s="11" cm="1">
        <f t="array" ref="H77">INDEX(Life_PolicyHoldersInforce,A77)*Life_Premium</f>
        <v>21.262223521915896</v>
      </c>
      <c r="I77" s="11" cm="1">
        <f t="array" ref="I77">INDEX(Life_PolicyHoldersInforce,A77)*INDEX(Global_EscalatedExpense,A77)</f>
        <v>3.2204100204903932</v>
      </c>
      <c r="J77" s="11" cm="1">
        <f t="array" ref="J77">INDEX(Life_PremiumsReceived,A77)-INDEX(Life_ExpensesPaid,A77)-INDEX(Life_DeathBenefitsPaid,A77)</f>
        <v>17.50359279786381</v>
      </c>
      <c r="K77" s="11" cm="1">
        <f t="array" ref="K77">IF(A77=Global_MaxT,INDEX(Life_NetCF,A77),INDEX(Life_NetCF,A77)+(INDEX(Life_BEL,(A77+1))/INDEX(Global_DiscountFactor,A77)))</f>
        <v>-1120.6183724084626</v>
      </c>
      <c r="L77" s="11"/>
      <c r="M77" s="5">
        <f t="shared" si="3"/>
        <v>7</v>
      </c>
      <c r="N77" s="22" cm="1">
        <f t="array" ref="N77">INDEX(Annuity_PolicyHoldersInforce,A77)*INDEX(Global_QxFactor,INDEX(Global_Age,A77),Global_QxIndex)</f>
        <v>2.2576140721478089E-6</v>
      </c>
      <c r="O77" s="22" cm="1">
        <f t="array" ref="O77">IF(A77=1,1,INDEX(Annuity_PolicyHoldersInforce,(A77-1))-INDEX(Annuity_Deaths,(A77-1)))</f>
        <v>0.99984603542413186</v>
      </c>
      <c r="P77" s="23" cm="1">
        <f t="array" ref="P77">Annuity_Annuity*((1+Annuity_AnnuityEscalation)^INDEX(Annuity_PolicyAge,A77))</f>
        <v>1407.1004226562502</v>
      </c>
      <c r="Q77" s="23" cm="1">
        <f t="array" ref="Q77">INDEX(Annuity_PolicyHoldersInforce,A77)*INDEX(Global_EscalatedExpense,A77)</f>
        <v>6.7541465166915327</v>
      </c>
      <c r="R77" s="23" cm="1">
        <f t="array" ref="R77">INDEX(Annuity_PolicyHoldersInforce,A77)*INDEX(Annuity_EscalatedAnnuity,A77)</f>
        <v>1406.8837790364721</v>
      </c>
      <c r="S77" s="23" cm="1">
        <f t="array" ref="S77">-INDEX(Annuity_ExpensesPaid,A77)-INDEX(Annuity_AnnuitiesPaid,A77)</f>
        <v>-1413.6379255531635</v>
      </c>
      <c r="T77" s="23" cm="1">
        <f t="array" ref="T77">IF(A77=Global_MaxT,INDEX(Annuity_NetCF,A77),INDEX(Annuity_NetCF,A77)+(INDEX(Annuity_BEL,(A77+1))*INDEX(Global_DiscountFactor,A77)))</f>
        <v>-862233.60210338456</v>
      </c>
    </row>
    <row r="78" spans="1:20" x14ac:dyDescent="0.2">
      <c r="A78" s="7">
        <v>76</v>
      </c>
      <c r="B78" s="21">
        <f t="shared" si="2"/>
        <v>28</v>
      </c>
      <c r="C78" s="21"/>
      <c r="D78" s="22" cm="1">
        <f t="array" ref="D78">IF(A78=1,1,INDEX(Life_PolicyHoldersInforce,(A78-1))-INDEX(Life_Deaths,(A78-1))-INDEX(Life_Lapses,(A78-1)))</f>
        <v>0.47256300103693394</v>
      </c>
      <c r="E78" s="22" cm="1">
        <f t="array" ref="E78">(INDEX(Life_PolicyHoldersInforce,A78)-INDEX(Life_Deaths,A78))*INDEX(Life_LapseRateFactor,(Global_DurationInforce+A78))</f>
        <v>4.1309525790949753E-3</v>
      </c>
      <c r="F78" s="22" cm="1">
        <f t="array" ref="F78">INDEX(Life_PolicyHoldersInforce,A78)*INDEX(Global_QxFactor,INDEX(Global_Age,A78),Global_QxIndex)</f>
        <v>1.0670291658103345E-6</v>
      </c>
      <c r="G78" s="11" cm="1">
        <f t="array" ref="G78">INDEX(Life_Deaths,A78)*Life_SumAssured</f>
        <v>0.53351458290516729</v>
      </c>
      <c r="H78" s="11" cm="1">
        <f t="array" ref="H78">INDEX(Life_PolicyHoldersInforce,A78)*Life_Premium</f>
        <v>21.076309846247256</v>
      </c>
      <c r="I78" s="11" cm="1">
        <f t="array" ref="I78">INDEX(Life_PolicyHoldersInforce,A78)*INDEX(Global_EscalatedExpense,A78)</f>
        <v>3.2052568676835413</v>
      </c>
      <c r="J78" s="11" cm="1">
        <f t="array" ref="J78">INDEX(Life_PremiumsReceived,A78)-INDEX(Life_ExpensesPaid,A78)-INDEX(Life_DeathBenefitsPaid,A78)</f>
        <v>17.337538395658548</v>
      </c>
      <c r="K78" s="11" cm="1">
        <f t="array" ref="K78">IF(A78=Global_MaxT,INDEX(Life_NetCF,A78),INDEX(Life_NetCF,A78)+(INDEX(Life_BEL,(A78+1))/INDEX(Global_DiscountFactor,A78)))</f>
        <v>-1132.6089339495677</v>
      </c>
      <c r="L78" s="11"/>
      <c r="M78" s="5">
        <f t="shared" si="3"/>
        <v>7</v>
      </c>
      <c r="N78" s="22" cm="1">
        <f t="array" ref="N78">INDEX(Annuity_PolicyHoldersInforce,A78)*INDEX(Global_QxFactor,INDEX(Global_Age,A78),Global_QxIndex)</f>
        <v>2.2576089745416593E-6</v>
      </c>
      <c r="O78" s="22" cm="1">
        <f t="array" ref="O78">IF(A78=1,1,INDEX(Annuity_PolicyHoldersInforce,(A78-1))-INDEX(Annuity_Deaths,(A78-1)))</f>
        <v>0.99984377781005973</v>
      </c>
      <c r="P78" s="23" cm="1">
        <f t="array" ref="P78">Annuity_Annuity*((1+Annuity_AnnuityEscalation)^INDEX(Annuity_PolicyAge,A78))</f>
        <v>1407.1004226562502</v>
      </c>
      <c r="Q78" s="23" cm="1">
        <f t="array" ref="Q78">INDEX(Annuity_PolicyHoldersInforce,A78)*INDEX(Global_EscalatedExpense,A78)</f>
        <v>6.7816484329163078</v>
      </c>
      <c r="R78" s="23" cm="1">
        <f t="array" ref="R78">INDEX(Annuity_PolicyHoldersInforce,A78)*INDEX(Annuity_EscalatedAnnuity,A78)</f>
        <v>1406.8806023467569</v>
      </c>
      <c r="S78" s="23" cm="1">
        <f t="array" ref="S78">-INDEX(Annuity_ExpensesPaid,A78)-INDEX(Annuity_AnnuitiesPaid,A78)</f>
        <v>-1413.6622507796731</v>
      </c>
      <c r="T78" s="23" cm="1">
        <f t="array" ref="T78">IF(A78=Global_MaxT,INDEX(Annuity_NetCF,A78),INDEX(Annuity_NetCF,A78)+(INDEX(Annuity_BEL,(A78+1))*INDEX(Global_DiscountFactor,A78)))</f>
        <v>-865010.04888112377</v>
      </c>
    </row>
    <row r="79" spans="1:20" x14ac:dyDescent="0.2">
      <c r="A79" s="7">
        <v>77</v>
      </c>
      <c r="B79" s="21">
        <f t="shared" si="2"/>
        <v>28</v>
      </c>
      <c r="C79" s="21"/>
      <c r="D79" s="22" cm="1">
        <f t="array" ref="D79">IF(A79=1,1,INDEX(Life_PolicyHoldersInforce,(A79-1))-INDEX(Life_Deaths,(A79-1))-INDEX(Life_Lapses,(A79-1)))</f>
        <v>0.46843098142867318</v>
      </c>
      <c r="E79" s="22" cm="1">
        <f t="array" ref="E79">(INDEX(Life_PolicyHoldersInforce,A79)-INDEX(Life_Deaths,A79))*INDEX(Life_LapseRateFactor,(Global_DurationInforce+A79))</f>
        <v>4.0948321527811051E-3</v>
      </c>
      <c r="F79" s="22" cm="1">
        <f t="array" ref="F79">INDEX(Life_PolicyHoldersInforce,A79)*INDEX(Global_QxFactor,INDEX(Global_Age,A79),Global_QxIndex)</f>
        <v>1.0576992237157569E-6</v>
      </c>
      <c r="G79" s="11" cm="1">
        <f t="array" ref="G79">INDEX(Life_Deaths,A79)*Life_SumAssured</f>
        <v>0.52884961185787849</v>
      </c>
      <c r="H79" s="11" cm="1">
        <f t="array" ref="H79">INDEX(Life_PolicyHoldersInforce,A79)*Life_Premium</f>
        <v>20.892021771718824</v>
      </c>
      <c r="I79" s="11" cm="1">
        <f t="array" ref="I79">INDEX(Life_PolicyHoldersInforce,A79)*INDEX(Global_EscalatedExpense,A79)</f>
        <v>3.1901750157478594</v>
      </c>
      <c r="J79" s="11" cm="1">
        <f t="array" ref="J79">INDEX(Life_PremiumsReceived,A79)-INDEX(Life_ExpensesPaid,A79)-INDEX(Life_DeathBenefitsPaid,A79)</f>
        <v>17.172997144113086</v>
      </c>
      <c r="K79" s="11" cm="1">
        <f t="array" ref="K79">IF(A79=Global_MaxT,INDEX(Life_NetCF,A79),INDEX(Life_NetCF,A79)+(INDEX(Life_BEL,(A79+1))/INDEX(Global_DiscountFactor,A79)))</f>
        <v>-1144.3761635035992</v>
      </c>
      <c r="L79" s="11"/>
      <c r="M79" s="5">
        <f t="shared" si="3"/>
        <v>7</v>
      </c>
      <c r="N79" s="22" cm="1">
        <f t="array" ref="N79">INDEX(Annuity_PolicyHoldersInforce,A79)*INDEX(Global_QxFactor,INDEX(Global_Age,A79),Global_QxIndex)</f>
        <v>2.25760387694702E-6</v>
      </c>
      <c r="O79" s="22" cm="1">
        <f t="array" ref="O79">IF(A79=1,1,INDEX(Annuity_PolicyHoldersInforce,(A79-1))-INDEX(Annuity_Deaths,(A79-1)))</f>
        <v>0.99984152020108519</v>
      </c>
      <c r="P79" s="23" cm="1">
        <f t="array" ref="P79">Annuity_Annuity*((1+Annuity_AnnuityEscalation)^INDEX(Annuity_PolicyAge,A79))</f>
        <v>1407.1004226562502</v>
      </c>
      <c r="Q79" s="23" cm="1">
        <f t="array" ref="Q79">INDEX(Annuity_PolicyHoldersInforce,A79)*INDEX(Global_EscalatedExpense,A79)</f>
        <v>6.809262333000798</v>
      </c>
      <c r="R79" s="23" cm="1">
        <f t="array" ref="R79">INDEX(Annuity_PolicyHoldersInforce,A79)*INDEX(Annuity_EscalatedAnnuity,A79)</f>
        <v>1406.8774256642148</v>
      </c>
      <c r="S79" s="23" cm="1">
        <f t="array" ref="S79">-INDEX(Annuity_ExpensesPaid,A79)-INDEX(Annuity_AnnuitiesPaid,A79)</f>
        <v>-1413.6866879972156</v>
      </c>
      <c r="T79" s="23" cm="1">
        <f t="array" ref="T79">IF(A79=Global_MaxT,INDEX(Annuity_NetCF,A79),INDEX(Annuity_NetCF,A79)+(INDEX(Annuity_BEL,(A79+1))*INDEX(Global_DiscountFactor,A79)))</f>
        <v>-867799.98571031482</v>
      </c>
    </row>
    <row r="80" spans="1:20" x14ac:dyDescent="0.2">
      <c r="A80" s="7">
        <v>78</v>
      </c>
      <c r="B80" s="21">
        <f t="shared" si="2"/>
        <v>28</v>
      </c>
      <c r="C80" s="21"/>
      <c r="D80" s="22" cm="1">
        <f t="array" ref="D80">IF(A80=1,1,INDEX(Life_PolicyHoldersInforce,(A80-1))-INDEX(Life_Deaths,(A80-1))-INDEX(Life_Lapses,(A80-1)))</f>
        <v>0.46433509157666836</v>
      </c>
      <c r="E80" s="22" cm="1">
        <f t="array" ref="E80">(INDEX(Life_PolicyHoldersInforce,A80)-INDEX(Life_Deaths,A80))*INDEX(Life_LapseRateFactor,(Global_DurationInforce+A80))</f>
        <v>4.0590275580271755E-3</v>
      </c>
      <c r="F80" s="22" cm="1">
        <f t="array" ref="F80">INDEX(Life_PolicyHoldersInforce,A80)*INDEX(Global_QxFactor,INDEX(Global_Age,A80),Global_QxIndex)</f>
        <v>1.0484508612276955E-6</v>
      </c>
      <c r="G80" s="11" cm="1">
        <f t="array" ref="G80">INDEX(Life_Deaths,A80)*Life_SumAssured</f>
        <v>0.52422543061384774</v>
      </c>
      <c r="H80" s="11" cm="1">
        <f t="array" ref="H80">INDEX(Life_PolicyHoldersInforce,A80)*Life_Premium</f>
        <v>20.709345084319409</v>
      </c>
      <c r="I80" s="11" cm="1">
        <f t="array" ref="I80">INDEX(Life_PolicyHoldersInforce,A80)*INDEX(Global_EscalatedExpense,A80)</f>
        <v>3.1751641291878721</v>
      </c>
      <c r="J80" s="11" cm="1">
        <f t="array" ref="J80">INDEX(Life_PremiumsReceived,A80)-INDEX(Life_ExpensesPaid,A80)-INDEX(Life_DeathBenefitsPaid,A80)</f>
        <v>17.009955524517689</v>
      </c>
      <c r="K80" s="11" cm="1">
        <f t="array" ref="K80">IF(A80=Global_MaxT,INDEX(Life_NetCF,A80),INDEX(Life_NetCF,A80)+(INDEX(Life_BEL,(A80+1))/INDEX(Global_DiscountFactor,A80)))</f>
        <v>-1155.922648705513</v>
      </c>
      <c r="L80" s="11"/>
      <c r="M80" s="5">
        <f t="shared" si="3"/>
        <v>7</v>
      </c>
      <c r="N80" s="22" cm="1">
        <f t="array" ref="N80">INDEX(Annuity_PolicyHoldersInforce,A80)*INDEX(Global_QxFactor,INDEX(Global_Age,A80),Global_QxIndex)</f>
        <v>2.257598779363891E-6</v>
      </c>
      <c r="O80" s="22" cm="1">
        <f t="array" ref="O80">IF(A80=1,1,INDEX(Annuity_PolicyHoldersInforce,(A80-1))-INDEX(Annuity_Deaths,(A80-1)))</f>
        <v>0.99983926259720823</v>
      </c>
      <c r="P80" s="23" cm="1">
        <f t="array" ref="P80">Annuity_Annuity*((1+Annuity_AnnuityEscalation)^INDEX(Annuity_PolicyAge,A80))</f>
        <v>1407.1004226562502</v>
      </c>
      <c r="Q80" s="23" cm="1">
        <f t="array" ref="Q80">INDEX(Annuity_PolicyHoldersInforce,A80)*INDEX(Global_EscalatedExpense,A80)</f>
        <v>6.8369886729272284</v>
      </c>
      <c r="R80" s="23" cm="1">
        <f t="array" ref="R80">INDEX(Annuity_PolicyHoldersInforce,A80)*INDEX(Annuity_EscalatedAnnuity,A80)</f>
        <v>1406.8742489888452</v>
      </c>
      <c r="S80" s="23" cm="1">
        <f t="array" ref="S80">-INDEX(Annuity_ExpensesPaid,A80)-INDEX(Annuity_AnnuitiesPaid,A80)</f>
        <v>-1413.7112376617724</v>
      </c>
      <c r="T80" s="23" cm="1">
        <f t="array" ref="T80">IF(A80=Global_MaxT,INDEX(Annuity_NetCF,A80),INDEX(Annuity_NetCF,A80)+(INDEX(Annuity_BEL,(A80+1))*INDEX(Global_DiscountFactor,A80)))</f>
        <v>-870603.47814192914</v>
      </c>
    </row>
    <row r="81" spans="1:20" x14ac:dyDescent="0.2">
      <c r="A81" s="7">
        <v>79</v>
      </c>
      <c r="B81" s="21">
        <f t="shared" si="2"/>
        <v>28</v>
      </c>
      <c r="C81" s="21"/>
      <c r="D81" s="22" cm="1">
        <f t="array" ref="D81">IF(A81=1,1,INDEX(Life_PolicyHoldersInforce,(A81-1))-INDEX(Life_Deaths,(A81-1))-INDEX(Life_Lapses,(A81-1)))</f>
        <v>0.46027501556777994</v>
      </c>
      <c r="E81" s="22" cm="1">
        <f t="array" ref="E81">(INDEX(Life_PolicyHoldersInforce,A81)-INDEX(Life_Deaths,A81))*INDEX(Life_LapseRateFactor,(Global_DurationInforce+A81))</f>
        <v>4.0235360332496603E-3</v>
      </c>
      <c r="F81" s="22" cm="1">
        <f t="array" ref="F81">INDEX(Life_PolicyHoldersInforce,A81)*INDEX(Global_QxFactor,INDEX(Global_Age,A81),Global_QxIndex)</f>
        <v>1.039283365026375E-6</v>
      </c>
      <c r="G81" s="11" cm="1">
        <f t="array" ref="G81">INDEX(Life_Deaths,A81)*Life_SumAssured</f>
        <v>0.51964168251318743</v>
      </c>
      <c r="H81" s="11" cm="1">
        <f t="array" ref="H81">INDEX(Life_PolicyHoldersInforce,A81)*Life_Premium</f>
        <v>20.528265694322986</v>
      </c>
      <c r="I81" s="11" cm="1">
        <f t="array" ref="I81">INDEX(Life_PolicyHoldersInforce,A81)*INDEX(Global_EscalatedExpense,A81)</f>
        <v>3.1602238740867246</v>
      </c>
      <c r="J81" s="11" cm="1">
        <f t="array" ref="J81">INDEX(Life_PremiumsReceived,A81)-INDEX(Life_ExpensesPaid,A81)-INDEX(Life_DeathBenefitsPaid,A81)</f>
        <v>16.848400137723072</v>
      </c>
      <c r="K81" s="11" cm="1">
        <f t="array" ref="K81">IF(A81=Global_MaxT,INDEX(Life_NetCF,A81),INDEX(Life_NetCF,A81)+(INDEX(Life_BEL,(A81+1))/INDEX(Global_DiscountFactor,A81)))</f>
        <v>-1167.2509512026072</v>
      </c>
      <c r="L81" s="11"/>
      <c r="M81" s="5">
        <f t="shared" si="3"/>
        <v>7</v>
      </c>
      <c r="N81" s="22" cm="1">
        <f t="array" ref="N81">INDEX(Annuity_PolicyHoldersInforce,A81)*INDEX(Global_QxFactor,INDEX(Global_Age,A81),Global_QxIndex)</f>
        <v>2.2575936817922719E-6</v>
      </c>
      <c r="O81" s="22" cm="1">
        <f t="array" ref="O81">IF(A81=1,1,INDEX(Annuity_PolicyHoldersInforce,(A81-1))-INDEX(Annuity_Deaths,(A81-1)))</f>
        <v>0.99983700499842887</v>
      </c>
      <c r="P81" s="23" cm="1">
        <f t="array" ref="P81">Annuity_Annuity*((1+Annuity_AnnuityEscalation)^INDEX(Annuity_PolicyAge,A81))</f>
        <v>1407.1004226562502</v>
      </c>
      <c r="Q81" s="23" cm="1">
        <f t="array" ref="Q81">INDEX(Annuity_PolicyHoldersInforce,A81)*INDEX(Global_EscalatedExpense,A81)</f>
        <v>6.8648279105345118</v>
      </c>
      <c r="R81" s="23" cm="1">
        <f t="array" ref="R81">INDEX(Annuity_PolicyHoldersInforce,A81)*INDEX(Annuity_EscalatedAnnuity,A81)</f>
        <v>1406.8710723206486</v>
      </c>
      <c r="S81" s="23" cm="1">
        <f t="array" ref="S81">-INDEX(Annuity_ExpensesPaid,A81)-INDEX(Annuity_AnnuitiesPaid,A81)</f>
        <v>-1413.7359002311832</v>
      </c>
      <c r="T81" s="23" cm="1">
        <f t="array" ref="T81">IF(A81=Global_MaxT,INDEX(Annuity_NetCF,A81),INDEX(Annuity_NetCF,A81)+(INDEX(Annuity_BEL,(A81+1))*INDEX(Global_DiscountFactor,A81)))</f>
        <v>-873420.59204555268</v>
      </c>
    </row>
    <row r="82" spans="1:20" x14ac:dyDescent="0.2">
      <c r="A82" s="7">
        <v>80</v>
      </c>
      <c r="B82" s="21">
        <f t="shared" si="2"/>
        <v>28</v>
      </c>
      <c r="C82" s="21"/>
      <c r="D82" s="22" cm="1">
        <f t="array" ref="D82">IF(A82=1,1,INDEX(Life_PolicyHoldersInforce,(A82-1))-INDEX(Life_Deaths,(A82-1))-INDEX(Life_Lapses,(A82-1)))</f>
        <v>0.45625044025116523</v>
      </c>
      <c r="E82" s="22" cm="1">
        <f t="array" ref="E82">(INDEX(Life_PolicyHoldersInforce,A82)-INDEX(Life_Deaths,A82))*INDEX(Life_LapseRateFactor,(Global_DurationInforce+A82))</f>
        <v>3.9883548410119037E-3</v>
      </c>
      <c r="F82" s="22" cm="1">
        <f t="array" ref="F82">INDEX(Life_PolicyHoldersInforce,A82)*INDEX(Global_QxFactor,INDEX(Global_Age,A82),Global_QxIndex)</f>
        <v>1.0301960280291804E-6</v>
      </c>
      <c r="G82" s="11" cm="1">
        <f t="array" ref="G82">INDEX(Life_Deaths,A82)*Life_SumAssured</f>
        <v>0.51509801401459021</v>
      </c>
      <c r="H82" s="11" cm="1">
        <f t="array" ref="H82">INDEX(Life_PolicyHoldersInforce,A82)*Life_Premium</f>
        <v>20.348769635201972</v>
      </c>
      <c r="I82" s="11" cm="1">
        <f t="array" ref="I82">INDEX(Life_PolicyHoldersInforce,A82)*INDEX(Global_EscalatedExpense,A82)</f>
        <v>3.145353918098758</v>
      </c>
      <c r="J82" s="11" cm="1">
        <f t="array" ref="J82">INDEX(Life_PremiumsReceived,A82)-INDEX(Life_ExpensesPaid,A82)-INDEX(Life_DeathBenefitsPaid,A82)</f>
        <v>16.688317703088622</v>
      </c>
      <c r="K82" s="11" cm="1">
        <f t="array" ref="K82">IF(A82=Global_MaxT,INDEX(Life_NetCF,A82),INDEX(Life_NetCF,A82)+(INDEX(Life_BEL,(A82+1))/INDEX(Global_DiscountFactor,A82)))</f>
        <v>-1178.3636068993874</v>
      </c>
      <c r="L82" s="11"/>
      <c r="M82" s="5">
        <f t="shared" si="3"/>
        <v>7</v>
      </c>
      <c r="N82" s="22" cm="1">
        <f t="array" ref="N82">INDEX(Annuity_PolicyHoldersInforce,A82)*INDEX(Global_QxFactor,INDEX(Global_Age,A82),Global_QxIndex)</f>
        <v>2.2575885842321631E-6</v>
      </c>
      <c r="O82" s="22" cm="1">
        <f t="array" ref="O82">IF(A82=1,1,INDEX(Annuity_PolicyHoldersInforce,(A82-1))-INDEX(Annuity_Deaths,(A82-1)))</f>
        <v>0.99983474740474709</v>
      </c>
      <c r="P82" s="23" cm="1">
        <f t="array" ref="P82">Annuity_Annuity*((1+Annuity_AnnuityEscalation)^INDEX(Annuity_PolicyAge,A82))</f>
        <v>1407.1004226562502</v>
      </c>
      <c r="Q82" s="23" cm="1">
        <f t="array" ref="Q82">INDEX(Annuity_PolicyHoldersInforce,A82)*INDEX(Global_EscalatedExpense,A82)</f>
        <v>6.8927805055258169</v>
      </c>
      <c r="R82" s="23" cm="1">
        <f t="array" ref="R82">INDEX(Annuity_PolicyHoldersInforce,A82)*INDEX(Annuity_EscalatedAnnuity,A82)</f>
        <v>1406.8678956596248</v>
      </c>
      <c r="S82" s="23" cm="1">
        <f t="array" ref="S82">-INDEX(Annuity_ExpensesPaid,A82)-INDEX(Annuity_AnnuitiesPaid,A82)</f>
        <v>-1413.7606761651505</v>
      </c>
      <c r="T82" s="23" cm="1">
        <f t="array" ref="T82">IF(A82=Global_MaxT,INDEX(Annuity_NetCF,A82),INDEX(Annuity_NetCF,A82)+(INDEX(Annuity_BEL,(A82+1))*INDEX(Global_DiscountFactor,A82)))</f>
        <v>-876251.39361093473</v>
      </c>
    </row>
    <row r="83" spans="1:20" x14ac:dyDescent="0.2">
      <c r="A83" s="7">
        <v>81</v>
      </c>
      <c r="B83" s="21">
        <f t="shared" si="2"/>
        <v>28</v>
      </c>
      <c r="C83" s="21"/>
      <c r="D83" s="22" cm="1">
        <f t="array" ref="D83">IF(A83=1,1,INDEX(Life_PolicyHoldersInforce,(A83-1))-INDEX(Life_Deaths,(A83-1))-INDEX(Life_Lapses,(A83-1)))</f>
        <v>0.4522610552141253</v>
      </c>
      <c r="E83" s="22" cm="1">
        <f t="array" ref="E83">(INDEX(Life_PolicyHoldersInforce,A83)-INDEX(Life_Deaths,A83))*INDEX(Life_LapseRateFactor,(Global_DurationInforce+A83))</f>
        <v>3.9534812678129836E-3</v>
      </c>
      <c r="F83" s="22" cm="1">
        <f t="array" ref="F83">INDEX(Life_PolicyHoldersInforce,A83)*INDEX(Global_QxFactor,INDEX(Global_Age,A83),Global_QxIndex)</f>
        <v>1.0211881493361206E-6</v>
      </c>
      <c r="G83" s="11" cm="1">
        <f t="array" ref="G83">INDEX(Life_Deaths,A83)*Life_SumAssured</f>
        <v>0.51059407466806028</v>
      </c>
      <c r="H83" s="11" cm="1">
        <f t="array" ref="H83">INDEX(Life_PolicyHoldersInforce,A83)*Life_Premium</f>
        <v>20.170843062549988</v>
      </c>
      <c r="I83" s="11" cm="1">
        <f t="array" ref="I83">INDEX(Life_PolicyHoldersInforce,A83)*INDEX(Global_EscalatedExpense,A83)</f>
        <v>3.1305539304421166</v>
      </c>
      <c r="J83" s="11" cm="1">
        <f t="array" ref="J83">INDEX(Life_PremiumsReceived,A83)-INDEX(Life_ExpensesPaid,A83)-INDEX(Life_DeathBenefitsPaid,A83)</f>
        <v>16.529695057439813</v>
      </c>
      <c r="K83" s="11" cm="1">
        <f t="array" ref="K83">IF(A83=Global_MaxT,INDEX(Life_NetCF,A83),INDEX(Life_NetCF,A83)+(INDEX(Life_BEL,(A83+1))/INDEX(Global_DiscountFactor,A83)))</f>
        <v>-1189.2631262001985</v>
      </c>
      <c r="L83" s="11"/>
      <c r="M83" s="5">
        <f t="shared" si="3"/>
        <v>7</v>
      </c>
      <c r="N83" s="22" cm="1">
        <f t="array" ref="N83">INDEX(Annuity_PolicyHoldersInforce,A83)*INDEX(Global_QxFactor,INDEX(Global_Age,A83),Global_QxIndex)</f>
        <v>2.2575834866835643E-6</v>
      </c>
      <c r="O83" s="22" cm="1">
        <f t="array" ref="O83">IF(A83=1,1,INDEX(Annuity_PolicyHoldersInforce,(A83-1))-INDEX(Annuity_Deaths,(A83-1)))</f>
        <v>0.99983248981616291</v>
      </c>
      <c r="P83" s="23" cm="1">
        <f t="array" ref="P83">Annuity_Annuity*((1+Annuity_AnnuityEscalation)^INDEX(Annuity_PolicyAge,A83))</f>
        <v>1407.1004226562502</v>
      </c>
      <c r="Q83" s="23" cm="1">
        <f t="array" ref="Q83">INDEX(Annuity_PolicyHoldersInforce,A83)*INDEX(Global_EscalatedExpense,A83)</f>
        <v>6.9208469194761602</v>
      </c>
      <c r="R83" s="23" cm="1">
        <f t="array" ref="R83">INDEX(Annuity_PolicyHoldersInforce,A83)*INDEX(Annuity_EscalatedAnnuity,A83)</f>
        <v>1406.8647190057738</v>
      </c>
      <c r="S83" s="23" cm="1">
        <f t="array" ref="S83">-INDEX(Annuity_ExpensesPaid,A83)-INDEX(Annuity_AnnuitiesPaid,A83)</f>
        <v>-1413.78556592525</v>
      </c>
      <c r="T83" s="23" cm="1">
        <f t="array" ref="T83">IF(A83=Global_MaxT,INDEX(Annuity_NetCF,A83),INDEX(Annuity_NetCF,A83)+(INDEX(Annuity_BEL,(A83+1))*INDEX(Global_DiscountFactor,A83)))</f>
        <v>-879095.94934954459</v>
      </c>
    </row>
    <row r="84" spans="1:20" x14ac:dyDescent="0.2">
      <c r="A84" s="7">
        <v>82</v>
      </c>
      <c r="B84" s="21">
        <f t="shared" si="2"/>
        <v>28</v>
      </c>
      <c r="C84" s="21"/>
      <c r="D84" s="22" cm="1">
        <f t="array" ref="D84">IF(A84=1,1,INDEX(Life_PolicyHoldersInforce,(A84-1))-INDEX(Life_Deaths,(A84-1))-INDEX(Life_Lapses,(A84-1)))</f>
        <v>0.448306552758163</v>
      </c>
      <c r="E84" s="22" cm="1">
        <f t="array" ref="E84">(INDEX(Life_PolicyHoldersInforce,A84)-INDEX(Life_Deaths,A84))*INDEX(Life_LapseRateFactor,(Global_DurationInforce+A84))</f>
        <v>3.9189126238784195E-3</v>
      </c>
      <c r="F84" s="22" cm="1">
        <f t="array" ref="F84">INDEX(Life_PolicyHoldersInforce,A84)*INDEX(Global_QxFactor,INDEX(Global_Age,A84),Global_QxIndex)</f>
        <v>1.0122590341757685E-6</v>
      </c>
      <c r="G84" s="11" cm="1">
        <f t="array" ref="G84">INDEX(Life_Deaths,A84)*Life_SumAssured</f>
        <v>0.50612951708788423</v>
      </c>
      <c r="H84" s="11" cm="1">
        <f t="array" ref="H84">INDEX(Life_PolicyHoldersInforce,A84)*Life_Premium</f>
        <v>19.99447225301407</v>
      </c>
      <c r="I84" s="11" cm="1">
        <f t="array" ref="I84">INDEX(Life_PolicyHoldersInforce,A84)*INDEX(Global_EscalatedExpense,A84)</f>
        <v>3.1158235818913886</v>
      </c>
      <c r="J84" s="11" cm="1">
        <f t="array" ref="J84">INDEX(Life_PremiumsReceived,A84)-INDEX(Life_ExpensesPaid,A84)-INDEX(Life_DeathBenefitsPaid,A84)</f>
        <v>16.372519154034798</v>
      </c>
      <c r="K84" s="11" cm="1">
        <f t="array" ref="K84">IF(A84=Global_MaxT,INDEX(Life_NetCF,A84),INDEX(Life_NetCF,A84)+(INDEX(Life_BEL,(A84+1))/INDEX(Global_DiscountFactor,A84)))</f>
        <v>-1199.9519942496438</v>
      </c>
      <c r="L84" s="11"/>
      <c r="M84" s="5">
        <f t="shared" si="3"/>
        <v>7</v>
      </c>
      <c r="N84" s="22" cm="1">
        <f t="array" ref="N84">INDEX(Annuity_PolicyHoldersInforce,A84)*INDEX(Global_QxFactor,INDEX(Global_Age,A84),Global_QxIndex)</f>
        <v>2.2575783891464758E-6</v>
      </c>
      <c r="O84" s="22" cm="1">
        <f t="array" ref="O84">IF(A84=1,1,INDEX(Annuity_PolicyHoldersInforce,(A84-1))-INDEX(Annuity_Deaths,(A84-1)))</f>
        <v>0.9998302322326762</v>
      </c>
      <c r="P84" s="23" cm="1">
        <f t="array" ref="P84">Annuity_Annuity*((1+Annuity_AnnuityEscalation)^INDEX(Annuity_PolicyAge,A84))</f>
        <v>1407.1004226562502</v>
      </c>
      <c r="Q84" s="23" cm="1">
        <f t="array" ref="Q84">INDEX(Annuity_PolicyHoldersInforce,A84)*INDEX(Global_EscalatedExpense,A84)</f>
        <v>6.9490276158400217</v>
      </c>
      <c r="R84" s="23" cm="1">
        <f t="array" ref="R84">INDEX(Annuity_PolicyHoldersInforce,A84)*INDEX(Annuity_EscalatedAnnuity,A84)</f>
        <v>1406.8615423590954</v>
      </c>
      <c r="S84" s="23" cm="1">
        <f t="array" ref="S84">-INDEX(Annuity_ExpensesPaid,A84)-INDEX(Annuity_AnnuitiesPaid,A84)</f>
        <v>-1413.8105699749356</v>
      </c>
      <c r="T84" s="23" cm="1">
        <f t="array" ref="T84">IF(A84=Global_MaxT,INDEX(Annuity_NetCF,A84),INDEX(Annuity_NetCF,A84)+(INDEX(Annuity_BEL,(A84+1))*INDEX(Global_DiscountFactor,A84)))</f>
        <v>-881954.32609613577</v>
      </c>
    </row>
    <row r="85" spans="1:20" x14ac:dyDescent="0.2">
      <c r="A85" s="7">
        <v>83</v>
      </c>
      <c r="B85" s="21">
        <f t="shared" si="2"/>
        <v>28</v>
      </c>
      <c r="C85" s="21"/>
      <c r="D85" s="22" cm="1">
        <f t="array" ref="D85">IF(A85=1,1,INDEX(Life_PolicyHoldersInforce,(A85-1))-INDEX(Life_Deaths,(A85-1))-INDEX(Life_Lapses,(A85-1)))</f>
        <v>0.44438662787525041</v>
      </c>
      <c r="E85" s="22" cm="1">
        <f t="array" ref="E85">(INDEX(Life_PolicyHoldersInforce,A85)-INDEX(Life_Deaths,A85))*INDEX(Life_LapseRateFactor,(Global_DurationInforce+A85))</f>
        <v>3.8846462429527133E-3</v>
      </c>
      <c r="F85" s="22" cm="1">
        <f t="array" ref="F85">INDEX(Life_PolicyHoldersInforce,A85)*INDEX(Global_QxFactor,INDEX(Global_Age,A85),Global_QxIndex)</f>
        <v>1.0034079938516731E-6</v>
      </c>
      <c r="G85" s="11" cm="1">
        <f t="array" ref="G85">INDEX(Life_Deaths,A85)*Life_SumAssured</f>
        <v>0.50170399692583656</v>
      </c>
      <c r="H85" s="11" cm="1">
        <f t="array" ref="H85">INDEX(Life_PolicyHoldersInforce,A85)*Life_Premium</f>
        <v>19.81964360323617</v>
      </c>
      <c r="I85" s="11" cm="1">
        <f t="array" ref="I85">INDEX(Life_PolicyHoldersInforce,A85)*INDEX(Global_EscalatedExpense,A85)</f>
        <v>3.1011625447702822</v>
      </c>
      <c r="J85" s="11" cm="1">
        <f t="array" ref="J85">INDEX(Life_PremiumsReceived,A85)-INDEX(Life_ExpensesPaid,A85)-INDEX(Life_DeathBenefitsPaid,A85)</f>
        <v>16.21677706154005</v>
      </c>
      <c r="K85" s="11" cm="1">
        <f t="array" ref="K85">IF(A85=Global_MaxT,INDEX(Life_NetCF,A85),INDEX(Life_NetCF,A85)+(INDEX(Life_BEL,(A85+1))/INDEX(Global_DiscountFactor,A85)))</f>
        <v>-1210.4326711708113</v>
      </c>
      <c r="L85" s="11"/>
      <c r="M85" s="5">
        <f t="shared" si="3"/>
        <v>7</v>
      </c>
      <c r="N85" s="22" cm="1">
        <f t="array" ref="N85">INDEX(Annuity_PolicyHoldersInforce,A85)*INDEX(Global_QxFactor,INDEX(Global_Age,A85),Global_QxIndex)</f>
        <v>2.2575732916208972E-6</v>
      </c>
      <c r="O85" s="22" cm="1">
        <f t="array" ref="O85">IF(A85=1,1,INDEX(Annuity_PolicyHoldersInforce,(A85-1))-INDEX(Annuity_Deaths,(A85-1)))</f>
        <v>0.99982797465428708</v>
      </c>
      <c r="P85" s="23" cm="1">
        <f t="array" ref="P85">Annuity_Annuity*((1+Annuity_AnnuityEscalation)^INDEX(Annuity_PolicyAge,A85))</f>
        <v>1407.1004226562502</v>
      </c>
      <c r="Q85" s="23" cm="1">
        <f t="array" ref="Q85">INDEX(Annuity_PolicyHoldersInforce,A85)*INDEX(Global_EscalatedExpense,A85)</f>
        <v>6.9773230599590059</v>
      </c>
      <c r="R85" s="23" cm="1">
        <f t="array" ref="R85">INDEX(Annuity_PolicyHoldersInforce,A85)*INDEX(Annuity_EscalatedAnnuity,A85)</f>
        <v>1406.85836571959</v>
      </c>
      <c r="S85" s="23" cm="1">
        <f t="array" ref="S85">-INDEX(Annuity_ExpensesPaid,A85)-INDEX(Annuity_AnnuitiesPaid,A85)</f>
        <v>-1413.8356887795489</v>
      </c>
      <c r="T85" s="23" cm="1">
        <f t="array" ref="T85">IF(A85=Global_MaxT,INDEX(Annuity_NetCF,A85),INDEX(Annuity_NetCF,A85)+(INDEX(Annuity_BEL,(A85+1))*INDEX(Global_DiscountFactor,A85)))</f>
        <v>-884826.59101031767</v>
      </c>
    </row>
    <row r="86" spans="1:20" x14ac:dyDescent="0.2">
      <c r="A86" s="7">
        <v>84</v>
      </c>
      <c r="B86" s="21">
        <f t="shared" si="2"/>
        <v>29</v>
      </c>
      <c r="C86" s="21"/>
      <c r="D86" s="22" cm="1">
        <f t="array" ref="D86">IF(A86=1,1,INDEX(Life_PolicyHoldersInforce,(A86-1))-INDEX(Life_Deaths,(A86-1))-INDEX(Life_Lapses,(A86-1)))</f>
        <v>0.44050097822430384</v>
      </c>
      <c r="E86" s="22" cm="1">
        <f t="array" ref="E86">(INDEX(Life_PolicyHoldersInforce,A86)-INDEX(Life_Deaths,A86))*INDEX(Life_LapseRateFactor,(Global_DurationInforce+A86))</f>
        <v>3.8506792063849296E-3</v>
      </c>
      <c r="F86" s="22" cm="1">
        <f t="array" ref="F86">INDEX(Life_PolicyHoldersInforce,A86)*INDEX(Global_QxFactor,INDEX(Global_Age,A86),Global_QxIndex)</f>
        <v>1.0261741586261891E-6</v>
      </c>
      <c r="G86" s="11" cm="1">
        <f t="array" ref="G86">INDEX(Life_Deaths,A86)*Life_SumAssured</f>
        <v>0.5130870793130945</v>
      </c>
      <c r="H86" s="11" cm="1">
        <f t="array" ref="H86">INDEX(Life_PolicyHoldersInforce,A86)*Life_Premium</f>
        <v>19.646343628803951</v>
      </c>
      <c r="I86" s="11" cm="1">
        <f t="array" ref="I86">INDEX(Life_PolicyHoldersInforce,A86)*INDEX(Global_EscalatedExpense,A86)</f>
        <v>3.0865704929443369</v>
      </c>
      <c r="J86" s="11" cm="1">
        <f t="array" ref="J86">INDEX(Life_PremiumsReceived,A86)-INDEX(Life_ExpensesPaid,A86)-INDEX(Life_DeathBenefitsPaid,A86)</f>
        <v>16.04668605654652</v>
      </c>
      <c r="K86" s="11" cm="1">
        <f t="array" ref="K86">IF(A86=Global_MaxT,INDEX(Life_NetCF,A86),INDEX(Life_NetCF,A86)+(INDEX(Life_BEL,(A86+1))/INDEX(Global_DiscountFactor,A86)))</f>
        <v>-1220.7075923013265</v>
      </c>
      <c r="L86" s="11"/>
      <c r="M86" s="5">
        <f t="shared" si="3"/>
        <v>8</v>
      </c>
      <c r="N86" s="22" cm="1">
        <f t="array" ref="N86">INDEX(Annuity_PolicyHoldersInforce,A86)*INDEX(Global_QxFactor,INDEX(Global_Age,A86),Global_QxIndex)</f>
        <v>2.3291555858383998E-6</v>
      </c>
      <c r="O86" s="22" cm="1">
        <f t="array" ref="O86">IF(A86=1,1,INDEX(Annuity_PolicyHoldersInforce,(A86-1))-INDEX(Annuity_Deaths,(A86-1)))</f>
        <v>0.99982571708099544</v>
      </c>
      <c r="P86" s="23" cm="1">
        <f t="array" ref="P86">Annuity_Annuity*((1+Annuity_AnnuityEscalation)^INDEX(Annuity_PolicyAge,A86))</f>
        <v>1477.4554437890627</v>
      </c>
      <c r="Q86" s="23" cm="1">
        <f t="array" ref="Q86">INDEX(Annuity_PolicyHoldersInforce,A86)*INDEX(Global_EscalatedExpense,A86)</f>
        <v>7.0057337190695188</v>
      </c>
      <c r="R86" s="23" cm="1">
        <f t="array" ref="R86">INDEX(Annuity_PolicyHoldersInforce,A86)*INDEX(Annuity_EscalatedAnnuity,A86)</f>
        <v>1477.19794854162</v>
      </c>
      <c r="S86" s="23" cm="1">
        <f t="array" ref="S86">-INDEX(Annuity_ExpensesPaid,A86)-INDEX(Annuity_AnnuitiesPaid,A86)</f>
        <v>-1484.2036822606894</v>
      </c>
      <c r="T86" s="23" cm="1">
        <f t="array" ref="T86">IF(A86=Global_MaxT,INDEX(Annuity_NetCF,A86),INDEX(Annuity_NetCF,A86)+(INDEX(Annuity_BEL,(A86+1))*INDEX(Global_DiscountFactor,A86)))</f>
        <v>-887712.81157813466</v>
      </c>
    </row>
    <row r="87" spans="1:20" x14ac:dyDescent="0.2">
      <c r="A87" s="7">
        <v>85</v>
      </c>
      <c r="B87" s="21">
        <f t="shared" si="2"/>
        <v>29</v>
      </c>
      <c r="C87" s="21"/>
      <c r="D87" s="22" cm="1">
        <f t="array" ref="D87">IF(A87=1,1,INDEX(Life_PolicyHoldersInforce,(A87-1))-INDEX(Life_Deaths,(A87-1))-INDEX(Life_Lapses,(A87-1)))</f>
        <v>0.43664927284376026</v>
      </c>
      <c r="E87" s="22" cm="1">
        <f t="array" ref="E87">(INDEX(Life_PolicyHoldersInforce,A87)-INDEX(Life_Deaths,A87))*INDEX(Life_LapseRateFactor,(Global_DurationInforce+A87))</f>
        <v>3.8170091748727006E-3</v>
      </c>
      <c r="F87" s="22" cm="1">
        <f t="array" ref="F87">INDEX(Life_PolicyHoldersInforce,A87)*INDEX(Global_QxFactor,INDEX(Global_Age,A87),Global_QxIndex)</f>
        <v>1.0172013737209472E-6</v>
      </c>
      <c r="G87" s="11" cm="1">
        <f t="array" ref="G87">INDEX(Life_Deaths,A87)*Life_SumAssured</f>
        <v>0.50860068686047355</v>
      </c>
      <c r="H87" s="11" cm="1">
        <f t="array" ref="H87">INDEX(Life_PolicyHoldersInforce,A87)*Life_Premium</f>
        <v>19.47455756883171</v>
      </c>
      <c r="I87" s="11" cm="1">
        <f t="array" ref="I87">INDEX(Life_PolicyHoldersInforce,A87)*INDEX(Global_EscalatedExpense,A87)</f>
        <v>3.0720468818549969</v>
      </c>
      <c r="J87" s="11" cm="1">
        <f t="array" ref="J87">INDEX(Life_PremiumsReceived,A87)-INDEX(Life_ExpensesPaid,A87)-INDEX(Life_DeathBenefitsPaid,A87)</f>
        <v>15.893910000116238</v>
      </c>
      <c r="K87" s="11" cm="1">
        <f t="array" ref="K87">IF(A87=Global_MaxT,INDEX(Life_NetCF,A87),INDEX(Life_NetCF,A87)+(INDEX(Life_BEL,(A87+1))/INDEX(Global_DiscountFactor,A87)))</f>
        <v>-1230.7634749097724</v>
      </c>
      <c r="L87" s="11"/>
      <c r="M87" s="5">
        <f t="shared" si="3"/>
        <v>8</v>
      </c>
      <c r="N87" s="22" cm="1">
        <f t="array" ref="N87">INDEX(Annuity_PolicyHoldersInforce,A87)*INDEX(Global_QxFactor,INDEX(Global_Age,A87),Global_QxIndex)</f>
        <v>2.329150159927013E-6</v>
      </c>
      <c r="O87" s="22" cm="1">
        <f t="array" ref="O87">IF(A87=1,1,INDEX(Annuity_PolicyHoldersInforce,(A87-1))-INDEX(Annuity_Deaths,(A87-1)))</f>
        <v>0.99982338792540959</v>
      </c>
      <c r="P87" s="23" cm="1">
        <f t="array" ref="P87">Annuity_Annuity*((1+Annuity_AnnuityEscalation)^INDEX(Annuity_PolicyAge,A87))</f>
        <v>1477.4554437890627</v>
      </c>
      <c r="Q87" s="23" cm="1">
        <f t="array" ref="Q87">INDEX(Annuity_PolicyHoldersInforce,A87)*INDEX(Global_EscalatedExpense,A87)</f>
        <v>7.0342595586572392</v>
      </c>
      <c r="R87" s="23" cm="1">
        <f t="array" ref="R87">INDEX(Annuity_PolicyHoldersInforce,A87)*INDEX(Annuity_EscalatedAnnuity,A87)</f>
        <v>1477.1945073180202</v>
      </c>
      <c r="S87" s="23" cm="1">
        <f t="array" ref="S87">-INDEX(Annuity_ExpensesPaid,A87)-INDEX(Annuity_AnnuitiesPaid,A87)</f>
        <v>-1484.2287668766774</v>
      </c>
      <c r="T87" s="23" cm="1">
        <f t="array" ref="T87">IF(A87=Global_MaxT,INDEX(Annuity_NetCF,A87),INDEX(Annuity_NetCF,A87)+(INDEX(Annuity_BEL,(A87+1))*INDEX(Global_DiscountFactor,A87)))</f>
        <v>-890542.37045726075</v>
      </c>
    </row>
    <row r="88" spans="1:20" x14ac:dyDescent="0.2">
      <c r="A88" s="7">
        <v>86</v>
      </c>
      <c r="B88" s="21">
        <f t="shared" si="2"/>
        <v>29</v>
      </c>
      <c r="C88" s="21"/>
      <c r="D88" s="22" cm="1">
        <f t="array" ref="D88">IF(A88=1,1,INDEX(Life_PolicyHoldersInforce,(A88-1))-INDEX(Life_Deaths,(A88-1))-INDEX(Life_Lapses,(A88-1)))</f>
        <v>0.43283124646751381</v>
      </c>
      <c r="E88" s="22" cm="1">
        <f t="array" ref="E88">(INDEX(Life_PolicyHoldersInforce,A88)-INDEX(Life_Deaths,A88))*INDEX(Life_LapseRateFactor,(Global_DurationInforce+A88))</f>
        <v>3.7836335514275349E-3</v>
      </c>
      <c r="F88" s="22" cm="1">
        <f t="array" ref="F88">INDEX(Life_PolicyHoldersInforce,A88)*INDEX(Global_QxFactor,INDEX(Global_Age,A88),Global_QxIndex)</f>
        <v>1.0083070461304595E-6</v>
      </c>
      <c r="G88" s="11" cm="1">
        <f t="array" ref="G88">INDEX(Life_Deaths,A88)*Life_SumAssured</f>
        <v>0.50415352306522976</v>
      </c>
      <c r="H88" s="11" cm="1">
        <f t="array" ref="H88">INDEX(Life_PolicyHoldersInforce,A88)*Life_Premium</f>
        <v>19.304273592451118</v>
      </c>
      <c r="I88" s="11" cm="1">
        <f t="array" ref="I88">INDEX(Life_PolicyHoldersInforce,A88)*INDEX(Global_EscalatedExpense,A88)</f>
        <v>3.0575916104583869</v>
      </c>
      <c r="J88" s="11" cm="1">
        <f t="array" ref="J88">INDEX(Life_PremiumsReceived,A88)-INDEX(Life_ExpensesPaid,A88)-INDEX(Life_DeathBenefitsPaid,A88)</f>
        <v>15.742528458927501</v>
      </c>
      <c r="K88" s="11" cm="1">
        <f t="array" ref="K88">IF(A88=Global_MaxT,INDEX(Life_NetCF,A88),INDEX(Life_NetCF,A88)+(INDEX(Life_BEL,(A88+1))/INDEX(Global_DiscountFactor,A88)))</f>
        <v>-1240.6186110881115</v>
      </c>
      <c r="L88" s="11"/>
      <c r="M88" s="5">
        <f t="shared" si="3"/>
        <v>8</v>
      </c>
      <c r="N88" s="22" cm="1">
        <f t="array" ref="N88">INDEX(Annuity_PolicyHoldersInforce,A88)*INDEX(Global_QxFactor,INDEX(Global_Age,A88),Global_QxIndex)</f>
        <v>2.3291447340282665E-6</v>
      </c>
      <c r="O88" s="22" cm="1">
        <f t="array" ref="O88">IF(A88=1,1,INDEX(Annuity_PolicyHoldersInforce,(A88-1))-INDEX(Annuity_Deaths,(A88-1)))</f>
        <v>0.99982105877524963</v>
      </c>
      <c r="P88" s="23" cm="1">
        <f t="array" ref="P88">Annuity_Annuity*((1+Annuity_AnnuityEscalation)^INDEX(Annuity_PolicyAge,A88))</f>
        <v>1477.4554437890627</v>
      </c>
      <c r="Q88" s="23" cm="1">
        <f t="array" ref="Q88">INDEX(Annuity_PolicyHoldersInforce,A88)*INDEX(Global_EscalatedExpense,A88)</f>
        <v>7.0629015493230378</v>
      </c>
      <c r="R88" s="23" cm="1">
        <f t="array" ref="R88">INDEX(Annuity_PolicyHoldersInforce,A88)*INDEX(Annuity_EscalatedAnnuity,A88)</f>
        <v>1477.1910661024369</v>
      </c>
      <c r="S88" s="23" cm="1">
        <f t="array" ref="S88">-INDEX(Annuity_ExpensesPaid,A88)-INDEX(Annuity_AnnuitiesPaid,A88)</f>
        <v>-1484.2539676517599</v>
      </c>
      <c r="T88" s="23" cm="1">
        <f t="array" ref="T88">IF(A88=Global_MaxT,INDEX(Annuity_NetCF,A88),INDEX(Annuity_NetCF,A88)+(INDEX(Annuity_BEL,(A88+1))*INDEX(Global_DiscountFactor,A88)))</f>
        <v>-893385.67715059198</v>
      </c>
    </row>
    <row r="89" spans="1:20" x14ac:dyDescent="0.2">
      <c r="A89" s="7">
        <v>87</v>
      </c>
      <c r="B89" s="21">
        <f t="shared" si="2"/>
        <v>29</v>
      </c>
      <c r="C89" s="21"/>
      <c r="D89" s="22" cm="1">
        <f t="array" ref="D89">IF(A89=1,1,INDEX(Life_PolicyHoldersInforce,(A89-1))-INDEX(Life_Deaths,(A89-1))-INDEX(Life_Lapses,(A89-1)))</f>
        <v>0.42904660460904015</v>
      </c>
      <c r="E89" s="22" cm="1">
        <f t="array" ref="E89">(INDEX(Life_PolicyHoldersInforce,A89)-INDEX(Life_Deaths,A89))*INDEX(Life_LapseRateFactor,(Global_DurationInforce+A89))</f>
        <v>3.7505497617688031E-3</v>
      </c>
      <c r="F89" s="22" cm="1">
        <f t="array" ref="F89">INDEX(Life_PolicyHoldersInforce,A89)*INDEX(Global_QxFactor,INDEX(Global_Age,A89),Global_QxIndex)</f>
        <v>9.9949048983023018E-7</v>
      </c>
      <c r="G89" s="11" cm="1">
        <f t="array" ref="G89">INDEX(Life_Deaths,A89)*Life_SumAssured</f>
        <v>0.49974524491511507</v>
      </c>
      <c r="H89" s="11" cm="1">
        <f t="array" ref="H89">INDEX(Life_PolicyHoldersInforce,A89)*Life_Premium</f>
        <v>19.13547856556319</v>
      </c>
      <c r="I89" s="11" cm="1">
        <f t="array" ref="I89">INDEX(Life_PolicyHoldersInforce,A89)*INDEX(Global_EscalatedExpense,A89)</f>
        <v>3.0432043571875367</v>
      </c>
      <c r="J89" s="11" cm="1">
        <f t="array" ref="J89">INDEX(Life_PremiumsReceived,A89)-INDEX(Life_ExpensesPaid,A89)-INDEX(Life_DeathBenefitsPaid,A89)</f>
        <v>15.592528963460538</v>
      </c>
      <c r="K89" s="11" cm="1">
        <f t="array" ref="K89">IF(A89=Global_MaxT,INDEX(Life_NetCF,A89),INDEX(Life_NetCF,A89)+(INDEX(Life_BEL,(A89+1))/INDEX(Global_DiscountFactor,A89)))</f>
        <v>-1250.2753610067364</v>
      </c>
      <c r="L89" s="11"/>
      <c r="M89" s="5">
        <f t="shared" si="3"/>
        <v>8</v>
      </c>
      <c r="N89" s="22" cm="1">
        <f t="array" ref="N89">INDEX(Annuity_PolicyHoldersInforce,A89)*INDEX(Global_QxFactor,INDEX(Global_Age,A89),Global_QxIndex)</f>
        <v>2.3291393081421594E-6</v>
      </c>
      <c r="O89" s="22" cm="1">
        <f t="array" ref="O89">IF(A89=1,1,INDEX(Annuity_PolicyHoldersInforce,(A89-1))-INDEX(Annuity_Deaths,(A89-1)))</f>
        <v>0.99981872963051555</v>
      </c>
      <c r="P89" s="23" cm="1">
        <f t="array" ref="P89">Annuity_Annuity*((1+Annuity_AnnuityEscalation)^INDEX(Annuity_PolicyAge,A89))</f>
        <v>1477.4554437890627</v>
      </c>
      <c r="Q89" s="23" cm="1">
        <f t="array" ref="Q89">INDEX(Annuity_PolicyHoldersInforce,A89)*INDEX(Global_EscalatedExpense,A89)</f>
        <v>7.0916601640090988</v>
      </c>
      <c r="R89" s="23" cm="1">
        <f t="array" ref="R89">INDEX(Annuity_PolicyHoldersInforce,A89)*INDEX(Annuity_EscalatedAnnuity,A89)</f>
        <v>1477.1876248948702</v>
      </c>
      <c r="S89" s="23" cm="1">
        <f t="array" ref="S89">-INDEX(Annuity_ExpensesPaid,A89)-INDEX(Annuity_AnnuitiesPaid,A89)</f>
        <v>-1484.2792850588792</v>
      </c>
      <c r="T89" s="23" cm="1">
        <f t="array" ref="T89">IF(A89=Global_MaxT,INDEX(Annuity_NetCF,A89),INDEX(Annuity_NetCF,A89)+(INDEX(Annuity_BEL,(A89+1))*INDEX(Global_DiscountFactor,A89)))</f>
        <v>-896242.79845958459</v>
      </c>
    </row>
    <row r="90" spans="1:20" x14ac:dyDescent="0.2">
      <c r="A90" s="7">
        <v>88</v>
      </c>
      <c r="B90" s="21">
        <f t="shared" si="2"/>
        <v>29</v>
      </c>
      <c r="C90" s="21"/>
      <c r="D90" s="22" cm="1">
        <f t="array" ref="D90">IF(A90=1,1,INDEX(Life_PolicyHoldersInforce,(A90-1))-INDEX(Life_Deaths,(A90-1))-INDEX(Life_Lapses,(A90-1)))</f>
        <v>0.42529505535678153</v>
      </c>
      <c r="E90" s="22" cm="1">
        <f t="array" ref="E90">(INDEX(Life_PolicyHoldersInforce,A90)-INDEX(Life_Deaths,A90))*INDEX(Life_LapseRateFactor,(Global_DurationInforce+A90))</f>
        <v>3.7177552541251785E-3</v>
      </c>
      <c r="F90" s="22" cm="1">
        <f t="array" ref="F90">INDEX(Life_PolicyHoldersInforce,A90)*INDEX(Global_QxFactor,INDEX(Global_Age,A90),Global_QxIndex)</f>
        <v>9.9075102479430717E-7</v>
      </c>
      <c r="G90" s="11" cm="1">
        <f t="array" ref="G90">INDEX(Life_Deaths,A90)*Life_SumAssured</f>
        <v>0.49537551239715361</v>
      </c>
      <c r="H90" s="11" cm="1">
        <f t="array" ref="H90">INDEX(Life_PolicyHoldersInforce,A90)*Life_Premium</f>
        <v>18.968159468912457</v>
      </c>
      <c r="I90" s="11" cm="1">
        <f t="array" ref="I90">INDEX(Life_PolicyHoldersInforce,A90)*INDEX(Global_EscalatedExpense,A90)</f>
        <v>3.0288848019885837</v>
      </c>
      <c r="J90" s="11" cm="1">
        <f t="array" ref="J90">INDEX(Life_PremiumsReceived,A90)-INDEX(Life_ExpensesPaid,A90)-INDEX(Life_DeathBenefitsPaid,A90)</f>
        <v>15.44389915452672</v>
      </c>
      <c r="K90" s="11" cm="1">
        <f t="array" ref="K90">IF(A90=Global_MaxT,INDEX(Life_NetCF,A90),INDEX(Life_NetCF,A90)+(INDEX(Life_BEL,(A90+1))/INDEX(Global_DiscountFactor,A90)))</f>
        <v>-1259.736060994321</v>
      </c>
      <c r="L90" s="11"/>
      <c r="M90" s="5">
        <f t="shared" si="3"/>
        <v>8</v>
      </c>
      <c r="N90" s="22" cm="1">
        <f t="array" ref="N90">INDEX(Annuity_PolicyHoldersInforce,A90)*INDEX(Global_QxFactor,INDEX(Global_Age,A90),Global_QxIndex)</f>
        <v>2.3291338822686926E-6</v>
      </c>
      <c r="O90" s="22" cm="1">
        <f t="array" ref="O90">IF(A90=1,1,INDEX(Annuity_PolicyHoldersInforce,(A90-1))-INDEX(Annuity_Deaths,(A90-1)))</f>
        <v>0.99981640049120746</v>
      </c>
      <c r="P90" s="23" cm="1">
        <f t="array" ref="P90">Annuity_Annuity*((1+Annuity_AnnuityEscalation)^INDEX(Annuity_PolicyAge,A90))</f>
        <v>1477.4554437890627</v>
      </c>
      <c r="Q90" s="23" cm="1">
        <f t="array" ref="Q90">INDEX(Annuity_PolicyHoldersInforce,A90)*INDEX(Global_EscalatedExpense,A90)</f>
        <v>7.1205358775833263</v>
      </c>
      <c r="R90" s="23" cm="1">
        <f t="array" ref="R90">INDEX(Annuity_PolicyHoldersInforce,A90)*INDEX(Annuity_EscalatedAnnuity,A90)</f>
        <v>1477.1841836953201</v>
      </c>
      <c r="S90" s="23" cm="1">
        <f t="array" ref="S90">-INDEX(Annuity_ExpensesPaid,A90)-INDEX(Annuity_AnnuitiesPaid,A90)</f>
        <v>-1484.3047195729034</v>
      </c>
      <c r="T90" s="23" cm="1">
        <f t="array" ref="T90">IF(A90=Global_MaxT,INDEX(Annuity_NetCF,A90),INDEX(Annuity_NetCF,A90)+(INDEX(Annuity_BEL,(A90+1))*INDEX(Global_DiscountFactor,A90)))</f>
        <v>-899113.80151037918</v>
      </c>
    </row>
    <row r="91" spans="1:20" x14ac:dyDescent="0.2">
      <c r="A91" s="7">
        <v>89</v>
      </c>
      <c r="B91" s="21">
        <f t="shared" si="2"/>
        <v>29</v>
      </c>
      <c r="C91" s="21"/>
      <c r="D91" s="22" cm="1">
        <f t="array" ref="D91">IF(A91=1,1,INDEX(Life_PolicyHoldersInforce,(A91-1))-INDEX(Life_Deaths,(A91-1))-INDEX(Life_Lapses,(A91-1)))</f>
        <v>0.4215763093516316</v>
      </c>
      <c r="E91" s="22" cm="1">
        <f t="array" ref="E91">(INDEX(Life_PolicyHoldersInforce,A91)-INDEX(Life_Deaths,A91))*INDEX(Life_LapseRateFactor,(Global_DurationInforce+A91))</f>
        <v>3.6852474990378189E-3</v>
      </c>
      <c r="F91" s="22" cm="1">
        <f t="array" ref="F91">INDEX(Life_PolicyHoldersInforce,A91)*INDEX(Global_QxFactor,INDEX(Global_Age,A91),Global_QxIndex)</f>
        <v>9.8208797694283078E-7</v>
      </c>
      <c r="G91" s="11" cm="1">
        <f t="array" ref="G91">INDEX(Life_Deaths,A91)*Life_SumAssured</f>
        <v>0.49104398847141539</v>
      </c>
      <c r="H91" s="11" cm="1">
        <f t="array" ref="H91">INDEX(Life_PolicyHoldersInforce,A91)*Life_Premium</f>
        <v>18.80230339708277</v>
      </c>
      <c r="I91" s="11" cm="1">
        <f t="array" ref="I91">INDEX(Life_PolicyHoldersInforce,A91)*INDEX(Global_EscalatedExpense,A91)</f>
        <v>3.0146326263136558</v>
      </c>
      <c r="J91" s="11" cm="1">
        <f t="array" ref="J91">INDEX(Life_PremiumsReceived,A91)-INDEX(Life_ExpensesPaid,A91)-INDEX(Life_DeathBenefitsPaid,A91)</f>
        <v>15.296626782297698</v>
      </c>
      <c r="K91" s="11" cm="1">
        <f t="array" ref="K91">IF(A91=Global_MaxT,INDEX(Life_NetCF,A91),INDEX(Life_NetCF,A91)+(INDEX(Life_BEL,(A91+1))/INDEX(Global_DiscountFactor,A91)))</f>
        <v>-1269.0030237631074</v>
      </c>
      <c r="L91" s="11"/>
      <c r="M91" s="5">
        <f t="shared" si="3"/>
        <v>8</v>
      </c>
      <c r="N91" s="22" cm="1">
        <f t="array" ref="N91">INDEX(Annuity_PolicyHoldersInforce,A91)*INDEX(Global_QxFactor,INDEX(Global_Age,A91),Global_QxIndex)</f>
        <v>2.3291284564078656E-6</v>
      </c>
      <c r="O91" s="22" cm="1">
        <f t="array" ref="O91">IF(A91=1,1,INDEX(Annuity_PolicyHoldersInforce,(A91-1))-INDEX(Annuity_Deaths,(A91-1)))</f>
        <v>0.99981407135732514</v>
      </c>
      <c r="P91" s="23" cm="1">
        <f t="array" ref="P91">Annuity_Annuity*((1+Annuity_AnnuityEscalation)^INDEX(Annuity_PolicyAge,A91))</f>
        <v>1477.4554437890627</v>
      </c>
      <c r="Q91" s="23" cm="1">
        <f t="array" ref="Q91">INDEX(Annuity_PolicyHoldersInforce,A91)*INDEX(Global_EscalatedExpense,A91)</f>
        <v>7.1495291668471852</v>
      </c>
      <c r="R91" s="23" cm="1">
        <f t="array" ref="R91">INDEX(Annuity_PolicyHoldersInforce,A91)*INDEX(Annuity_EscalatedAnnuity,A91)</f>
        <v>1477.1807425037864</v>
      </c>
      <c r="S91" s="23" cm="1">
        <f t="array" ref="S91">-INDEX(Annuity_ExpensesPaid,A91)-INDEX(Annuity_AnnuitiesPaid,A91)</f>
        <v>-1484.3302716706337</v>
      </c>
      <c r="T91" s="23" cm="1">
        <f t="array" ref="T91">IF(A91=Global_MaxT,INDEX(Annuity_NetCF,A91),INDEX(Annuity_NetCF,A91)+(INDEX(Annuity_BEL,(A91+1))*INDEX(Global_DiscountFactor,A91)))</f>
        <v>-901998.753755379</v>
      </c>
    </row>
    <row r="92" spans="1:20" x14ac:dyDescent="0.2">
      <c r="A92" s="7">
        <v>90</v>
      </c>
      <c r="B92" s="21">
        <f t="shared" si="2"/>
        <v>29</v>
      </c>
      <c r="C92" s="21"/>
      <c r="D92" s="22" cm="1">
        <f t="array" ref="D92">IF(A92=1,1,INDEX(Life_PolicyHoldersInforce,(A92-1))-INDEX(Life_Deaths,(A92-1))-INDEX(Life_Lapses,(A92-1)))</f>
        <v>0.41789007976461684</v>
      </c>
      <c r="E92" s="22" cm="1">
        <f t="array" ref="E92">(INDEX(Life_PolicyHoldersInforce,A92)-INDEX(Life_Deaths,A92))*INDEX(Life_LapseRateFactor,(Global_DurationInforce+A92))</f>
        <v>3.6530239891652693E-3</v>
      </c>
      <c r="F92" s="22" cm="1">
        <f t="array" ref="F92">INDEX(Life_PolicyHoldersInforce,A92)*INDEX(Global_QxFactor,INDEX(Global_Age,A92),Global_QxIndex)</f>
        <v>9.7350067809004214E-7</v>
      </c>
      <c r="G92" s="11" cm="1">
        <f t="array" ref="G92">INDEX(Life_Deaths,A92)*Life_SumAssured</f>
        <v>0.48675033904502107</v>
      </c>
      <c r="H92" s="11" cm="1">
        <f t="array" ref="H92">INDEX(Life_PolicyHoldersInforce,A92)*Life_Premium</f>
        <v>18.637897557501912</v>
      </c>
      <c r="I92" s="11" cm="1">
        <f t="array" ref="I92">INDEX(Life_PolicyHoldersInforce,A92)*INDEX(Global_EscalatedExpense,A92)</f>
        <v>3.0004475131137798</v>
      </c>
      <c r="J92" s="11" cm="1">
        <f t="array" ref="J92">INDEX(Life_PremiumsReceived,A92)-INDEX(Life_ExpensesPaid,A92)-INDEX(Life_DeathBenefitsPaid,A92)</f>
        <v>15.150699705343111</v>
      </c>
      <c r="K92" s="11" cm="1">
        <f t="array" ref="K92">IF(A92=Global_MaxT,INDEX(Life_NetCF,A92),INDEX(Life_NetCF,A92)+(INDEX(Life_BEL,(A92+1))/INDEX(Global_DiscountFactor,A92)))</f>
        <v>-1278.0785386321334</v>
      </c>
      <c r="L92" s="11"/>
      <c r="M92" s="5">
        <f t="shared" si="3"/>
        <v>8</v>
      </c>
      <c r="N92" s="22" cm="1">
        <f t="array" ref="N92">INDEX(Annuity_PolicyHoldersInforce,A92)*INDEX(Global_QxFactor,INDEX(Global_Age,A92),Global_QxIndex)</f>
        <v>2.3291230305596785E-6</v>
      </c>
      <c r="O92" s="22" cm="1">
        <f t="array" ref="O92">IF(A92=1,1,INDEX(Annuity_PolicyHoldersInforce,(A92-1))-INDEX(Annuity_Deaths,(A92-1)))</f>
        <v>0.99981174222886871</v>
      </c>
      <c r="P92" s="23" cm="1">
        <f t="array" ref="P92">Annuity_Annuity*((1+Annuity_AnnuityEscalation)^INDEX(Annuity_PolicyAge,A92))</f>
        <v>1477.4554437890627</v>
      </c>
      <c r="Q92" s="23" cm="1">
        <f t="array" ref="Q92">INDEX(Annuity_PolicyHoldersInforce,A92)*INDEX(Global_EscalatedExpense,A92)</f>
        <v>7.1786405105435751</v>
      </c>
      <c r="R92" s="23" cm="1">
        <f t="array" ref="R92">INDEX(Annuity_PolicyHoldersInforce,A92)*INDEX(Annuity_EscalatedAnnuity,A92)</f>
        <v>1477.1773013202692</v>
      </c>
      <c r="S92" s="23" cm="1">
        <f t="array" ref="S92">-INDEX(Annuity_ExpensesPaid,A92)-INDEX(Annuity_AnnuitiesPaid,A92)</f>
        <v>-1484.3559418308128</v>
      </c>
      <c r="T92" s="23" cm="1">
        <f t="array" ref="T92">IF(A92=Global_MaxT,INDEX(Annuity_NetCF,A92),INDEX(Annuity_NetCF,A92)+(INDEX(Annuity_BEL,(A92+1))*INDEX(Global_DiscountFactor,A92)))</f>
        <v>-904897.72297483613</v>
      </c>
    </row>
    <row r="93" spans="1:20" x14ac:dyDescent="0.2">
      <c r="A93" s="7">
        <v>91</v>
      </c>
      <c r="B93" s="21">
        <f t="shared" si="2"/>
        <v>29</v>
      </c>
      <c r="C93" s="21"/>
      <c r="D93" s="22" cm="1">
        <f t="array" ref="D93">IF(A93=1,1,INDEX(Life_PolicyHoldersInforce,(A93-1))-INDEX(Life_Deaths,(A93-1))-INDEX(Life_Lapses,(A93-1)))</f>
        <v>0.41423608227477349</v>
      </c>
      <c r="E93" s="22" cm="1">
        <f t="array" ref="E93">(INDEX(Life_PolicyHoldersInforce,A93)-INDEX(Life_Deaths,A93))*INDEX(Life_LapseRateFactor,(Global_DurationInforce+A93))</f>
        <v>3.6210822390900675E-3</v>
      </c>
      <c r="F93" s="22" cm="1">
        <f t="array" ref="F93">INDEX(Life_PolicyHoldersInforce,A93)*INDEX(Global_QxFactor,INDEX(Global_Age,A93),Global_QxIndex)</f>
        <v>9.6498846589274526E-7</v>
      </c>
      <c r="G93" s="11" cm="1">
        <f t="array" ref="G93">INDEX(Life_Deaths,A93)*Life_SumAssured</f>
        <v>0.48249423294637261</v>
      </c>
      <c r="H93" s="11" cm="1">
        <f t="array" ref="H93">INDEX(Life_PolicyHoldersInforce,A93)*Life_Premium</f>
        <v>18.474929269454897</v>
      </c>
      <c r="I93" s="11" cm="1">
        <f t="array" ref="I93">INDEX(Life_PolicyHoldersInforce,A93)*INDEX(Global_EscalatedExpense,A93)</f>
        <v>2.986329146831832</v>
      </c>
      <c r="J93" s="11" cm="1">
        <f t="array" ref="J93">INDEX(Life_PremiumsReceived,A93)-INDEX(Life_ExpensesPaid,A93)-INDEX(Life_DeathBenefitsPaid,A93)</f>
        <v>15.006105889676693</v>
      </c>
      <c r="K93" s="11" cm="1">
        <f t="array" ref="K93">IF(A93=Global_MaxT,INDEX(Life_NetCF,A93),INDEX(Life_NetCF,A93)+(INDEX(Life_BEL,(A93+1))/INDEX(Global_DiscountFactor,A93)))</f>
        <v>-1286.9648717484208</v>
      </c>
      <c r="L93" s="11"/>
      <c r="M93" s="5">
        <f t="shared" si="3"/>
        <v>8</v>
      </c>
      <c r="N93" s="22" cm="1">
        <f t="array" ref="N93">INDEX(Annuity_PolicyHoldersInforce,A93)*INDEX(Global_QxFactor,INDEX(Global_Age,A93),Global_QxIndex)</f>
        <v>2.3291176047241312E-6</v>
      </c>
      <c r="O93" s="22" cm="1">
        <f t="array" ref="O93">IF(A93=1,1,INDEX(Annuity_PolicyHoldersInforce,(A93-1))-INDEX(Annuity_Deaths,(A93-1)))</f>
        <v>0.99980941310583815</v>
      </c>
      <c r="P93" s="23" cm="1">
        <f t="array" ref="P93">Annuity_Annuity*((1+Annuity_AnnuityEscalation)^INDEX(Annuity_PolicyAge,A93))</f>
        <v>1477.4554437890627</v>
      </c>
      <c r="Q93" s="23" cm="1">
        <f t="array" ref="Q93">INDEX(Annuity_PolicyHoldersInforce,A93)*INDEX(Global_EscalatedExpense,A93)</f>
        <v>7.2078703893647305</v>
      </c>
      <c r="R93" s="23" cm="1">
        <f t="array" ref="R93">INDEX(Annuity_PolicyHoldersInforce,A93)*INDEX(Annuity_EscalatedAnnuity,A93)</f>
        <v>1477.1738601447685</v>
      </c>
      <c r="S93" s="23" cm="1">
        <f t="array" ref="S93">-INDEX(Annuity_ExpensesPaid,A93)-INDEX(Annuity_AnnuitiesPaid,A93)</f>
        <v>-1484.3817305341331</v>
      </c>
      <c r="T93" s="23" cm="1">
        <f t="array" ref="T93">IF(A93=Global_MaxT,INDEX(Annuity_NetCF,A93),INDEX(Annuity_NetCF,A93)+(INDEX(Annuity_BEL,(A93+1))*INDEX(Global_DiscountFactor,A93)))</f>
        <v>-907810.77727844531</v>
      </c>
    </row>
    <row r="94" spans="1:20" x14ac:dyDescent="0.2">
      <c r="A94" s="7">
        <v>92</v>
      </c>
      <c r="B94" s="21">
        <f t="shared" si="2"/>
        <v>29</v>
      </c>
      <c r="C94" s="21"/>
      <c r="D94" s="22" cm="1">
        <f t="array" ref="D94">IF(A94=1,1,INDEX(Life_PolicyHoldersInforce,(A94-1))-INDEX(Life_Deaths,(A94-1))-INDEX(Life_Lapses,(A94-1)))</f>
        <v>0.4106140350472175</v>
      </c>
      <c r="E94" s="22" cm="1">
        <f t="array" ref="E94">(INDEX(Life_PolicyHoldersInforce,A94)-INDEX(Life_Deaths,A94))*INDEX(Life_LapseRateFactor,(Global_DurationInforce+A94))</f>
        <v>3.5894197851270441E-3</v>
      </c>
      <c r="F94" s="22" cm="1">
        <f t="array" ref="F94">INDEX(Life_PolicyHoldersInforce,A94)*INDEX(Global_QxFactor,INDEX(Global_Age,A94),Global_QxIndex)</f>
        <v>9.5655068379921943E-7</v>
      </c>
      <c r="G94" s="11" cm="1">
        <f t="array" ref="G94">INDEX(Life_Deaths,A94)*Life_SumAssured</f>
        <v>0.47827534189960974</v>
      </c>
      <c r="H94" s="11" cm="1">
        <f t="array" ref="H94">INDEX(Life_PolicyHoldersInforce,A94)*Life_Premium</f>
        <v>18.313385963105901</v>
      </c>
      <c r="I94" s="11" cm="1">
        <f t="array" ref="I94">INDEX(Life_PolicyHoldersInforce,A94)*INDEX(Global_EscalatedExpense,A94)</f>
        <v>2.9722772133955178</v>
      </c>
      <c r="J94" s="11" cm="1">
        <f t="array" ref="J94">INDEX(Life_PremiumsReceived,A94)-INDEX(Life_ExpensesPaid,A94)-INDEX(Life_DeathBenefitsPaid,A94)</f>
        <v>14.862833407810774</v>
      </c>
      <c r="K94" s="11" cm="1">
        <f t="array" ref="K94">IF(A94=Global_MaxT,INDEX(Life_NetCF,A94),INDEX(Life_NetCF,A94)+(INDEX(Life_BEL,(A94+1))/INDEX(Global_DiscountFactor,A94)))</f>
        <v>-1295.6642663061443</v>
      </c>
      <c r="L94" s="11"/>
      <c r="M94" s="5">
        <f t="shared" si="3"/>
        <v>8</v>
      </c>
      <c r="N94" s="22" cm="1">
        <f t="array" ref="N94">INDEX(Annuity_PolicyHoldersInforce,A94)*INDEX(Global_QxFactor,INDEX(Global_Age,A94),Global_QxIndex)</f>
        <v>2.3291121789012242E-6</v>
      </c>
      <c r="O94" s="22" cm="1">
        <f t="array" ref="O94">IF(A94=1,1,INDEX(Annuity_PolicyHoldersInforce,(A94-1))-INDEX(Annuity_Deaths,(A94-1)))</f>
        <v>0.99980708398823348</v>
      </c>
      <c r="P94" s="23" cm="1">
        <f t="array" ref="P94">Annuity_Annuity*((1+Annuity_AnnuityEscalation)^INDEX(Annuity_PolicyAge,A94))</f>
        <v>1477.4554437890627</v>
      </c>
      <c r="Q94" s="23" cm="1">
        <f t="array" ref="Q94">INDEX(Annuity_PolicyHoldersInforce,A94)*INDEX(Global_EscalatedExpense,A94)</f>
        <v>7.2372192859601636</v>
      </c>
      <c r="R94" s="23" cm="1">
        <f t="array" ref="R94">INDEX(Annuity_PolicyHoldersInforce,A94)*INDEX(Annuity_EscalatedAnnuity,A94)</f>
        <v>1477.170418977284</v>
      </c>
      <c r="S94" s="23" cm="1">
        <f t="array" ref="S94">-INDEX(Annuity_ExpensesPaid,A94)-INDEX(Annuity_AnnuitiesPaid,A94)</f>
        <v>-1484.4076382632443</v>
      </c>
      <c r="T94" s="23" cm="1">
        <f t="array" ref="T94">IF(A94=Global_MaxT,INDEX(Annuity_NetCF,A94),INDEX(Annuity_NetCF,A94)+(INDEX(Annuity_BEL,(A94+1))*INDEX(Global_DiscountFactor,A94)))</f>
        <v>-910737.98510694574</v>
      </c>
    </row>
    <row r="95" spans="1:20" x14ac:dyDescent="0.2">
      <c r="A95" s="7">
        <v>93</v>
      </c>
      <c r="B95" s="21">
        <f t="shared" si="2"/>
        <v>29</v>
      </c>
      <c r="C95" s="21"/>
      <c r="D95" s="22" cm="1">
        <f t="array" ref="D95">IF(A95=1,1,INDEX(Life_PolicyHoldersInforce,(A95-1))-INDEX(Life_Deaths,(A95-1))-INDEX(Life_Lapses,(A95-1)))</f>
        <v>0.40702365871140667</v>
      </c>
      <c r="E95" s="22" cm="1">
        <f t="array" ref="E95">(INDEX(Life_PolicyHoldersInforce,A95)-INDEX(Life_Deaths,A95))*INDEX(Life_LapseRateFactor,(Global_DurationInforce+A95))</f>
        <v>3.5580341851332944E-3</v>
      </c>
      <c r="F95" s="22" cm="1">
        <f t="array" ref="F95">INDEX(Life_PolicyHoldersInforce,A95)*INDEX(Global_QxFactor,INDEX(Global_Age,A95),Global_QxIndex)</f>
        <v>9.4818668099858095E-7</v>
      </c>
      <c r="G95" s="11" cm="1">
        <f t="array" ref="G95">INDEX(Life_Deaths,A95)*Life_SumAssured</f>
        <v>0.47409334049929047</v>
      </c>
      <c r="H95" s="11" cm="1">
        <f t="array" ref="H95">INDEX(Life_PolicyHoldersInforce,A95)*Life_Premium</f>
        <v>18.153255178528738</v>
      </c>
      <c r="I95" s="11" cm="1">
        <f t="array" ref="I95">INDEX(Life_PolicyHoldersInforce,A95)*INDEX(Global_EscalatedExpense,A95)</f>
        <v>2.9582914002103853</v>
      </c>
      <c r="J95" s="11" cm="1">
        <f t="array" ref="J95">INDEX(Life_PremiumsReceived,A95)-INDEX(Life_ExpensesPaid,A95)-INDEX(Life_DeathBenefitsPaid,A95)</f>
        <v>14.720870437819062</v>
      </c>
      <c r="K95" s="11" cm="1">
        <f t="array" ref="K95">IF(A95=Global_MaxT,INDEX(Life_NetCF,A95),INDEX(Life_NetCF,A95)+(INDEX(Life_BEL,(A95+1))/INDEX(Global_DiscountFactor,A95)))</f>
        <v>-1304.1789427637966</v>
      </c>
      <c r="L95" s="11"/>
      <c r="M95" s="5">
        <f t="shared" si="3"/>
        <v>8</v>
      </c>
      <c r="N95" s="22" cm="1">
        <f t="array" ref="N95">INDEX(Annuity_PolicyHoldersInforce,A95)*INDEX(Global_QxFactor,INDEX(Global_Age,A95),Global_QxIndex)</f>
        <v>2.3291067530909566E-6</v>
      </c>
      <c r="O95" s="22" cm="1">
        <f t="array" ref="O95">IF(A95=1,1,INDEX(Annuity_PolicyHoldersInforce,(A95-1))-INDEX(Annuity_Deaths,(A95-1)))</f>
        <v>0.99980475487605458</v>
      </c>
      <c r="P95" s="23" cm="1">
        <f t="array" ref="P95">Annuity_Annuity*((1+Annuity_AnnuityEscalation)^INDEX(Annuity_PolicyAge,A95))</f>
        <v>1477.4554437890627</v>
      </c>
      <c r="Q95" s="23" cm="1">
        <f t="array" ref="Q95">INDEX(Annuity_PolicyHoldersInforce,A95)*INDEX(Global_EscalatedExpense,A95)</f>
        <v>7.2666876849446291</v>
      </c>
      <c r="R95" s="23" cm="1">
        <f t="array" ref="R95">INDEX(Annuity_PolicyHoldersInforce,A95)*INDEX(Annuity_EscalatedAnnuity,A95)</f>
        <v>1477.1669778178161</v>
      </c>
      <c r="S95" s="23" cm="1">
        <f t="array" ref="S95">-INDEX(Annuity_ExpensesPaid,A95)-INDEX(Annuity_AnnuitiesPaid,A95)</f>
        <v>-1484.4336655027607</v>
      </c>
      <c r="T95" s="23" cm="1">
        <f t="array" ref="T95">IF(A95=Global_MaxT,INDEX(Annuity_NetCF,A95),INDEX(Annuity_NetCF,A95)+(INDEX(Annuity_BEL,(A95+1))*INDEX(Global_DiscountFactor,A95)))</f>
        <v>-913679.41523373045</v>
      </c>
    </row>
    <row r="96" spans="1:20" x14ac:dyDescent="0.2">
      <c r="A96" s="7">
        <v>94</v>
      </c>
      <c r="B96" s="21">
        <f t="shared" si="2"/>
        <v>29</v>
      </c>
      <c r="C96" s="21"/>
      <c r="D96" s="22" cm="1">
        <f t="array" ref="D96">IF(A96=1,1,INDEX(Life_PolicyHoldersInforce,(A96-1))-INDEX(Life_Deaths,(A96-1))-INDEX(Life_Lapses,(A96-1)))</f>
        <v>0.40346467633959238</v>
      </c>
      <c r="E96" s="22" cm="1">
        <f t="array" ref="E96">(INDEX(Life_PolicyHoldersInforce,A96)-INDEX(Life_Deaths,A96))*INDEX(Life_LapseRateFactor,(Global_DurationInforce+A96))</f>
        <v>3.5269230183198183E-3</v>
      </c>
      <c r="F96" s="22" cm="1">
        <f t="array" ref="F96">INDEX(Life_PolicyHoldersInforce,A96)*INDEX(Global_QxFactor,INDEX(Global_Age,A96),Global_QxIndex)</f>
        <v>9.3989581237058374E-7</v>
      </c>
      <c r="G96" s="11" cm="1">
        <f t="array" ref="G96">INDEX(Life_Deaths,A96)*Life_SumAssured</f>
        <v>0.46994790618529186</v>
      </c>
      <c r="H96" s="11" cm="1">
        <f t="array" ref="H96">INDEX(Life_PolicyHoldersInforce,A96)*Life_Premium</f>
        <v>17.99452456474582</v>
      </c>
      <c r="I96" s="11" cm="1">
        <f t="array" ref="I96">INDEX(Life_PolicyHoldersInforce,A96)*INDEX(Global_EscalatedExpense,A96)</f>
        <v>2.9443713961528699</v>
      </c>
      <c r="J96" s="11" cm="1">
        <f t="array" ref="J96">INDEX(Life_PremiumsReceived,A96)-INDEX(Life_ExpensesPaid,A96)-INDEX(Life_DeathBenefitsPaid,A96)</f>
        <v>14.580205262407658</v>
      </c>
      <c r="K96" s="11" cm="1">
        <f t="array" ref="K96">IF(A96=Global_MaxT,INDEX(Life_NetCF,A96),INDEX(Life_NetCF,A96)+(INDEX(Life_BEL,(A96+1))/INDEX(Global_DiscountFactor,A96)))</f>
        <v>-1312.5110990593703</v>
      </c>
      <c r="L96" s="11"/>
      <c r="M96" s="5">
        <f t="shared" si="3"/>
        <v>8</v>
      </c>
      <c r="N96" s="22" cm="1">
        <f t="array" ref="N96">INDEX(Annuity_PolicyHoldersInforce,A96)*INDEX(Global_QxFactor,INDEX(Global_Age,A96),Global_QxIndex)</f>
        <v>2.3291013272933285E-6</v>
      </c>
      <c r="O96" s="22" cm="1">
        <f t="array" ref="O96">IF(A96=1,1,INDEX(Annuity_PolicyHoldersInforce,(A96-1))-INDEX(Annuity_Deaths,(A96-1)))</f>
        <v>0.99980242576930145</v>
      </c>
      <c r="P96" s="23" cm="1">
        <f t="array" ref="P96">Annuity_Annuity*((1+Annuity_AnnuityEscalation)^INDEX(Annuity_PolicyAge,A96))</f>
        <v>1477.4554437890627</v>
      </c>
      <c r="Q96" s="23" cm="1">
        <f t="array" ref="Q96">INDEX(Annuity_PolicyHoldersInforce,A96)*INDEX(Global_EscalatedExpense,A96)</f>
        <v>7.2962760729061307</v>
      </c>
      <c r="R96" s="23" cm="1">
        <f t="array" ref="R96">INDEX(Annuity_PolicyHoldersInforce,A96)*INDEX(Annuity_EscalatedAnnuity,A96)</f>
        <v>1477.1635366663647</v>
      </c>
      <c r="S96" s="23" cm="1">
        <f t="array" ref="S96">-INDEX(Annuity_ExpensesPaid,A96)-INDEX(Annuity_AnnuitiesPaid,A96)</f>
        <v>-1484.4598127392708</v>
      </c>
      <c r="T96" s="23" cm="1">
        <f t="array" ref="T96">IF(A96=Global_MaxT,INDEX(Annuity_NetCF,A96),INDEX(Annuity_NetCF,A96)+(INDEX(Annuity_BEL,(A96+1))*INDEX(Global_DiscountFactor,A96)))</f>
        <v>-916635.13676646317</v>
      </c>
    </row>
    <row r="97" spans="1:20" x14ac:dyDescent="0.2">
      <c r="A97" s="7">
        <v>95</v>
      </c>
      <c r="B97" s="21">
        <f t="shared" si="2"/>
        <v>29</v>
      </c>
      <c r="C97" s="21"/>
      <c r="D97" s="22" cm="1">
        <f t="array" ref="D97">IF(A97=1,1,INDEX(Life_PolicyHoldersInforce,(A97-1))-INDEX(Life_Deaths,(A97-1))-INDEX(Life_Lapses,(A97-1)))</f>
        <v>0.39993681342546022</v>
      </c>
      <c r="E97" s="22" cm="1">
        <f t="array" ref="E97">(INDEX(Life_PolicyHoldersInforce,A97)-INDEX(Life_Deaths,A97))*INDEX(Life_LapseRateFactor,(Global_DurationInforce+A97))</f>
        <v>3.4960838850647998E-3</v>
      </c>
      <c r="F97" s="22" cm="1">
        <f t="array" ref="F97">INDEX(Life_PolicyHoldersInforce,A97)*INDEX(Global_QxFactor,INDEX(Global_Age,A97),Global_QxIndex)</f>
        <v>9.3167743843586189E-7</v>
      </c>
      <c r="G97" s="11" cm="1">
        <f t="array" ref="G97">INDEX(Life_Deaths,A97)*Life_SumAssured</f>
        <v>0.46583871921793096</v>
      </c>
      <c r="H97" s="11" cm="1">
        <f t="array" ref="H97">INDEX(Life_PolicyHoldersInforce,A97)*Life_Premium</f>
        <v>17.837181878775528</v>
      </c>
      <c r="I97" s="11" cm="1">
        <f t="array" ref="I97">INDEX(Life_PolicyHoldersInforce,A97)*INDEX(Global_EscalatedExpense,A97)</f>
        <v>2.9305168915633746</v>
      </c>
      <c r="J97" s="11" cm="1">
        <f t="array" ref="J97">INDEX(Life_PremiumsReceived,A97)-INDEX(Life_ExpensesPaid,A97)-INDEX(Life_DeathBenefitsPaid,A97)</f>
        <v>14.440826267994222</v>
      </c>
      <c r="K97" s="11" cm="1">
        <f t="array" ref="K97">IF(A97=Global_MaxT,INDEX(Life_NetCF,A97),INDEX(Life_NetCF,A97)+(INDEX(Life_BEL,(A97+1))/INDEX(Global_DiscountFactor,A97)))</f>
        <v>-1320.6629108235711</v>
      </c>
      <c r="L97" s="11"/>
      <c r="M97" s="5">
        <f t="shared" si="3"/>
        <v>8</v>
      </c>
      <c r="N97" s="22" cm="1">
        <f t="array" ref="N97">INDEX(Annuity_PolicyHoldersInforce,A97)*INDEX(Global_QxFactor,INDEX(Global_Age,A97),Global_QxIndex)</f>
        <v>2.3290959015083406E-6</v>
      </c>
      <c r="O97" s="22" cm="1">
        <f t="array" ref="O97">IF(A97=1,1,INDEX(Annuity_PolicyHoldersInforce,(A97-1))-INDEX(Annuity_Deaths,(A97-1)))</f>
        <v>0.9998000966679742</v>
      </c>
      <c r="P97" s="23" cm="1">
        <f t="array" ref="P97">Annuity_Annuity*((1+Annuity_AnnuityEscalation)^INDEX(Annuity_PolicyAge,A97))</f>
        <v>1477.4554437890627</v>
      </c>
      <c r="Q97" s="23" cm="1">
        <f t="array" ref="Q97">INDEX(Annuity_PolicyHoldersInforce,A97)*INDEX(Global_EscalatedExpense,A97)</f>
        <v>7.3259849384139537</v>
      </c>
      <c r="R97" s="23" cm="1">
        <f t="array" ref="R97">INDEX(Annuity_PolicyHoldersInforce,A97)*INDEX(Annuity_EscalatedAnnuity,A97)</f>
        <v>1477.1600955229296</v>
      </c>
      <c r="S97" s="23" cm="1">
        <f t="array" ref="S97">-INDEX(Annuity_ExpensesPaid,A97)-INDEX(Annuity_AnnuitiesPaid,A97)</f>
        <v>-1484.4860804613436</v>
      </c>
      <c r="T97" s="23" cm="1">
        <f t="array" ref="T97">IF(A97=Global_MaxT,INDEX(Annuity_NetCF,A97),INDEX(Annuity_NetCF,A97)+(INDEX(Annuity_BEL,(A97+1))*INDEX(Global_DiscountFactor,A97)))</f>
        <v>-919605.21914870408</v>
      </c>
    </row>
    <row r="98" spans="1:20" x14ac:dyDescent="0.2">
      <c r="A98" s="7">
        <v>96</v>
      </c>
      <c r="B98" s="21">
        <f t="shared" si="2"/>
        <v>30</v>
      </c>
      <c r="C98" s="21"/>
      <c r="D98" s="22" cm="1">
        <f t="array" ref="D98">IF(A98=1,1,INDEX(Life_PolicyHoldersInforce,(A98-1))-INDEX(Life_Deaths,(A98-1))-INDEX(Life_Lapses,(A98-1)))</f>
        <v>0.39643979786295702</v>
      </c>
      <c r="E98" s="22" cm="1">
        <f t="array" ref="E98">(INDEX(Life_PolicyHoldersInforce,A98)-INDEX(Life_Deaths,A98))*INDEX(Life_LapseRateFactor,(Global_DurationInforce+A98))</f>
        <v>3.4655141276112608E-3</v>
      </c>
      <c r="F98" s="22" cm="1">
        <f t="array" ref="F98">INDEX(Life_PolicyHoldersInforce,A98)*INDEX(Global_QxFactor,INDEX(Global_Age,A98),Global_QxIndex)</f>
        <v>9.5546065383249966E-7</v>
      </c>
      <c r="G98" s="11" cm="1">
        <f t="array" ref="G98">INDEX(Life_Deaths,A98)*Life_SumAssured</f>
        <v>0.47773032691624984</v>
      </c>
      <c r="H98" s="11" cm="1">
        <f t="array" ref="H98">INDEX(Life_PolicyHoldersInforce,A98)*Life_Premium</f>
        <v>17.681214984687884</v>
      </c>
      <c r="I98" s="11" cm="1">
        <f t="array" ref="I98">INDEX(Life_PolicyHoldersInforce,A98)*INDEX(Global_EscalatedExpense,A98)</f>
        <v>2.9167275782393802</v>
      </c>
      <c r="J98" s="11" cm="1">
        <f t="array" ref="J98">INDEX(Life_PremiumsReceived,A98)-INDEX(Life_ExpensesPaid,A98)-INDEX(Life_DeathBenefitsPaid,A98)</f>
        <v>14.286757079532254</v>
      </c>
      <c r="K98" s="11" cm="1">
        <f t="array" ref="K98">IF(A98=Global_MaxT,INDEX(Life_NetCF,A98),INDEX(Life_NetCF,A98)+(INDEX(Life_BEL,(A98+1))/INDEX(Global_DiscountFactor,A98)))</f>
        <v>-1328.6365315910837</v>
      </c>
      <c r="L98" s="11"/>
      <c r="M98" s="5">
        <f t="shared" si="3"/>
        <v>9</v>
      </c>
      <c r="N98" s="22" cm="1">
        <f t="array" ref="N98">INDEX(Annuity_PolicyHoldersInforce,A98)*INDEX(Global_QxFactor,INDEX(Global_Age,A98),Global_QxIndex)</f>
        <v>2.4096153662022272E-6</v>
      </c>
      <c r="O98" s="22" cm="1">
        <f t="array" ref="O98">IF(A98=1,1,INDEX(Annuity_PolicyHoldersInforce,(A98-1))-INDEX(Annuity_Deaths,(A98-1)))</f>
        <v>0.99979776757207273</v>
      </c>
      <c r="P98" s="23" cm="1">
        <f t="array" ref="P98">Annuity_Annuity*((1+Annuity_AnnuityEscalation)^INDEX(Annuity_PolicyAge,A98))</f>
        <v>1551.3282159785158</v>
      </c>
      <c r="Q98" s="23" cm="1">
        <f t="array" ref="Q98">INDEX(Annuity_PolicyHoldersInforce,A98)*INDEX(Global_EscalatedExpense,A98)</f>
        <v>7.3558147720267302</v>
      </c>
      <c r="R98" s="23" cm="1">
        <f t="array" ref="R98">INDEX(Annuity_PolicyHoldersInforce,A98)*INDEX(Annuity_EscalatedAnnuity,A98)</f>
        <v>1551.0144871068865</v>
      </c>
      <c r="S98" s="23" cm="1">
        <f t="array" ref="S98">-INDEX(Annuity_ExpensesPaid,A98)-INDEX(Annuity_AnnuitiesPaid,A98)</f>
        <v>-1558.3703018789131</v>
      </c>
      <c r="T98" s="23" cm="1">
        <f t="array" ref="T98">IF(A98=Global_MaxT,INDEX(Annuity_NetCF,A98),INDEX(Annuity_NetCF,A98)+(INDEX(Annuity_BEL,(A98+1))*INDEX(Global_DiscountFactor,A98)))</f>
        <v>-922589.73216154228</v>
      </c>
    </row>
    <row r="99" spans="1:20" x14ac:dyDescent="0.2">
      <c r="A99" s="7">
        <v>97</v>
      </c>
      <c r="B99" s="21">
        <f t="shared" si="2"/>
        <v>30</v>
      </c>
      <c r="C99" s="21"/>
      <c r="D99" s="22" cm="1">
        <f t="array" ref="D99">IF(A99=1,1,INDEX(Life_PolicyHoldersInforce,(A99-1))-INDEX(Life_Deaths,(A99-1))-INDEX(Life_Lapses,(A99-1)))</f>
        <v>0.39297332827469195</v>
      </c>
      <c r="E99" s="22" cm="1">
        <f t="array" ref="E99">(INDEX(Life_PolicyHoldersInforce,A99)-INDEX(Life_Deaths,A99))*INDEX(Life_LapseRateFactor,(Global_DurationInforce+A99))</f>
        <v>3.4352116721165678E-3</v>
      </c>
      <c r="F99" s="22" cm="1">
        <f t="array" ref="F99">INDEX(Life_PolicyHoldersInforce,A99)*INDEX(Global_QxFactor,INDEX(Global_Age,A99),Global_QxIndex)</f>
        <v>9.4710610588562792E-7</v>
      </c>
      <c r="G99" s="11" cm="1">
        <f t="array" ref="G99">INDEX(Life_Deaths,A99)*Life_SumAssured</f>
        <v>0.47355305294281397</v>
      </c>
      <c r="H99" s="11" cm="1">
        <f t="array" ref="H99">INDEX(Life_PolicyHoldersInforce,A99)*Life_Premium</f>
        <v>17.526610441051261</v>
      </c>
      <c r="I99" s="11" cm="1">
        <f t="array" ref="I99">INDEX(Life_PolicyHoldersInforce,A99)*INDEX(Global_EscalatedExpense,A99)</f>
        <v>2.9030029156167498</v>
      </c>
      <c r="J99" s="11" cm="1">
        <f t="array" ref="J99">INDEX(Life_PremiumsReceived,A99)-INDEX(Life_ExpensesPaid,A99)-INDEX(Life_DeathBenefitsPaid,A99)</f>
        <v>14.150054472491698</v>
      </c>
      <c r="K99" s="11" cm="1">
        <f t="array" ref="K99">IF(A99=Global_MaxT,INDEX(Life_NetCF,A99),INDEX(Life_NetCF,A99)+(INDEX(Life_BEL,(A99+1))/INDEX(Global_DiscountFactor,A99)))</f>
        <v>-1336.4182054790019</v>
      </c>
      <c r="L99" s="11"/>
      <c r="M99" s="5">
        <f t="shared" si="3"/>
        <v>9</v>
      </c>
      <c r="N99" s="22" cm="1">
        <f t="array" ref="N99">INDEX(Annuity_PolicyHoldersInforce,A99)*INDEX(Global_QxFactor,INDEX(Global_Age,A99),Global_QxIndex)</f>
        <v>2.4096095587815653E-6</v>
      </c>
      <c r="O99" s="22" cm="1">
        <f t="array" ref="O99">IF(A99=1,1,INDEX(Annuity_PolicyHoldersInforce,(A99-1))-INDEX(Annuity_Deaths,(A99-1)))</f>
        <v>0.99979535795670649</v>
      </c>
      <c r="P99" s="23" cm="1">
        <f t="array" ref="P99">Annuity_Annuity*((1+Annuity_AnnuityEscalation)^INDEX(Annuity_PolicyAge,A99))</f>
        <v>1551.3282159785158</v>
      </c>
      <c r="Q99" s="23" cm="1">
        <f t="array" ref="Q99">INDEX(Annuity_PolicyHoldersInforce,A99)*INDEX(Global_EscalatedExpense,A99)</f>
        <v>7.3857654714408518</v>
      </c>
      <c r="R99" s="23" cm="1">
        <f t="array" ref="R99">INDEX(Annuity_PolicyHoldersInforce,A99)*INDEX(Annuity_EscalatedAnnuity,A99)</f>
        <v>1551.0107490025791</v>
      </c>
      <c r="S99" s="23" cm="1">
        <f t="array" ref="S99">-INDEX(Annuity_ExpensesPaid,A99)-INDEX(Annuity_AnnuitiesPaid,A99)</f>
        <v>-1558.39651447402</v>
      </c>
      <c r="T99" s="23" cm="1">
        <f t="array" ref="T99">IF(A99=Global_MaxT,INDEX(Annuity_NetCF,A99),INDEX(Annuity_NetCF,A99)+(INDEX(Annuity_BEL,(A99+1))*INDEX(Global_DiscountFactor,A99)))</f>
        <v>-925514.52858578204</v>
      </c>
    </row>
    <row r="100" spans="1:20" x14ac:dyDescent="0.2">
      <c r="A100" s="7">
        <v>98</v>
      </c>
      <c r="B100" s="21">
        <f t="shared" si="2"/>
        <v>30</v>
      </c>
      <c r="C100" s="21"/>
      <c r="D100" s="22" cm="1">
        <f t="array" ref="D100">IF(A100=1,1,INDEX(Life_PolicyHoldersInforce,(A100-1))-INDEX(Life_Deaths,(A100-1))-INDEX(Life_Lapses,(A100-1)))</f>
        <v>0.38953716949646949</v>
      </c>
      <c r="E100" s="22" cm="1">
        <f t="array" ref="E100">(INDEX(Life_PolicyHoldersInforce,A100)-INDEX(Life_Deaths,A100))*INDEX(Life_LapseRateFactor,(Global_DurationInforce+A100))</f>
        <v>3.4051741812923951E-3</v>
      </c>
      <c r="F100" s="22" cm="1">
        <f t="array" ref="F100">INDEX(Life_PolicyHoldersInforce,A100)*INDEX(Global_QxFactor,INDEX(Global_Age,A100),Global_QxIndex)</f>
        <v>9.3882461010591398E-7</v>
      </c>
      <c r="G100" s="11" cm="1">
        <f t="array" ref="G100">INDEX(Life_Deaths,A100)*Life_SumAssured</f>
        <v>0.469412305052957</v>
      </c>
      <c r="H100" s="11" cm="1">
        <f t="array" ref="H100">INDEX(Life_PolicyHoldersInforce,A100)*Life_Premium</f>
        <v>17.373357759542539</v>
      </c>
      <c r="I100" s="11" cm="1">
        <f t="array" ref="I100">INDEX(Life_PolicyHoldersInforce,A100)*INDEX(Global_EscalatedExpense,A100)</f>
        <v>2.8893428343988128</v>
      </c>
      <c r="J100" s="11" cm="1">
        <f t="array" ref="J100">INDEX(Life_PremiumsReceived,A100)-INDEX(Life_ExpensesPaid,A100)-INDEX(Life_DeathBenefitsPaid,A100)</f>
        <v>14.01460262009077</v>
      </c>
      <c r="K100" s="11" cm="1">
        <f t="array" ref="K100">IF(A100=Global_MaxT,INDEX(Life_NetCF,A100),INDEX(Life_NetCF,A100)+(INDEX(Life_BEL,(A100+1))/INDEX(Global_DiscountFactor,A100)))</f>
        <v>-1344.0261447308731</v>
      </c>
      <c r="L100" s="11"/>
      <c r="M100" s="5">
        <f t="shared" si="3"/>
        <v>9</v>
      </c>
      <c r="N100" s="22" cm="1">
        <f t="array" ref="N100">INDEX(Annuity_PolicyHoldersInforce,A100)*INDEX(Global_QxFactor,INDEX(Global_Age,A100),Global_QxIndex)</f>
        <v>2.4096037513749001E-6</v>
      </c>
      <c r="O100" s="22" cm="1">
        <f t="array" ref="O100">IF(A100=1,1,INDEX(Annuity_PolicyHoldersInforce,(A100-1))-INDEX(Annuity_Deaths,(A100-1)))</f>
        <v>0.99979294834714771</v>
      </c>
      <c r="P100" s="23" cm="1">
        <f t="array" ref="P100">Annuity_Annuity*((1+Annuity_AnnuityEscalation)^INDEX(Annuity_PolicyAge,A100))</f>
        <v>1551.3282159785158</v>
      </c>
      <c r="Q100" s="23" cm="1">
        <f t="array" ref="Q100">INDEX(Annuity_PolicyHoldersInforce,A100)*INDEX(Global_EscalatedExpense,A100)</f>
        <v>7.4158381212334481</v>
      </c>
      <c r="R100" s="23" cm="1">
        <f t="array" ref="R100">INDEX(Annuity_PolicyHoldersInforce,A100)*INDEX(Annuity_EscalatedAnnuity,A100)</f>
        <v>1551.007010907281</v>
      </c>
      <c r="S100" s="23" cm="1">
        <f t="array" ref="S100">-INDEX(Annuity_ExpensesPaid,A100)-INDEX(Annuity_AnnuitiesPaid,A100)</f>
        <v>-1558.4228490285145</v>
      </c>
      <c r="T100" s="23" cm="1">
        <f t="array" ref="T100">IF(A100=Global_MaxT,INDEX(Annuity_NetCF,A100),INDEX(Annuity_NetCF,A100)+(INDEX(Annuity_BEL,(A100+1))*INDEX(Global_DiscountFactor,A100)))</f>
        <v>-928453.53526432381</v>
      </c>
    </row>
    <row r="101" spans="1:20" x14ac:dyDescent="0.2">
      <c r="A101" s="7">
        <v>99</v>
      </c>
      <c r="B101" s="21">
        <f t="shared" si="2"/>
        <v>30</v>
      </c>
      <c r="C101" s="21"/>
      <c r="D101" s="22" cm="1">
        <f t="array" ref="D101">IF(A101=1,1,INDEX(Life_PolicyHoldersInforce,(A101-1))-INDEX(Life_Deaths,(A101-1))-INDEX(Life_Lapses,(A101-1)))</f>
        <v>0.386131056490567</v>
      </c>
      <c r="E101" s="22" cm="1">
        <f t="array" ref="E101">(INDEX(Life_PolicyHoldersInforce,A101)-INDEX(Life_Deaths,A101))*INDEX(Life_LapseRateFactor,(Global_DurationInforce+A101))</f>
        <v>3.3753993382876673E-3</v>
      </c>
      <c r="F101" s="22" cm="1">
        <f t="array" ref="F101">INDEX(Life_PolicyHoldersInforce,A101)*INDEX(Global_QxFactor,INDEX(Global_Age,A101),Global_QxIndex)</f>
        <v>9.3061552772520921E-7</v>
      </c>
      <c r="G101" s="11" cm="1">
        <f t="array" ref="G101">INDEX(Life_Deaths,A101)*Life_SumAssured</f>
        <v>0.46530776386260458</v>
      </c>
      <c r="H101" s="11" cm="1">
        <f t="array" ref="H101">INDEX(Life_PolicyHoldersInforce,A101)*Life_Premium</f>
        <v>17.221445119479288</v>
      </c>
      <c r="I101" s="11" cm="1">
        <f t="array" ref="I101">INDEX(Life_PolicyHoldersInforce,A101)*INDEX(Global_EscalatedExpense,A101)</f>
        <v>2.875747030697744</v>
      </c>
      <c r="J101" s="11" cm="1">
        <f t="array" ref="J101">INDEX(Life_PremiumsReceived,A101)-INDEX(Life_ExpensesPaid,A101)-INDEX(Life_DeathBenefitsPaid,A101)</f>
        <v>13.88039032491894</v>
      </c>
      <c r="K101" s="11" cm="1">
        <f t="array" ref="K101">IF(A101=Global_MaxT,INDEX(Life_NetCF,A101),INDEX(Life_NetCF,A101)+(INDEX(Life_BEL,(A101+1))/INDEX(Global_DiscountFactor,A101)))</f>
        <v>-1351.4624356084778</v>
      </c>
      <c r="L101" s="11"/>
      <c r="M101" s="5">
        <f t="shared" si="3"/>
        <v>9</v>
      </c>
      <c r="N101" s="22" cm="1">
        <f t="array" ref="N101">INDEX(Annuity_PolicyHoldersInforce,A101)*INDEX(Global_QxFactor,INDEX(Global_Age,A101),Global_QxIndex)</f>
        <v>2.4095979439822309E-6</v>
      </c>
      <c r="O101" s="22" cm="1">
        <f t="array" ref="O101">IF(A101=1,1,INDEX(Annuity_PolicyHoldersInforce,(A101-1))-INDEX(Annuity_Deaths,(A101-1)))</f>
        <v>0.9997905387433963</v>
      </c>
      <c r="P101" s="23" cm="1">
        <f t="array" ref="P101">Annuity_Annuity*((1+Annuity_AnnuityEscalation)^INDEX(Annuity_PolicyAge,A101))</f>
        <v>1551.3282159785158</v>
      </c>
      <c r="Q101" s="23" cm="1">
        <f t="array" ref="Q101">INDEX(Annuity_PolicyHoldersInforce,A101)*INDEX(Global_EscalatedExpense,A101)</f>
        <v>7.4460332179503368</v>
      </c>
      <c r="R101" s="23" cm="1">
        <f t="array" ref="R101">INDEX(Annuity_PolicyHoldersInforce,A101)*INDEX(Annuity_EscalatedAnnuity,A101)</f>
        <v>1551.0032728209922</v>
      </c>
      <c r="S101" s="23" cm="1">
        <f t="array" ref="S101">-INDEX(Annuity_ExpensesPaid,A101)-INDEX(Annuity_AnnuitiesPaid,A101)</f>
        <v>-1558.4493060389425</v>
      </c>
      <c r="T101" s="23" cm="1">
        <f t="array" ref="T101">IF(A101=Global_MaxT,INDEX(Annuity_NetCF,A101),INDEX(Annuity_NetCF,A101)+(INDEX(Annuity_BEL,(A101+1))*INDEX(Global_DiscountFactor,A101)))</f>
        <v>-931406.82124374609</v>
      </c>
    </row>
    <row r="102" spans="1:20" x14ac:dyDescent="0.2">
      <c r="A102" s="7">
        <v>100</v>
      </c>
      <c r="B102" s="21">
        <f t="shared" si="2"/>
        <v>30</v>
      </c>
      <c r="C102" s="21"/>
      <c r="D102" s="22" cm="1">
        <f t="array" ref="D102">IF(A102=1,1,INDEX(Life_PolicyHoldersInforce,(A102-1))-INDEX(Life_Deaths,(A102-1))-INDEX(Life_Lapses,(A102-1)))</f>
        <v>0.38275472653675158</v>
      </c>
      <c r="E102" s="22" cm="1">
        <f t="array" ref="E102">(INDEX(Life_PolicyHoldersInforce,A102)-INDEX(Life_Deaths,A102))*INDEX(Life_LapseRateFactor,(Global_DurationInforce+A102))</f>
        <v>3.345884846509853E-3</v>
      </c>
      <c r="F102" s="22" cm="1">
        <f t="array" ref="F102">INDEX(Life_PolicyHoldersInforce,A102)*INDEX(Global_QxFactor,INDEX(Global_Age,A102),Global_QxIndex)</f>
        <v>9.2247822556075323E-7</v>
      </c>
      <c r="G102" s="11" cm="1">
        <f t="array" ref="G102">INDEX(Life_Deaths,A102)*Life_SumAssured</f>
        <v>0.4612391127803766</v>
      </c>
      <c r="H102" s="11" cm="1">
        <f t="array" ref="H102">INDEX(Life_PolicyHoldersInforce,A102)*Life_Premium</f>
        <v>17.070860803539119</v>
      </c>
      <c r="I102" s="11" cm="1">
        <f t="array" ref="I102">INDEX(Life_PolicyHoldersInforce,A102)*INDEX(Global_EscalatedExpense,A102)</f>
        <v>2.8622152020556673</v>
      </c>
      <c r="J102" s="11" cm="1">
        <f t="array" ref="J102">INDEX(Life_PremiumsReceived,A102)-INDEX(Life_ExpensesPaid,A102)-INDEX(Life_DeathBenefitsPaid,A102)</f>
        <v>13.747406488703076</v>
      </c>
      <c r="K102" s="11" cm="1">
        <f t="array" ref="K102">IF(A102=Global_MaxT,INDEX(Life_NetCF,A102),INDEX(Life_NetCF,A102)+(INDEX(Life_BEL,(A102+1))/INDEX(Global_DiscountFactor,A102)))</f>
        <v>-1358.7291431246322</v>
      </c>
      <c r="L102" s="11"/>
      <c r="M102" s="5">
        <f t="shared" si="3"/>
        <v>9</v>
      </c>
      <c r="N102" s="22" cm="1">
        <f t="array" ref="N102">INDEX(Annuity_PolicyHoldersInforce,A102)*INDEX(Global_QxFactor,INDEX(Global_Age,A102),Global_QxIndex)</f>
        <v>2.4095921366035584E-6</v>
      </c>
      <c r="O102" s="22" cm="1">
        <f t="array" ref="O102">IF(A102=1,1,INDEX(Annuity_PolicyHoldersInforce,(A102-1))-INDEX(Annuity_Deaths,(A102-1)))</f>
        <v>0.99978812914545234</v>
      </c>
      <c r="P102" s="23" cm="1">
        <f t="array" ref="P102">Annuity_Annuity*((1+Annuity_AnnuityEscalation)^INDEX(Annuity_PolicyAge,A102))</f>
        <v>1551.3282159785158</v>
      </c>
      <c r="Q102" s="23" cm="1">
        <f t="array" ref="Q102">INDEX(Annuity_PolicyHoldersInforce,A102)*INDEX(Global_EscalatedExpense,A102)</f>
        <v>7.4763512601591371</v>
      </c>
      <c r="R102" s="23" cm="1">
        <f t="array" ref="R102">INDEX(Annuity_PolicyHoldersInforce,A102)*INDEX(Annuity_EscalatedAnnuity,A102)</f>
        <v>1550.9995347437125</v>
      </c>
      <c r="S102" s="23" cm="1">
        <f t="array" ref="S102">-INDEX(Annuity_ExpensesPaid,A102)-INDEX(Annuity_AnnuitiesPaid,A102)</f>
        <v>-1558.4758860038717</v>
      </c>
      <c r="T102" s="23" cm="1">
        <f t="array" ref="T102">IF(A102=Global_MaxT,INDEX(Annuity_NetCF,A102),INDEX(Annuity_NetCF,A102)+(INDEX(Annuity_BEL,(A102+1))*INDEX(Global_DiscountFactor,A102)))</f>
        <v>-934374.45590621594</v>
      </c>
    </row>
    <row r="103" spans="1:20" x14ac:dyDescent="0.2">
      <c r="A103" s="7">
        <v>101</v>
      </c>
      <c r="B103" s="21">
        <f t="shared" si="2"/>
        <v>30</v>
      </c>
      <c r="C103" s="21"/>
      <c r="D103" s="22" cm="1">
        <f t="array" ref="D103">IF(A103=1,1,INDEX(Life_PolicyHoldersInforce,(A103-1))-INDEX(Life_Deaths,(A103-1))-INDEX(Life_Lapses,(A103-1)))</f>
        <v>0.37940791921201616</v>
      </c>
      <c r="E103" s="22" cm="1">
        <f t="array" ref="E103">(INDEX(Life_PolicyHoldersInforce,A103)-INDEX(Life_Deaths,A103))*INDEX(Life_LapseRateFactor,(Global_DurationInforce+A103))</f>
        <v>3.3166284294478291E-3</v>
      </c>
      <c r="F103" s="22" cm="1">
        <f t="array" ref="F103">INDEX(Life_PolicyHoldersInforce,A103)*INDEX(Global_QxFactor,INDEX(Global_Age,A103),Global_QxIndex)</f>
        <v>9.1441207596633611E-7</v>
      </c>
      <c r="G103" s="11" cm="1">
        <f t="array" ref="G103">INDEX(Life_Deaths,A103)*Life_SumAssured</f>
        <v>0.45720603798316806</v>
      </c>
      <c r="H103" s="11" cm="1">
        <f t="array" ref="H103">INDEX(Life_PolicyHoldersInforce,A103)*Life_Premium</f>
        <v>16.921593196855923</v>
      </c>
      <c r="I103" s="11" cm="1">
        <f t="array" ref="I103">INDEX(Life_PolicyHoldersInforce,A103)*INDEX(Global_EscalatedExpense,A103)</f>
        <v>2.8487470474379202</v>
      </c>
      <c r="J103" s="11" cm="1">
        <f t="array" ref="J103">INDEX(Life_PremiumsReceived,A103)-INDEX(Life_ExpensesPaid,A103)-INDEX(Life_DeathBenefitsPaid,A103)</f>
        <v>13.615640111434836</v>
      </c>
      <c r="K103" s="11" cm="1">
        <f t="array" ref="K103">IF(A103=Global_MaxT,INDEX(Life_NetCF,A103),INDEX(Life_NetCF,A103)+(INDEX(Life_BEL,(A103+1))/INDEX(Global_DiscountFactor,A103)))</f>
        <v>-1365.8283112447741</v>
      </c>
      <c r="L103" s="11"/>
      <c r="M103" s="5">
        <f t="shared" si="3"/>
        <v>9</v>
      </c>
      <c r="N103" s="22" cm="1">
        <f t="array" ref="N103">INDEX(Annuity_PolicyHoldersInforce,A103)*INDEX(Global_QxFactor,INDEX(Global_Age,A103),Global_QxIndex)</f>
        <v>2.4095863292388824E-6</v>
      </c>
      <c r="O103" s="22" cm="1">
        <f t="array" ref="O103">IF(A103=1,1,INDEX(Annuity_PolicyHoldersInforce,(A103-1))-INDEX(Annuity_Deaths,(A103-1)))</f>
        <v>0.99978571955331574</v>
      </c>
      <c r="P103" s="23" cm="1">
        <f t="array" ref="P103">Annuity_Annuity*((1+Annuity_AnnuityEscalation)^INDEX(Annuity_PolicyAge,A103))</f>
        <v>1551.3282159785158</v>
      </c>
      <c r="Q103" s="23" cm="1">
        <f t="array" ref="Q103">INDEX(Annuity_PolicyHoldersInforce,A103)*INDEX(Global_EscalatedExpense,A103)</f>
        <v>7.5067927484574808</v>
      </c>
      <c r="R103" s="23" cm="1">
        <f t="array" ref="R103">INDEX(Annuity_PolicyHoldersInforce,A103)*INDEX(Annuity_EscalatedAnnuity,A103)</f>
        <v>1550.9957966754421</v>
      </c>
      <c r="S103" s="23" cm="1">
        <f t="array" ref="S103">-INDEX(Annuity_ExpensesPaid,A103)-INDEX(Annuity_AnnuitiesPaid,A103)</f>
        <v>-1558.5025894238995</v>
      </c>
      <c r="T103" s="23" cm="1">
        <f t="array" ref="T103">IF(A103=Global_MaxT,INDEX(Annuity_NetCF,A103),INDEX(Annuity_NetCF,A103)+(INDEX(Annuity_BEL,(A103+1))*INDEX(Global_DiscountFactor,A103)))</f>
        <v>-937356.50897112046</v>
      </c>
    </row>
    <row r="104" spans="1:20" x14ac:dyDescent="0.2">
      <c r="A104" s="7">
        <v>102</v>
      </c>
      <c r="B104" s="21">
        <f t="shared" si="2"/>
        <v>30</v>
      </c>
      <c r="C104" s="21"/>
      <c r="D104" s="22" cm="1">
        <f t="array" ref="D104">IF(A104=1,1,INDEX(Life_PolicyHoldersInforce,(A104-1))-INDEX(Life_Deaths,(A104-1))-INDEX(Life_Lapses,(A104-1)))</f>
        <v>0.37609037637049236</v>
      </c>
      <c r="E104" s="22" cm="1">
        <f t="array" ref="E104">(INDEX(Life_PolicyHoldersInforce,A104)-INDEX(Life_Deaths,A104))*INDEX(Life_LapseRateFactor,(Global_DurationInforce+A104))</f>
        <v>3.2876278304962807E-3</v>
      </c>
      <c r="F104" s="22" cm="1">
        <f t="array" ref="F104">INDEX(Life_PolicyHoldersInforce,A104)*INDEX(Global_QxFactor,INDEX(Global_Age,A104),Global_QxIndex)</f>
        <v>9.0641645678388611E-7</v>
      </c>
      <c r="G104" s="11" cm="1">
        <f t="array" ref="G104">INDEX(Life_Deaths,A104)*Life_SumAssured</f>
        <v>0.45320822839194308</v>
      </c>
      <c r="H104" s="11" cm="1">
        <f t="array" ref="H104">INDEX(Life_PolicyHoldersInforce,A104)*Life_Premium</f>
        <v>16.77363078612396</v>
      </c>
      <c r="I104" s="11" cm="1">
        <f t="array" ref="I104">INDEX(Life_PolicyHoldersInforce,A104)*INDEX(Global_EscalatedExpense,A104)</f>
        <v>2.8353422672263586</v>
      </c>
      <c r="J104" s="11" cm="1">
        <f t="array" ref="J104">INDEX(Life_PremiumsReceived,A104)-INDEX(Life_ExpensesPaid,A104)-INDEX(Life_DeathBenefitsPaid,A104)</f>
        <v>13.485080290505657</v>
      </c>
      <c r="K104" s="11" cm="1">
        <f t="array" ref="K104">IF(A104=Global_MaxT,INDEX(Life_NetCF,A104),INDEX(Life_NetCF,A104)+(INDEX(Life_BEL,(A104+1))/INDEX(Global_DiscountFactor,A104)))</f>
        <v>-1372.761963086705</v>
      </c>
      <c r="L104" s="11"/>
      <c r="M104" s="5">
        <f t="shared" si="3"/>
        <v>9</v>
      </c>
      <c r="N104" s="22" cm="1">
        <f t="array" ref="N104">INDEX(Annuity_PolicyHoldersInforce,A104)*INDEX(Global_QxFactor,INDEX(Global_Age,A104),Global_QxIndex)</f>
        <v>2.4095805218882027E-6</v>
      </c>
      <c r="O104" s="22" cm="1">
        <f t="array" ref="O104">IF(A104=1,1,INDEX(Annuity_PolicyHoldersInforce,(A104-1))-INDEX(Annuity_Deaths,(A104-1)))</f>
        <v>0.9997833099669865</v>
      </c>
      <c r="P104" s="23" cm="1">
        <f t="array" ref="P104">Annuity_Annuity*((1+Annuity_AnnuityEscalation)^INDEX(Annuity_PolicyAge,A104))</f>
        <v>1551.3282159785158</v>
      </c>
      <c r="Q104" s="23" cm="1">
        <f t="array" ref="Q104">INDEX(Annuity_PolicyHoldersInforce,A104)*INDEX(Global_EscalatedExpense,A104)</f>
        <v>7.5373581854812874</v>
      </c>
      <c r="R104" s="23" cm="1">
        <f t="array" ref="R104">INDEX(Annuity_PolicyHoldersInforce,A104)*INDEX(Annuity_EscalatedAnnuity,A104)</f>
        <v>1550.9920586161807</v>
      </c>
      <c r="S104" s="23" cm="1">
        <f t="array" ref="S104">-INDEX(Annuity_ExpensesPaid,A104)-INDEX(Annuity_AnnuitiesPaid,A104)</f>
        <v>-1558.5294168016619</v>
      </c>
      <c r="T104" s="23" cm="1">
        <f t="array" ref="T104">IF(A104=Global_MaxT,INDEX(Annuity_NetCF,A104),INDEX(Annuity_NetCF,A104)+(INDEX(Annuity_BEL,(A104+1))*INDEX(Global_DiscountFactor,A104)))</f>
        <v>-940353.05049670674</v>
      </c>
    </row>
    <row r="105" spans="1:20" x14ac:dyDescent="0.2">
      <c r="A105" s="7">
        <v>103</v>
      </c>
      <c r="B105" s="21">
        <f t="shared" si="2"/>
        <v>30</v>
      </c>
      <c r="C105" s="21"/>
      <c r="D105" s="22" cm="1">
        <f t="array" ref="D105">IF(A105=1,1,INDEX(Life_PolicyHoldersInforce,(A105-1))-INDEX(Life_Deaths,(A105-1))-INDEX(Life_Lapses,(A105-1)))</f>
        <v>0.37280184212353928</v>
      </c>
      <c r="E105" s="22" cm="1">
        <f t="array" ref="E105">(INDEX(Life_PolicyHoldersInforce,A105)-INDEX(Life_Deaths,A105))*INDEX(Life_LapseRateFactor,(Global_DurationInforce+A105))</f>
        <v>3.2588808127816545E-3</v>
      </c>
      <c r="F105" s="22" cm="1">
        <f t="array" ref="F105">INDEX(Life_PolicyHoldersInforce,A105)*INDEX(Global_QxFactor,INDEX(Global_Age,A105),Global_QxIndex)</f>
        <v>8.9849075129548169E-7</v>
      </c>
      <c r="G105" s="11" cm="1">
        <f t="array" ref="G105">INDEX(Life_Deaths,A105)*Life_SumAssured</f>
        <v>0.44924537564774086</v>
      </c>
      <c r="H105" s="11" cm="1">
        <f t="array" ref="H105">INDEX(Life_PolicyHoldersInforce,A105)*Life_Premium</f>
        <v>16.626962158709851</v>
      </c>
      <c r="I105" s="11" cm="1">
        <f t="array" ref="I105">INDEX(Life_PolicyHoldersInforce,A105)*INDEX(Global_EscalatedExpense,A105)</f>
        <v>2.8220005632126939</v>
      </c>
      <c r="J105" s="11" cm="1">
        <f t="array" ref="J105">INDEX(Life_PremiumsReceived,A105)-INDEX(Life_ExpensesPaid,A105)-INDEX(Life_DeathBenefitsPaid,A105)</f>
        <v>13.355716219849416</v>
      </c>
      <c r="K105" s="11" cm="1">
        <f t="array" ref="K105">IF(A105=Global_MaxT,INDEX(Life_NetCF,A105),INDEX(Life_NetCF,A105)+(INDEX(Life_BEL,(A105+1))/INDEX(Global_DiscountFactor,A105)))</f>
        <v>-1379.5321011185024</v>
      </c>
      <c r="L105" s="11"/>
      <c r="M105" s="5">
        <f t="shared" si="3"/>
        <v>9</v>
      </c>
      <c r="N105" s="22" cm="1">
        <f t="array" ref="N105">INDEX(Annuity_PolicyHoldersInforce,A105)*INDEX(Global_QxFactor,INDEX(Global_Age,A105),Global_QxIndex)</f>
        <v>2.4095747145515194E-6</v>
      </c>
      <c r="O105" s="22" cm="1">
        <f t="array" ref="O105">IF(A105=1,1,INDEX(Annuity_PolicyHoldersInforce,(A105-1))-INDEX(Annuity_Deaths,(A105-1)))</f>
        <v>0.99978090038646461</v>
      </c>
      <c r="P105" s="23" cm="1">
        <f t="array" ref="P105">Annuity_Annuity*((1+Annuity_AnnuityEscalation)^INDEX(Annuity_PolicyAge,A105))</f>
        <v>1551.3282159785158</v>
      </c>
      <c r="Q105" s="23" cm="1">
        <f t="array" ref="Q105">INDEX(Annuity_PolicyHoldersInforce,A105)*INDEX(Global_EscalatedExpense,A105)</f>
        <v>7.5680480759130635</v>
      </c>
      <c r="R105" s="23" cm="1">
        <f t="array" ref="R105">INDEX(Annuity_PolicyHoldersInforce,A105)*INDEX(Annuity_EscalatedAnnuity,A105)</f>
        <v>1550.9883205659285</v>
      </c>
      <c r="S105" s="23" cm="1">
        <f t="array" ref="S105">-INDEX(Annuity_ExpensesPaid,A105)-INDEX(Annuity_AnnuitiesPaid,A105)</f>
        <v>-1558.5563686418416</v>
      </c>
      <c r="T105" s="23" cm="1">
        <f t="array" ref="T105">IF(A105=Global_MaxT,INDEX(Annuity_NetCF,A105),INDEX(Annuity_NetCF,A105)+(INDEX(Annuity_BEL,(A105+1))*INDEX(Global_DiscountFactor,A105)))</f>
        <v>-943364.15088172851</v>
      </c>
    </row>
    <row r="106" spans="1:20" x14ac:dyDescent="0.2">
      <c r="A106" s="7">
        <v>104</v>
      </c>
      <c r="B106" s="21">
        <f t="shared" si="2"/>
        <v>30</v>
      </c>
      <c r="C106" s="21"/>
      <c r="D106" s="22" cm="1">
        <f t="array" ref="D106">IF(A106=1,1,INDEX(Life_PolicyHoldersInforce,(A106-1))-INDEX(Life_Deaths,(A106-1))-INDEX(Life_Lapses,(A106-1)))</f>
        <v>0.36954206282000635</v>
      </c>
      <c r="E106" s="22" cm="1">
        <f t="array" ref="E106">(INDEX(Life_PolicyHoldersInforce,A106)-INDEX(Life_Deaths,A106))*INDEX(Life_LapseRateFactor,(Global_DurationInforce+A106))</f>
        <v>3.2303851589896167E-3</v>
      </c>
      <c r="F106" s="22" cm="1">
        <f t="array" ref="F106">INDEX(Life_PolicyHoldersInforce,A106)*INDEX(Global_QxFactor,INDEX(Global_Age,A106),Global_QxIndex)</f>
        <v>8.9063434817578303E-7</v>
      </c>
      <c r="G106" s="11" cm="1">
        <f t="array" ref="G106">INDEX(Life_Deaths,A106)*Life_SumAssured</f>
        <v>0.44531717408789151</v>
      </c>
      <c r="H106" s="11" cm="1">
        <f t="array" ref="H106">INDEX(Life_PolicyHoldersInforce,A106)*Life_Premium</f>
        <v>16.481576001772282</v>
      </c>
      <c r="I106" s="11" cm="1">
        <f t="array" ref="I106">INDEX(Life_PolicyHoldersInforce,A106)*INDEX(Global_EscalatedExpense,A106)</f>
        <v>2.8087216385918548</v>
      </c>
      <c r="J106" s="11" cm="1">
        <f t="array" ref="J106">INDEX(Life_PremiumsReceived,A106)-INDEX(Life_ExpensesPaid,A106)-INDEX(Life_DeathBenefitsPaid,A106)</f>
        <v>13.227537189092535</v>
      </c>
      <c r="K106" s="11" cm="1">
        <f t="array" ref="K106">IF(A106=Global_MaxT,INDEX(Life_NetCF,A106),INDEX(Life_NetCF,A106)+(INDEX(Life_BEL,(A106+1))/INDEX(Global_DiscountFactor,A106)))</f>
        <v>-1386.1407073546229</v>
      </c>
      <c r="L106" s="11"/>
      <c r="M106" s="5">
        <f t="shared" si="3"/>
        <v>9</v>
      </c>
      <c r="N106" s="22" cm="1">
        <f t="array" ref="N106">INDEX(Annuity_PolicyHoldersInforce,A106)*INDEX(Global_QxFactor,INDEX(Global_Age,A106),Global_QxIndex)</f>
        <v>2.409568907228832E-6</v>
      </c>
      <c r="O106" s="22" cm="1">
        <f t="array" ref="O106">IF(A106=1,1,INDEX(Annuity_PolicyHoldersInforce,(A106-1))-INDEX(Annuity_Deaths,(A106-1)))</f>
        <v>0.99977849081175008</v>
      </c>
      <c r="P106" s="23" cm="1">
        <f t="array" ref="P106">Annuity_Annuity*((1+Annuity_AnnuityEscalation)^INDEX(Annuity_PolicyAge,A106))</f>
        <v>1551.3282159785158</v>
      </c>
      <c r="Q106" s="23" cm="1">
        <f t="array" ref="Q106">INDEX(Annuity_PolicyHoldersInforce,A106)*INDEX(Global_EscalatedExpense,A106)</f>
        <v>7.5988629264902317</v>
      </c>
      <c r="R106" s="23" cm="1">
        <f t="array" ref="R106">INDEX(Annuity_PolicyHoldersInforce,A106)*INDEX(Annuity_EscalatedAnnuity,A106)</f>
        <v>1550.9845825246853</v>
      </c>
      <c r="S106" s="23" cm="1">
        <f t="array" ref="S106">-INDEX(Annuity_ExpensesPaid,A106)-INDEX(Annuity_AnnuitiesPaid,A106)</f>
        <v>-1558.5834454511755</v>
      </c>
      <c r="T106" s="23" cm="1">
        <f t="array" ref="T106">IF(A106=Global_MaxT,INDEX(Annuity_NetCF,A106),INDEX(Annuity_NetCF,A106)+(INDEX(Annuity_BEL,(A106+1))*INDEX(Global_DiscountFactor,A106)))</f>
        <v>-946389.88086710218</v>
      </c>
    </row>
    <row r="107" spans="1:20" x14ac:dyDescent="0.2">
      <c r="A107" s="7">
        <v>105</v>
      </c>
      <c r="B107" s="21">
        <f t="shared" si="2"/>
        <v>30</v>
      </c>
      <c r="C107" s="21"/>
      <c r="D107" s="22" cm="1">
        <f t="array" ref="D107">IF(A107=1,1,INDEX(Life_PolicyHoldersInforce,(A107-1))-INDEX(Life_Deaths,(A107-1))-INDEX(Life_Lapses,(A107-1)))</f>
        <v>0.36631078702666858</v>
      </c>
      <c r="E107" s="22" cm="1">
        <f t="array" ref="E107">(INDEX(Life_PolicyHoldersInforce,A107)-INDEX(Life_Deaths,A107))*INDEX(Life_LapseRateFactor,(Global_DurationInforce+A107))</f>
        <v>3.2021386711940316E-3</v>
      </c>
      <c r="F107" s="22" cm="1">
        <f t="array" ref="F107">INDEX(Life_PolicyHoldersInforce,A107)*INDEX(Global_QxFactor,INDEX(Global_Age,A107),Global_QxIndex)</f>
        <v>8.8284664144487889E-7</v>
      </c>
      <c r="G107" s="11" cm="1">
        <f t="array" ref="G107">INDEX(Life_Deaths,A107)*Life_SumAssured</f>
        <v>0.44142332072243945</v>
      </c>
      <c r="H107" s="11" cm="1">
        <f t="array" ref="H107">INDEX(Life_PolicyHoldersInforce,A107)*Life_Premium</f>
        <v>16.337461101389419</v>
      </c>
      <c r="I107" s="11" cm="1">
        <f t="array" ref="I107">INDEX(Life_PolicyHoldersInforce,A107)*INDEX(Global_EscalatedExpense,A107)</f>
        <v>2.7955051979553858</v>
      </c>
      <c r="J107" s="11" cm="1">
        <f t="array" ref="J107">INDEX(Life_PremiumsReceived,A107)-INDEX(Life_ExpensesPaid,A107)-INDEX(Life_DeathBenefitsPaid,A107)</f>
        <v>13.100532582711594</v>
      </c>
      <c r="K107" s="11" cm="1">
        <f t="array" ref="K107">IF(A107=Global_MaxT,INDEX(Life_NetCF,A107),INDEX(Life_NetCF,A107)+(INDEX(Life_BEL,(A107+1))/INDEX(Global_DiscountFactor,A107)))</f>
        <v>-1392.5897435502068</v>
      </c>
      <c r="L107" s="11"/>
      <c r="M107" s="5">
        <f t="shared" si="3"/>
        <v>9</v>
      </c>
      <c r="N107" s="22" cm="1">
        <f t="array" ref="N107">INDEX(Annuity_PolicyHoldersInforce,A107)*INDEX(Global_QxFactor,INDEX(Global_Age,A107),Global_QxIndex)</f>
        <v>2.4095630999201415E-6</v>
      </c>
      <c r="O107" s="22" cm="1">
        <f t="array" ref="O107">IF(A107=1,1,INDEX(Annuity_PolicyHoldersInforce,(A107-1))-INDEX(Annuity_Deaths,(A107-1)))</f>
        <v>0.9997760812428429</v>
      </c>
      <c r="P107" s="23" cm="1">
        <f t="array" ref="P107">Annuity_Annuity*((1+Annuity_AnnuityEscalation)^INDEX(Annuity_PolicyAge,A107))</f>
        <v>1551.3282159785158</v>
      </c>
      <c r="Q107" s="23" cm="1">
        <f t="array" ref="Q107">INDEX(Annuity_PolicyHoldersInforce,A107)*INDEX(Global_EscalatedExpense,A107)</f>
        <v>7.629803246013493</v>
      </c>
      <c r="R107" s="23" cm="1">
        <f t="array" ref="R107">INDEX(Annuity_PolicyHoldersInforce,A107)*INDEX(Annuity_EscalatedAnnuity,A107)</f>
        <v>1550.9808444924511</v>
      </c>
      <c r="S107" s="23" cm="1">
        <f t="array" ref="S107">-INDEX(Annuity_ExpensesPaid,A107)-INDEX(Annuity_AnnuitiesPaid,A107)</f>
        <v>-1558.6106477384646</v>
      </c>
      <c r="T107" s="23" cm="1">
        <f t="array" ref="T107">IF(A107=Global_MaxT,INDEX(Annuity_NetCF,A107),INDEX(Annuity_NetCF,A107)+(INDEX(Annuity_BEL,(A107+1))*INDEX(Global_DiscountFactor,A107)))</f>
        <v>-949430.31153756951</v>
      </c>
    </row>
    <row r="108" spans="1:20" x14ac:dyDescent="0.2">
      <c r="A108" s="7">
        <v>106</v>
      </c>
      <c r="B108" s="21">
        <f t="shared" si="2"/>
        <v>30</v>
      </c>
      <c r="C108" s="21"/>
      <c r="D108" s="22" cm="1">
        <f t="array" ref="D108">IF(A108=1,1,INDEX(Life_PolicyHoldersInforce,(A108-1))-INDEX(Life_Deaths,(A108-1))-INDEX(Life_Lapses,(A108-1)))</f>
        <v>0.36310776550883311</v>
      </c>
      <c r="E108" s="22" cm="1">
        <f t="array" ref="E108">(INDEX(Life_PolicyHoldersInforce,A108)-INDEX(Life_Deaths,A108))*INDEX(Life_LapseRateFactor,(Global_DurationInforce+A108))</f>
        <v>3.174139170687428E-3</v>
      </c>
      <c r="F108" s="22" cm="1">
        <f t="array" ref="F108">INDEX(Life_PolicyHoldersInforce,A108)*INDEX(Global_QxFactor,INDEX(Global_Age,A108),Global_QxIndex)</f>
        <v>8.7512703042154628E-7</v>
      </c>
      <c r="G108" s="11" cm="1">
        <f t="array" ref="G108">INDEX(Life_Deaths,A108)*Life_SumAssured</f>
        <v>0.43756351521077314</v>
      </c>
      <c r="H108" s="11" cm="1">
        <f t="array" ref="H108">INDEX(Life_PolicyHoldersInforce,A108)*Life_Premium</f>
        <v>16.194606341693959</v>
      </c>
      <c r="I108" s="11" cm="1">
        <f t="array" ref="I108">INDEX(Life_PolicyHoldersInforce,A108)*INDEX(Global_EscalatedExpense,A108)</f>
        <v>2.7823509472848778</v>
      </c>
      <c r="J108" s="11" cm="1">
        <f t="array" ref="J108">INDEX(Life_PremiumsReceived,A108)-INDEX(Life_ExpensesPaid,A108)-INDEX(Life_DeathBenefitsPaid,A108)</f>
        <v>12.974691879198309</v>
      </c>
      <c r="K108" s="11" cm="1">
        <f t="array" ref="K108">IF(A108=Global_MaxT,INDEX(Life_NetCF,A108),INDEX(Life_NetCF,A108)+(INDEX(Life_BEL,(A108+1))/INDEX(Global_DiscountFactor,A108)))</f>
        <v>-1398.8811513936048</v>
      </c>
      <c r="L108" s="11"/>
      <c r="M108" s="5">
        <f t="shared" si="3"/>
        <v>9</v>
      </c>
      <c r="N108" s="22" cm="1">
        <f t="array" ref="N108">INDEX(Annuity_PolicyHoldersInforce,A108)*INDEX(Global_QxFactor,INDEX(Global_Age,A108),Global_QxIndex)</f>
        <v>2.4095572926254469E-6</v>
      </c>
      <c r="O108" s="22" cm="1">
        <f t="array" ref="O108">IF(A108=1,1,INDEX(Annuity_PolicyHoldersInforce,(A108-1))-INDEX(Annuity_Deaths,(A108-1)))</f>
        <v>0.99977367167974296</v>
      </c>
      <c r="P108" s="23" cm="1">
        <f t="array" ref="P108">Annuity_Annuity*((1+Annuity_AnnuityEscalation)^INDEX(Annuity_PolicyAge,A108))</f>
        <v>1551.3282159785158</v>
      </c>
      <c r="Q108" s="23" cm="1">
        <f t="array" ref="Q108">INDEX(Annuity_PolicyHoldersInforce,A108)*INDEX(Global_EscalatedExpense,A108)</f>
        <v>7.6608695453552453</v>
      </c>
      <c r="R108" s="23" cm="1">
        <f t="array" ref="R108">INDEX(Annuity_PolicyHoldersInforce,A108)*INDEX(Annuity_EscalatedAnnuity,A108)</f>
        <v>1550.9771064692261</v>
      </c>
      <c r="S108" s="23" cm="1">
        <f t="array" ref="S108">-INDEX(Annuity_ExpensesPaid,A108)-INDEX(Annuity_AnnuitiesPaid,A108)</f>
        <v>-1558.6379760145815</v>
      </c>
      <c r="T108" s="23" cm="1">
        <f t="array" ref="T108">IF(A108=Global_MaxT,INDEX(Annuity_NetCF,A108),INDEX(Annuity_NetCF,A108)+(INDEX(Annuity_BEL,(A108+1))*INDEX(Global_DiscountFactor,A108)))</f>
        <v>-952485.51432337007</v>
      </c>
    </row>
    <row r="109" spans="1:20" x14ac:dyDescent="0.2">
      <c r="A109" s="7">
        <v>107</v>
      </c>
      <c r="B109" s="21">
        <f t="shared" si="2"/>
        <v>30</v>
      </c>
      <c r="C109" s="21"/>
      <c r="D109" s="22" cm="1">
        <f t="array" ref="D109">IF(A109=1,1,INDEX(Life_PolicyHoldersInforce,(A109-1))-INDEX(Life_Deaths,(A109-1))-INDEX(Life_Lapses,(A109-1)))</f>
        <v>0.35993275121111529</v>
      </c>
      <c r="E109" s="22" cm="1">
        <f t="array" ref="E109">(INDEX(Life_PolicyHoldersInforce,A109)-INDEX(Life_Deaths,A109))*INDEX(Life_LapseRateFactor,(Global_DurationInforce+A109))</f>
        <v>3.1463844978129544E-3</v>
      </c>
      <c r="F109" s="22" cm="1">
        <f t="array" ref="F109">INDEX(Life_PolicyHoldersInforce,A109)*INDEX(Global_QxFactor,INDEX(Global_Age,A109),Global_QxIndex)</f>
        <v>8.6747491967691901E-7</v>
      </c>
      <c r="G109" s="11" cm="1">
        <f t="array" ref="G109">INDEX(Life_Deaths,A109)*Life_SumAssured</f>
        <v>0.43373745983845952</v>
      </c>
      <c r="H109" s="11" cm="1">
        <f t="array" ref="H109">INDEX(Life_PolicyHoldersInforce,A109)*Life_Premium</f>
        <v>16.053000704015741</v>
      </c>
      <c r="I109" s="11" cm="1">
        <f t="array" ref="I109">INDEX(Life_PolicyHoldersInforce,A109)*INDEX(Global_EscalatedExpense,A109)</f>
        <v>2.7692585939454246</v>
      </c>
      <c r="J109" s="11" cm="1">
        <f t="array" ref="J109">INDEX(Life_PremiumsReceived,A109)-INDEX(Life_ExpensesPaid,A109)-INDEX(Life_DeathBenefitsPaid,A109)</f>
        <v>12.850004650231856</v>
      </c>
      <c r="K109" s="11" cm="1">
        <f t="array" ref="K109">IF(A109=Global_MaxT,INDEX(Life_NetCF,A109),INDEX(Life_NetCF,A109)+(INDEX(Life_BEL,(A109+1))/INDEX(Global_DiscountFactor,A109)))</f>
        <v>-1405.0168526971406</v>
      </c>
      <c r="L109" s="11"/>
      <c r="M109" s="5">
        <f t="shared" si="3"/>
        <v>9</v>
      </c>
      <c r="N109" s="22" cm="1">
        <f t="array" ref="N109">INDEX(Annuity_PolicyHoldersInforce,A109)*INDEX(Global_QxFactor,INDEX(Global_Age,A109),Global_QxIndex)</f>
        <v>2.4095514853447482E-6</v>
      </c>
      <c r="O109" s="22" cm="1">
        <f t="array" ref="O109">IF(A109=1,1,INDEX(Annuity_PolicyHoldersInforce,(A109-1))-INDEX(Annuity_Deaths,(A109-1)))</f>
        <v>0.99977126212245038</v>
      </c>
      <c r="P109" s="23" cm="1">
        <f t="array" ref="P109">Annuity_Annuity*((1+Annuity_AnnuityEscalation)^INDEX(Annuity_PolicyAge,A109))</f>
        <v>1551.3282159785158</v>
      </c>
      <c r="Q109" s="23" cm="1">
        <f t="array" ref="Q109">INDEX(Annuity_PolicyHoldersInforce,A109)*INDEX(Global_EscalatedExpense,A109)</f>
        <v>7.6920623374679993</v>
      </c>
      <c r="R109" s="23" cm="1">
        <f t="array" ref="R109">INDEX(Annuity_PolicyHoldersInforce,A109)*INDEX(Annuity_EscalatedAnnuity,A109)</f>
        <v>1550.9733684550101</v>
      </c>
      <c r="S109" s="23" cm="1">
        <f t="array" ref="S109">-INDEX(Annuity_ExpensesPaid,A109)-INDEX(Annuity_AnnuitiesPaid,A109)</f>
        <v>-1558.6654307924782</v>
      </c>
      <c r="T109" s="23" cm="1">
        <f t="array" ref="T109">IF(A109=Global_MaxT,INDEX(Annuity_NetCF,A109),INDEX(Annuity_NetCF,A109)+(INDEX(Annuity_BEL,(A109+1))*INDEX(Global_DiscountFactor,A109)))</f>
        <v>-955555.56100191991</v>
      </c>
    </row>
    <row r="110" spans="1:20" x14ac:dyDescent="0.2">
      <c r="A110" s="7">
        <v>108</v>
      </c>
      <c r="B110" s="21">
        <f t="shared" si="2"/>
        <v>31</v>
      </c>
      <c r="C110" s="21"/>
      <c r="D110" s="22" cm="1">
        <f t="array" ref="D110">IF(A110=1,1,INDEX(Life_PolicyHoldersInforce,(A110-1))-INDEX(Life_Deaths,(A110-1))-INDEX(Life_Lapses,(A110-1)))</f>
        <v>0.35678549923838265</v>
      </c>
      <c r="E110" s="22" cm="1">
        <f t="array" ref="E110">(INDEX(Life_PolicyHoldersInforce,A110)-INDEX(Life_Deaths,A110))*INDEX(Life_LapseRateFactor,(Global_DurationInforce+A110))</f>
        <v>3.1188722298516971E-3</v>
      </c>
      <c r="F110" s="22" cm="1">
        <f t="array" ref="F110">INDEX(Life_PolicyHoldersInforce,A110)*INDEX(Global_QxFactor,INDEX(Global_Age,A110),Global_QxIndex)</f>
        <v>8.9214305326935362E-7</v>
      </c>
      <c r="G110" s="11" cm="1">
        <f t="array" ref="G110">INDEX(Life_Deaths,A110)*Life_SumAssured</f>
        <v>0.44607152663467681</v>
      </c>
      <c r="H110" s="11" cm="1">
        <f t="array" ref="H110">INDEX(Life_PolicyHoldersInforce,A110)*Life_Premium</f>
        <v>15.912633266031866</v>
      </c>
      <c r="I110" s="11" cm="1">
        <f t="array" ref="I110">INDEX(Life_PolicyHoldersInforce,A110)*INDEX(Global_EscalatedExpense,A110)</f>
        <v>2.7562278466791126</v>
      </c>
      <c r="J110" s="11" cm="1">
        <f t="array" ref="J110">INDEX(Life_PremiumsReceived,A110)-INDEX(Life_ExpensesPaid,A110)-INDEX(Life_DeathBenefitsPaid,A110)</f>
        <v>12.710333892718078</v>
      </c>
      <c r="K110" s="11" cm="1">
        <f t="array" ref="K110">IF(A110=Global_MaxT,INDEX(Life_NetCF,A110),INDEX(Life_NetCF,A110)+(INDEX(Life_BEL,(A110+1))/INDEX(Global_DiscountFactor,A110)))</f>
        <v>-1410.998749586126</v>
      </c>
      <c r="L110" s="11"/>
      <c r="M110" s="5">
        <f t="shared" si="3"/>
        <v>10</v>
      </c>
      <c r="N110" s="22" cm="1">
        <f t="array" ref="N110">INDEX(Annuity_PolicyHoldersInforce,A110)*INDEX(Global_QxFactor,INDEX(Global_Age,A110),Global_QxIndex)</f>
        <v>2.4999245726080373E-6</v>
      </c>
      <c r="O110" s="22" cm="1">
        <f t="array" ref="O110">IF(A110=1,1,INDEX(Annuity_PolicyHoldersInforce,(A110-1))-INDEX(Annuity_Deaths,(A110-1)))</f>
        <v>0.99976885257096504</v>
      </c>
      <c r="P110" s="23" cm="1">
        <f t="array" ref="P110">Annuity_Annuity*((1+Annuity_AnnuityEscalation)^INDEX(Annuity_PolicyAge,A110))</f>
        <v>1628.8946267774415</v>
      </c>
      <c r="Q110" s="23" cm="1">
        <f t="array" ref="Q110">INDEX(Annuity_PolicyHoldersInforce,A110)*INDEX(Global_EscalatedExpense,A110)</f>
        <v>7.7233821373928597</v>
      </c>
      <c r="R110" s="23" cm="1">
        <f t="array" ref="R110">INDEX(Annuity_PolicyHoldersInforce,A110)*INDEX(Annuity_EscalatedAnnuity,A110)</f>
        <v>1628.5181119722931</v>
      </c>
      <c r="S110" s="23" cm="1">
        <f t="array" ref="S110">-INDEX(Annuity_ExpensesPaid,A110)-INDEX(Annuity_AnnuitiesPaid,A110)</f>
        <v>-1636.2414941096861</v>
      </c>
      <c r="T110" s="23" cm="1">
        <f t="array" ref="T110">IF(A110=Global_MaxT,INDEX(Annuity_NetCF,A110),INDEX(Annuity_NetCF,A110)+(INDEX(Annuity_BEL,(A110+1))*INDEX(Global_DiscountFactor,A110)))</f>
        <v>-958640.52369950013</v>
      </c>
    </row>
    <row r="111" spans="1:20" x14ac:dyDescent="0.2">
      <c r="A111" s="7">
        <v>109</v>
      </c>
      <c r="B111" s="21">
        <f t="shared" si="2"/>
        <v>31</v>
      </c>
      <c r="C111" s="21"/>
      <c r="D111" s="22" cm="1">
        <f t="array" ref="D111">IF(A111=1,1,INDEX(Life_PolicyHoldersInforce,(A111-1))-INDEX(Life_Deaths,(A111-1))-INDEX(Life_Lapses,(A111-1)))</f>
        <v>0.3536657348654777</v>
      </c>
      <c r="E111" s="22" cm="1">
        <f t="array" ref="E111">(INDEX(Life_PolicyHoldersInforce,A111)-INDEX(Life_Deaths,A111))*INDEX(Life_LapseRateFactor,(Global_DurationInforce+A111))</f>
        <v>3.0916005316265604E-3</v>
      </c>
      <c r="F111" s="22" cm="1">
        <f t="array" ref="F111">INDEX(Life_PolicyHoldersInforce,A111)*INDEX(Global_QxFactor,INDEX(Global_Age,A111),Global_QxIndex)</f>
        <v>8.8434207447658954E-7</v>
      </c>
      <c r="G111" s="11" cm="1">
        <f t="array" ref="G111">INDEX(Life_Deaths,A111)*Life_SumAssured</f>
        <v>0.44217103723829476</v>
      </c>
      <c r="H111" s="11" cm="1">
        <f t="array" ref="H111">INDEX(Life_PolicyHoldersInforce,A111)*Life_Premium</f>
        <v>15.773491775000306</v>
      </c>
      <c r="I111" s="11" cm="1">
        <f t="array" ref="I111">INDEX(Life_PolicyHoldersInforce,A111)*INDEX(Global_EscalatedExpense,A111)</f>
        <v>2.7432581676079613</v>
      </c>
      <c r="J111" s="11" cm="1">
        <f t="array" ref="J111">INDEX(Life_PremiumsReceived,A111)-INDEX(Life_ExpensesPaid,A111)-INDEX(Life_DeathBenefitsPaid,A111)</f>
        <v>12.588062570154049</v>
      </c>
      <c r="K111" s="11" cm="1">
        <f t="array" ref="K111">IF(A111=Global_MaxT,INDEX(Life_NetCF,A111),INDEX(Life_NetCF,A111)+(INDEX(Life_BEL,(A111+1))/INDEX(Global_DiscountFactor,A111)))</f>
        <v>-1416.8126761361325</v>
      </c>
      <c r="L111" s="11"/>
      <c r="M111" s="5">
        <f t="shared" si="3"/>
        <v>10</v>
      </c>
      <c r="N111" s="22" cm="1">
        <f t="array" ref="N111">INDEX(Annuity_PolicyHoldersInforce,A111)*INDEX(Global_QxFactor,INDEX(Global_Age,A111),Global_QxIndex)</f>
        <v>2.4999183215402506E-6</v>
      </c>
      <c r="O111" s="22" cm="1">
        <f t="array" ref="O111">IF(A111=1,1,INDEX(Annuity_PolicyHoldersInforce,(A111-1))-INDEX(Annuity_Deaths,(A111-1)))</f>
        <v>0.99976635264639246</v>
      </c>
      <c r="P111" s="23" cm="1">
        <f t="array" ref="P111">Annuity_Annuity*((1+Annuity_AnnuityEscalation)^INDEX(Annuity_PolicyAge,A111))</f>
        <v>1628.8946267774415</v>
      </c>
      <c r="Q111" s="23" cm="1">
        <f t="array" ref="Q111">INDEX(Annuity_PolicyHoldersInforce,A111)*INDEX(Global_EscalatedExpense,A111)</f>
        <v>7.7548287612313782</v>
      </c>
      <c r="R111" s="23" cm="1">
        <f t="array" ref="R111">INDEX(Annuity_PolicyHoldersInforce,A111)*INDEX(Annuity_EscalatedAnnuity,A111)</f>
        <v>1628.5140398585895</v>
      </c>
      <c r="S111" s="23" cm="1">
        <f t="array" ref="S111">-INDEX(Annuity_ExpensesPaid,A111)-INDEX(Annuity_AnnuitiesPaid,A111)</f>
        <v>-1636.268868619821</v>
      </c>
      <c r="T111" s="23" cm="1">
        <f t="array" ref="T111">IF(A111=Global_MaxT,INDEX(Annuity_NetCF,A111),INDEX(Annuity_NetCF,A111)+(INDEX(Annuity_BEL,(A111+1))*INDEX(Global_DiscountFactor,A111)))</f>
        <v>-961662.54894027498</v>
      </c>
    </row>
    <row r="112" spans="1:20" x14ac:dyDescent="0.2">
      <c r="A112" s="7">
        <v>110</v>
      </c>
      <c r="B112" s="21">
        <f t="shared" si="2"/>
        <v>31</v>
      </c>
      <c r="C112" s="21"/>
      <c r="D112" s="22" cm="1">
        <f t="array" ref="D112">IF(A112=1,1,INDEX(Life_PolicyHoldersInforce,(A112-1))-INDEX(Life_Deaths,(A112-1))-INDEX(Life_Lapses,(A112-1)))</f>
        <v>0.35057324999177669</v>
      </c>
      <c r="E112" s="22" cm="1">
        <f t="array" ref="E112">(INDEX(Life_PolicyHoldersInforce,A112)-INDEX(Life_Deaths,A112))*INDEX(Life_LapseRateFactor,(Global_DurationInforce+A112))</f>
        <v>3.0645672995742164E-3</v>
      </c>
      <c r="F112" s="22" cm="1">
        <f t="array" ref="F112">INDEX(Life_PolicyHoldersInforce,A112)*INDEX(Global_QxFactor,INDEX(Global_Age,A112),Global_QxIndex)</f>
        <v>8.7660930814134798E-7</v>
      </c>
      <c r="G112" s="11" cm="1">
        <f t="array" ref="G112">INDEX(Life_Deaths,A112)*Life_SumAssured</f>
        <v>0.43830465407067398</v>
      </c>
      <c r="H112" s="11" cm="1">
        <f t="array" ref="H112">INDEX(Life_PolicyHoldersInforce,A112)*Life_Premium</f>
        <v>15.63556694963324</v>
      </c>
      <c r="I112" s="11" cm="1">
        <f t="array" ref="I112">INDEX(Life_PolicyHoldersInforce,A112)*INDEX(Global_EscalatedExpense,A112)</f>
        <v>2.7303495185330844</v>
      </c>
      <c r="J112" s="11" cm="1">
        <f t="array" ref="J112">INDEX(Life_PremiumsReceived,A112)-INDEX(Life_ExpensesPaid,A112)-INDEX(Life_DeathBenefitsPaid,A112)</f>
        <v>12.466912777029481</v>
      </c>
      <c r="K112" s="11" cm="1">
        <f t="array" ref="K112">IF(A112=Global_MaxT,INDEX(Life_NetCF,A112),INDEX(Life_NetCF,A112)+(INDEX(Life_BEL,(A112+1))/INDEX(Global_DiscountFactor,A112)))</f>
        <v>-1422.4767611433956</v>
      </c>
      <c r="L112" s="11"/>
      <c r="M112" s="5">
        <f t="shared" si="3"/>
        <v>10</v>
      </c>
      <c r="N112" s="22" cm="1">
        <f t="array" ref="N112">INDEX(Annuity_PolicyHoldersInforce,A112)*INDEX(Global_QxFactor,INDEX(Global_Age,A112),Global_QxIndex)</f>
        <v>2.4999120704880942E-6</v>
      </c>
      <c r="O112" s="22" cm="1">
        <f t="array" ref="O112">IF(A112=1,1,INDEX(Annuity_PolicyHoldersInforce,(A112-1))-INDEX(Annuity_Deaths,(A112-1)))</f>
        <v>0.99976385272807089</v>
      </c>
      <c r="P112" s="23" cm="1">
        <f t="array" ref="P112">Annuity_Annuity*((1+Annuity_AnnuityEscalation)^INDEX(Annuity_PolicyAge,A112))</f>
        <v>1628.8946267774415</v>
      </c>
      <c r="Q112" s="23" cm="1">
        <f t="array" ref="Q112">INDEX(Annuity_PolicyHoldersInforce,A112)*INDEX(Global_EscalatedExpense,A112)</f>
        <v>7.7864034235552761</v>
      </c>
      <c r="R112" s="23" cm="1">
        <f t="array" ref="R112">INDEX(Annuity_PolicyHoldersInforce,A112)*INDEX(Annuity_EscalatedAnnuity,A112)</f>
        <v>1628.5099677550681</v>
      </c>
      <c r="S112" s="23" cm="1">
        <f t="array" ref="S112">-INDEX(Annuity_ExpensesPaid,A112)-INDEX(Annuity_AnnuitiesPaid,A112)</f>
        <v>-1636.2963711786235</v>
      </c>
      <c r="T112" s="23" cm="1">
        <f t="array" ref="T112">IF(A112=Global_MaxT,INDEX(Annuity_NetCF,A112),INDEX(Annuity_NetCF,A112)+(INDEX(Annuity_BEL,(A112+1))*INDEX(Global_DiscountFactor,A112)))</f>
        <v>-964699.25653396209</v>
      </c>
    </row>
    <row r="113" spans="1:20" x14ac:dyDescent="0.2">
      <c r="A113" s="7">
        <v>111</v>
      </c>
      <c r="B113" s="21">
        <f t="shared" si="2"/>
        <v>31</v>
      </c>
      <c r="C113" s="21"/>
      <c r="D113" s="22" cm="1">
        <f t="array" ref="D113">IF(A113=1,1,INDEX(Life_PolicyHoldersInforce,(A113-1))-INDEX(Life_Deaths,(A113-1))-INDEX(Life_Lapses,(A113-1)))</f>
        <v>0.34750780608289433</v>
      </c>
      <c r="E113" s="22" cm="1">
        <f t="array" ref="E113">(INDEX(Life_PolicyHoldersInforce,A113)-INDEX(Life_Deaths,A113))*INDEX(Life_LapseRateFactor,(Global_DurationInforce+A113))</f>
        <v>3.0377704485250842E-3</v>
      </c>
      <c r="F113" s="22" cm="1">
        <f t="array" ref="F113">INDEX(Life_PolicyHoldersInforce,A113)*INDEX(Global_QxFactor,INDEX(Global_Age,A113),Global_QxIndex)</f>
        <v>8.6894415780778858E-7</v>
      </c>
      <c r="G113" s="11" cm="1">
        <f t="array" ref="G113">INDEX(Life_Deaths,A113)*Life_SumAssured</f>
        <v>0.43447207890389428</v>
      </c>
      <c r="H113" s="11" cm="1">
        <f t="array" ref="H113">INDEX(Life_PolicyHoldersInforce,A113)*Life_Premium</f>
        <v>15.498848151297087</v>
      </c>
      <c r="I113" s="11" cm="1">
        <f t="array" ref="I113">INDEX(Life_PolicyHoldersInforce,A113)*INDEX(Global_EscalatedExpense,A113)</f>
        <v>2.7175016122723181</v>
      </c>
      <c r="J113" s="11" cm="1">
        <f t="array" ref="J113">INDEX(Life_PremiumsReceived,A113)-INDEX(Life_ExpensesPaid,A113)-INDEX(Life_DeathBenefitsPaid,A113)</f>
        <v>12.346874460120874</v>
      </c>
      <c r="K113" s="11" cm="1">
        <f t="array" ref="K113">IF(A113=Global_MaxT,INDEX(Life_NetCF,A113),INDEX(Life_NetCF,A113)+(INDEX(Life_BEL,(A113+1))/INDEX(Global_DiscountFactor,A113)))</f>
        <v>-1427.9928465329776</v>
      </c>
      <c r="L113" s="11"/>
      <c r="M113" s="5">
        <f t="shared" si="3"/>
        <v>10</v>
      </c>
      <c r="N113" s="22" cm="1">
        <f t="array" ref="N113">INDEX(Annuity_PolicyHoldersInforce,A113)*INDEX(Global_QxFactor,INDEX(Global_Age,A113),Global_QxIndex)</f>
        <v>2.499905819451569E-6</v>
      </c>
      <c r="O113" s="22" cm="1">
        <f t="array" ref="O113">IF(A113=1,1,INDEX(Annuity_PolicyHoldersInforce,(A113-1))-INDEX(Annuity_Deaths,(A113-1)))</f>
        <v>0.99976135281600043</v>
      </c>
      <c r="P113" s="23" cm="1">
        <f t="array" ref="P113">Annuity_Annuity*((1+Annuity_AnnuityEscalation)^INDEX(Annuity_PolicyAge,A113))</f>
        <v>1628.8946267774415</v>
      </c>
      <c r="Q113" s="23" cm="1">
        <f t="array" ref="Q113">INDEX(Annuity_PolicyHoldersInforce,A113)*INDEX(Global_EscalatedExpense,A113)</f>
        <v>7.8181066456877186</v>
      </c>
      <c r="R113" s="23" cm="1">
        <f t="array" ref="R113">INDEX(Annuity_PolicyHoldersInforce,A113)*INDEX(Annuity_EscalatedAnnuity,A113)</f>
        <v>1628.505895661729</v>
      </c>
      <c r="S113" s="23" cm="1">
        <f t="array" ref="S113">-INDEX(Annuity_ExpensesPaid,A113)-INDEX(Annuity_AnnuitiesPaid,A113)</f>
        <v>-1636.3240023074168</v>
      </c>
      <c r="T113" s="23" cm="1">
        <f t="array" ref="T113">IF(A113=Global_MaxT,INDEX(Annuity_NetCF,A113),INDEX(Annuity_NetCF,A113)+(INDEX(Annuity_BEL,(A113+1))*INDEX(Global_DiscountFactor,A113)))</f>
        <v>-967750.71781898476</v>
      </c>
    </row>
    <row r="114" spans="1:20" x14ac:dyDescent="0.2">
      <c r="A114" s="7">
        <v>112</v>
      </c>
      <c r="B114" s="21">
        <f t="shared" si="2"/>
        <v>31</v>
      </c>
      <c r="C114" s="21"/>
      <c r="D114" s="22" cm="1">
        <f t="array" ref="D114">IF(A114=1,1,INDEX(Life_PolicyHoldersInforce,(A114-1))-INDEX(Life_Deaths,(A114-1))-INDEX(Life_Lapses,(A114-1)))</f>
        <v>0.34446916669021144</v>
      </c>
      <c r="E114" s="22" cm="1">
        <f t="array" ref="E114">(INDEX(Life_PolicyHoldersInforce,A114)-INDEX(Life_Deaths,A114))*INDEX(Life_LapseRateFactor,(Global_DurationInforce+A114))</f>
        <v>3.0112079115424922E-3</v>
      </c>
      <c r="F114" s="22" cm="1">
        <f t="array" ref="F114">INDEX(Life_PolicyHoldersInforce,A114)*INDEX(Global_QxFactor,INDEX(Global_Age,A114),Global_QxIndex)</f>
        <v>8.6134603223553427E-7</v>
      </c>
      <c r="G114" s="11" cm="1">
        <f t="array" ref="G114">INDEX(Life_Deaths,A114)*Life_SumAssured</f>
        <v>0.43067301611776715</v>
      </c>
      <c r="H114" s="11" cm="1">
        <f t="array" ref="H114">INDEX(Life_PolicyHoldersInforce,A114)*Life_Premium</f>
        <v>15.36332483438343</v>
      </c>
      <c r="I114" s="11" cm="1">
        <f t="array" ref="I114">INDEX(Life_PolicyHoldersInforce,A114)*INDEX(Global_EscalatedExpense,A114)</f>
        <v>2.7047141629948674</v>
      </c>
      <c r="J114" s="11" cm="1">
        <f t="array" ref="J114">INDEX(Life_PremiumsReceived,A114)-INDEX(Life_ExpensesPaid,A114)-INDEX(Life_DeathBenefitsPaid,A114)</f>
        <v>12.227937655270795</v>
      </c>
      <c r="K114" s="11" cm="1">
        <f t="array" ref="K114">IF(A114=Global_MaxT,INDEX(Life_NetCF,A114),INDEX(Life_NetCF,A114)+(INDEX(Life_BEL,(A114+1))/INDEX(Global_DiscountFactor,A114)))</f>
        <v>-1433.3627553031808</v>
      </c>
      <c r="L114" s="11"/>
      <c r="M114" s="5">
        <f t="shared" si="3"/>
        <v>10</v>
      </c>
      <c r="N114" s="22" cm="1">
        <f t="array" ref="N114">INDEX(Annuity_PolicyHoldersInforce,A114)*INDEX(Global_QxFactor,INDEX(Global_Age,A114),Global_QxIndex)</f>
        <v>2.499899568430674E-6</v>
      </c>
      <c r="O114" s="22" cm="1">
        <f t="array" ref="O114">IF(A114=1,1,INDEX(Annuity_PolicyHoldersInforce,(A114-1))-INDEX(Annuity_Deaths,(A114-1)))</f>
        <v>0.99975885291018096</v>
      </c>
      <c r="P114" s="23" cm="1">
        <f t="array" ref="P114">Annuity_Annuity*((1+Annuity_AnnuityEscalation)^INDEX(Annuity_PolicyAge,A114))</f>
        <v>1628.8946267774415</v>
      </c>
      <c r="Q114" s="23" cm="1">
        <f t="array" ref="Q114">INDEX(Annuity_PolicyHoldersInforce,A114)*INDEX(Global_EscalatedExpense,A114)</f>
        <v>7.8499389510745097</v>
      </c>
      <c r="R114" s="23" cm="1">
        <f t="array" ref="R114">INDEX(Annuity_PolicyHoldersInforce,A114)*INDEX(Annuity_EscalatedAnnuity,A114)</f>
        <v>1628.5018235785724</v>
      </c>
      <c r="S114" s="23" cm="1">
        <f t="array" ref="S114">-INDEX(Annuity_ExpensesPaid,A114)-INDEX(Annuity_AnnuitiesPaid,A114)</f>
        <v>-1636.351762529647</v>
      </c>
      <c r="T114" s="23" cm="1">
        <f t="array" ref="T114">IF(A114=Global_MaxT,INDEX(Annuity_NetCF,A114),INDEX(Annuity_NetCF,A114)+(INDEX(Annuity_BEL,(A114+1))*INDEX(Global_DiscountFactor,A114)))</f>
        <v>-970817.0044804858</v>
      </c>
    </row>
    <row r="115" spans="1:20" x14ac:dyDescent="0.2">
      <c r="A115" s="7">
        <v>113</v>
      </c>
      <c r="B115" s="21">
        <f t="shared" si="2"/>
        <v>31</v>
      </c>
      <c r="C115" s="21"/>
      <c r="D115" s="22" cm="1">
        <f t="array" ref="D115">IF(A115=1,1,INDEX(Life_PolicyHoldersInforce,(A115-1))-INDEX(Life_Deaths,(A115-1))-INDEX(Life_Lapses,(A115-1)))</f>
        <v>0.34145709743263675</v>
      </c>
      <c r="E115" s="22" cm="1">
        <f t="array" ref="E115">(INDEX(Life_PolicyHoldersInforce,A115)-INDEX(Life_Deaths,A115))*INDEX(Life_LapseRateFactor,(Global_DurationInforce+A115))</f>
        <v>2.9848776397632488E-3</v>
      </c>
      <c r="F115" s="22" cm="1">
        <f t="array" ref="F115">INDEX(Life_PolicyHoldersInforce,A115)*INDEX(Global_QxFactor,INDEX(Global_Age,A115),Global_QxIndex)</f>
        <v>8.5381434535406711E-7</v>
      </c>
      <c r="G115" s="11" cm="1">
        <f t="array" ref="G115">INDEX(Life_Deaths,A115)*Life_SumAssured</f>
        <v>0.42690717267703354</v>
      </c>
      <c r="H115" s="11" cm="1">
        <f t="array" ref="H115">INDEX(Life_PolicyHoldersInforce,A115)*Life_Premium</f>
        <v>15.2289865454956</v>
      </c>
      <c r="I115" s="11" cm="1">
        <f t="array" ref="I115">INDEX(Life_PolicyHoldersInforce,A115)*INDEX(Global_EscalatedExpense,A115)</f>
        <v>2.6919868862149361</v>
      </c>
      <c r="J115" s="11" cm="1">
        <f t="array" ref="J115">INDEX(Life_PremiumsReceived,A115)-INDEX(Life_ExpensesPaid,A115)-INDEX(Life_DeathBenefitsPaid,A115)</f>
        <v>12.11009248660363</v>
      </c>
      <c r="K115" s="11" cm="1">
        <f t="array" ref="K115">IF(A115=Global_MaxT,INDEX(Life_NetCF,A115),INDEX(Life_NetCF,A115)+(INDEX(Life_BEL,(A115+1))/INDEX(Global_DiscountFactor,A115)))</f>
        <v>-1438.588291705863</v>
      </c>
      <c r="L115" s="11"/>
      <c r="M115" s="5">
        <f t="shared" si="3"/>
        <v>10</v>
      </c>
      <c r="N115" s="22" cm="1">
        <f t="array" ref="N115">INDEX(Annuity_PolicyHoldersInforce,A115)*INDEX(Global_QxFactor,INDEX(Global_Age,A115),Global_QxIndex)</f>
        <v>2.4998933174254102E-6</v>
      </c>
      <c r="O115" s="22" cm="1">
        <f t="array" ref="O115">IF(A115=1,1,INDEX(Annuity_PolicyHoldersInforce,(A115-1))-INDEX(Annuity_Deaths,(A115-1)))</f>
        <v>0.9997563530106125</v>
      </c>
      <c r="P115" s="23" cm="1">
        <f t="array" ref="P115">Annuity_Annuity*((1+Annuity_AnnuityEscalation)^INDEX(Annuity_PolicyAge,A115))</f>
        <v>1628.8946267774415</v>
      </c>
      <c r="Q115" s="23" cm="1">
        <f t="array" ref="Q115">INDEX(Annuity_PolicyHoldersInforce,A115)*INDEX(Global_EscalatedExpense,A115)</f>
        <v>7.8819008652927174</v>
      </c>
      <c r="R115" s="23" cm="1">
        <f t="array" ref="R115">INDEX(Annuity_PolicyHoldersInforce,A115)*INDEX(Annuity_EscalatedAnnuity,A115)</f>
        <v>1628.4977515055978</v>
      </c>
      <c r="S115" s="23" cm="1">
        <f t="array" ref="S115">-INDEX(Annuity_ExpensesPaid,A115)-INDEX(Annuity_AnnuitiesPaid,A115)</f>
        <v>-1636.3796523708904</v>
      </c>
      <c r="T115" s="23" cm="1">
        <f t="array" ref="T115">IF(A115=Global_MaxT,INDEX(Annuity_NetCF,A115),INDEX(Annuity_NetCF,A115)+(INDEX(Annuity_BEL,(A115+1))*INDEX(Global_DiscountFactor,A115)))</f>
        <v>-973898.1885520129</v>
      </c>
    </row>
    <row r="116" spans="1:20" x14ac:dyDescent="0.2">
      <c r="A116" s="7">
        <v>114</v>
      </c>
      <c r="B116" s="21">
        <f t="shared" si="2"/>
        <v>31</v>
      </c>
      <c r="C116" s="21"/>
      <c r="D116" s="22" cm="1">
        <f t="array" ref="D116">IF(A116=1,1,INDEX(Life_PolicyHoldersInforce,(A116-1))-INDEX(Life_Deaths,(A116-1))-INDEX(Life_Lapses,(A116-1)))</f>
        <v>0.33847136597852817</v>
      </c>
      <c r="E116" s="22" cm="1">
        <f t="array" ref="E116">(INDEX(Life_PolicyHoldersInforce,A116)-INDEX(Life_Deaths,A116))*INDEX(Life_LapseRateFactor,(Global_DurationInforce+A116))</f>
        <v>2.9587776022396042E-3</v>
      </c>
      <c r="F116" s="22" cm="1">
        <f t="array" ref="F116">INDEX(Life_PolicyHoldersInforce,A116)*INDEX(Global_QxFactor,INDEX(Global_Age,A116),Global_QxIndex)</f>
        <v>8.4634851621752184E-7</v>
      </c>
      <c r="G116" s="11" cm="1">
        <f t="array" ref="G116">INDEX(Life_Deaths,A116)*Life_SumAssured</f>
        <v>0.42317425810876091</v>
      </c>
      <c r="H116" s="11" cm="1">
        <f t="array" ref="H116">INDEX(Life_PolicyHoldersInforce,A116)*Life_Premium</f>
        <v>15.095822922642357</v>
      </c>
      <c r="I116" s="11" cm="1">
        <f t="array" ref="I116">INDEX(Life_PolicyHoldersInforce,A116)*INDEX(Global_EscalatedExpense,A116)</f>
        <v>2.6793194987854023</v>
      </c>
      <c r="J116" s="11" cm="1">
        <f t="array" ref="J116">INDEX(Life_PremiumsReceived,A116)-INDEX(Life_ExpensesPaid,A116)-INDEX(Life_DeathBenefitsPaid,A116)</f>
        <v>11.993329165748195</v>
      </c>
      <c r="K116" s="11" cm="1">
        <f t="array" ref="K116">IF(A116=Global_MaxT,INDEX(Life_NetCF,A116),INDEX(Life_NetCF,A116)+(INDEX(Life_BEL,(A116+1))/INDEX(Global_DiscountFactor,A116)))</f>
        <v>-1443.6712414250983</v>
      </c>
      <c r="L116" s="11"/>
      <c r="M116" s="5">
        <f t="shared" si="3"/>
        <v>10</v>
      </c>
      <c r="N116" s="22" cm="1">
        <f t="array" ref="N116">INDEX(Annuity_PolicyHoldersInforce,A116)*INDEX(Global_QxFactor,INDEX(Global_Age,A116),Global_QxIndex)</f>
        <v>2.4998870664357767E-6</v>
      </c>
      <c r="O116" s="22" cm="1">
        <f t="array" ref="O116">IF(A116=1,1,INDEX(Annuity_PolicyHoldersInforce,(A116-1))-INDEX(Annuity_Deaths,(A116-1)))</f>
        <v>0.99975385311729503</v>
      </c>
      <c r="P116" s="23" cm="1">
        <f t="array" ref="P116">Annuity_Annuity*((1+Annuity_AnnuityEscalation)^INDEX(Annuity_PolicyAge,A116))</f>
        <v>1628.8946267774415</v>
      </c>
      <c r="Q116" s="23" cm="1">
        <f t="array" ref="Q116">INDEX(Annuity_PolicyHoldersInforce,A116)*INDEX(Global_EscalatedExpense,A116)</f>
        <v>7.9139929160593558</v>
      </c>
      <c r="R116" s="23" cm="1">
        <f t="array" ref="R116">INDEX(Annuity_PolicyHoldersInforce,A116)*INDEX(Annuity_EscalatedAnnuity,A116)</f>
        <v>1628.4936794428054</v>
      </c>
      <c r="S116" s="23" cm="1">
        <f t="array" ref="S116">-INDEX(Annuity_ExpensesPaid,A116)-INDEX(Annuity_AnnuitiesPaid,A116)</f>
        <v>-1636.4076723588648</v>
      </c>
      <c r="T116" s="23" cm="1">
        <f t="array" ref="T116">IF(A116=Global_MaxT,INDEX(Annuity_NetCF,A116),INDEX(Annuity_NetCF,A116)+(INDEX(Annuity_BEL,(A116+1))*INDEX(Global_DiscountFactor,A116)))</f>
        <v>-976994.3424172129</v>
      </c>
    </row>
    <row r="117" spans="1:20" x14ac:dyDescent="0.2">
      <c r="A117" s="7">
        <v>115</v>
      </c>
      <c r="B117" s="21">
        <f t="shared" si="2"/>
        <v>31</v>
      </c>
      <c r="C117" s="21"/>
      <c r="D117" s="22" cm="1">
        <f t="array" ref="D117">IF(A117=1,1,INDEX(Life_PolicyHoldersInforce,(A117-1))-INDEX(Life_Deaths,(A117-1))-INDEX(Life_Lapses,(A117-1)))</f>
        <v>0.33551174202777234</v>
      </c>
      <c r="E117" s="22" cm="1">
        <f t="array" ref="E117">(INDEX(Life_PolicyHoldersInforce,A117)-INDEX(Life_Deaths,A117))*INDEX(Life_LapseRateFactor,(Global_DurationInforce+A117))</f>
        <v>2.9329057857825991E-3</v>
      </c>
      <c r="F117" s="22" cm="1">
        <f t="array" ref="F117">INDEX(Life_PolicyHoldersInforce,A117)*INDEX(Global_QxFactor,INDEX(Global_Age,A117),Global_QxIndex)</f>
        <v>8.3894796895987602E-7</v>
      </c>
      <c r="G117" s="11" cm="1">
        <f t="array" ref="G117">INDEX(Life_Deaths,A117)*Life_SumAssured</f>
        <v>0.419473984479938</v>
      </c>
      <c r="H117" s="11" cm="1">
        <f t="array" ref="H117">INDEX(Life_PolicyHoldersInforce,A117)*Life_Premium</f>
        <v>14.963823694438647</v>
      </c>
      <c r="I117" s="11" cm="1">
        <f t="array" ref="I117">INDEX(Life_PolicyHoldersInforce,A117)*INDEX(Global_EscalatedExpense,A117)</f>
        <v>2.6667117188915186</v>
      </c>
      <c r="J117" s="11" cm="1">
        <f t="array" ref="J117">INDEX(Life_PremiumsReceived,A117)-INDEX(Life_ExpensesPaid,A117)-INDEX(Life_DeathBenefitsPaid,A117)</f>
        <v>11.877637991067191</v>
      </c>
      <c r="K117" s="11" cm="1">
        <f t="array" ref="K117">IF(A117=Global_MaxT,INDEX(Life_NetCF,A117),INDEX(Life_NetCF,A117)+(INDEX(Life_BEL,(A117+1))/INDEX(Global_DiscountFactor,A117)))</f>
        <v>-1448.6133717542009</v>
      </c>
      <c r="L117" s="11"/>
      <c r="M117" s="5">
        <f t="shared" si="3"/>
        <v>10</v>
      </c>
      <c r="N117" s="22" cm="1">
        <f t="array" ref="N117">INDEX(Annuity_PolicyHoldersInforce,A117)*INDEX(Global_QxFactor,INDEX(Global_Age,A117),Global_QxIndex)</f>
        <v>2.4998808154617739E-6</v>
      </c>
      <c r="O117" s="22" cm="1">
        <f t="array" ref="O117">IF(A117=1,1,INDEX(Annuity_PolicyHoldersInforce,(A117-1))-INDEX(Annuity_Deaths,(A117-1)))</f>
        <v>0.99975135323022857</v>
      </c>
      <c r="P117" s="23" cm="1">
        <f t="array" ref="P117">Annuity_Annuity*((1+Annuity_AnnuityEscalation)^INDEX(Annuity_PolicyAge,A117))</f>
        <v>1628.8946267774415</v>
      </c>
      <c r="Q117" s="23" cm="1">
        <f t="array" ref="Q117">INDEX(Annuity_PolicyHoldersInforce,A117)*INDEX(Global_EscalatedExpense,A117)</f>
        <v>7.9462156332401017</v>
      </c>
      <c r="R117" s="23" cm="1">
        <f t="array" ref="R117">INDEX(Annuity_PolicyHoldersInforce,A117)*INDEX(Annuity_EscalatedAnnuity,A117)</f>
        <v>1628.4896073901953</v>
      </c>
      <c r="S117" s="23" cm="1">
        <f t="array" ref="S117">-INDEX(Annuity_ExpensesPaid,A117)-INDEX(Annuity_AnnuitiesPaid,A117)</f>
        <v>-1636.4358230234354</v>
      </c>
      <c r="T117" s="23" cm="1">
        <f t="array" ref="T117">IF(A117=Global_MaxT,INDEX(Annuity_NetCF,A117),INDEX(Annuity_NetCF,A117)+(INDEX(Annuity_BEL,(A117+1))*INDEX(Global_DiscountFactor,A117)))</f>
        <v>-980105.53881153313</v>
      </c>
    </row>
    <row r="118" spans="1:20" x14ac:dyDescent="0.2">
      <c r="A118" s="7">
        <v>116</v>
      </c>
      <c r="B118" s="21">
        <f t="shared" si="2"/>
        <v>31</v>
      </c>
      <c r="C118" s="21"/>
      <c r="D118" s="22" cm="1">
        <f t="array" ref="D118">IF(A118=1,1,INDEX(Life_PolicyHoldersInforce,(A118-1))-INDEX(Life_Deaths,(A118-1))-INDEX(Life_Lapses,(A118-1)))</f>
        <v>0.33257799729402077</v>
      </c>
      <c r="E118" s="22" cm="1">
        <f t="array" ref="E118">(INDEX(Life_PolicyHoldersInforce,A118)-INDEX(Life_Deaths,A118))*INDEX(Life_LapseRateFactor,(Global_DurationInforce+A118))</f>
        <v>2.9072601948067784E-3</v>
      </c>
      <c r="F118" s="22" cm="1">
        <f t="array" ref="F118">INDEX(Life_PolicyHoldersInforce,A118)*INDEX(Global_QxFactor,INDEX(Global_Age,A118),Global_QxIndex)</f>
        <v>8.3161213275053141E-7</v>
      </c>
      <c r="G118" s="11" cm="1">
        <f t="array" ref="G118">INDEX(Life_Deaths,A118)*Life_SumAssured</f>
        <v>0.41580606637526568</v>
      </c>
      <c r="H118" s="11" cm="1">
        <f t="array" ref="H118">INDEX(Life_PolicyHoldersInforce,A118)*Life_Premium</f>
        <v>14.832978679313326</v>
      </c>
      <c r="I118" s="11" cm="1">
        <f t="array" ref="I118">INDEX(Life_PolicyHoldersInforce,A118)*INDEX(Global_EscalatedExpense,A118)</f>
        <v>2.6541632660446424</v>
      </c>
      <c r="J118" s="11" cm="1">
        <f t="array" ref="J118">INDEX(Life_PremiumsReceived,A118)-INDEX(Life_ExpensesPaid,A118)-INDEX(Life_DeathBenefitsPaid,A118)</f>
        <v>11.763009346893417</v>
      </c>
      <c r="K118" s="11" cm="1">
        <f t="array" ref="K118">IF(A118=Global_MaxT,INDEX(Life_NetCF,A118),INDEX(Life_NetCF,A118)+(INDEX(Life_BEL,(A118+1))/INDEX(Global_DiscountFactor,A118)))</f>
        <v>-1453.4164317711216</v>
      </c>
      <c r="L118" s="11"/>
      <c r="M118" s="5">
        <f t="shared" si="3"/>
        <v>10</v>
      </c>
      <c r="N118" s="22" cm="1">
        <f t="array" ref="N118">INDEX(Annuity_PolicyHoldersInforce,A118)*INDEX(Global_QxFactor,INDEX(Global_Age,A118),Global_QxIndex)</f>
        <v>2.4998745645034019E-6</v>
      </c>
      <c r="O118" s="22" cm="1">
        <f t="array" ref="O118">IF(A118=1,1,INDEX(Annuity_PolicyHoldersInforce,(A118-1))-INDEX(Annuity_Deaths,(A118-1)))</f>
        <v>0.9997488533494131</v>
      </c>
      <c r="P118" s="23" cm="1">
        <f t="array" ref="P118">Annuity_Annuity*((1+Annuity_AnnuityEscalation)^INDEX(Annuity_PolicyAge,A118))</f>
        <v>1628.8946267774415</v>
      </c>
      <c r="Q118" s="23" cm="1">
        <f t="array" ref="Q118">INDEX(Annuity_PolicyHoldersInforce,A118)*INDEX(Global_EscalatedExpense,A118)</f>
        <v>7.9785695488580357</v>
      </c>
      <c r="R118" s="23" cm="1">
        <f t="array" ref="R118">INDEX(Annuity_PolicyHoldersInforce,A118)*INDEX(Annuity_EscalatedAnnuity,A118)</f>
        <v>1628.4855353477674</v>
      </c>
      <c r="S118" s="23" cm="1">
        <f t="array" ref="S118">-INDEX(Annuity_ExpensesPaid,A118)-INDEX(Annuity_AnnuitiesPaid,A118)</f>
        <v>-1636.4641048966255</v>
      </c>
      <c r="T118" s="23" cm="1">
        <f t="array" ref="T118">IF(A118=Global_MaxT,INDEX(Annuity_NetCF,A118),INDEX(Annuity_NetCF,A118)+(INDEX(Annuity_BEL,(A118+1))*INDEX(Global_DiscountFactor,A118)))</f>
        <v>-983231.85082393209</v>
      </c>
    </row>
    <row r="119" spans="1:20" x14ac:dyDescent="0.2">
      <c r="A119" s="7">
        <v>117</v>
      </c>
      <c r="B119" s="21">
        <f t="shared" si="2"/>
        <v>31</v>
      </c>
      <c r="C119" s="21"/>
      <c r="D119" s="22" cm="1">
        <f t="array" ref="D119">IF(A119=1,1,INDEX(Life_PolicyHoldersInforce,(A119-1))-INDEX(Life_Deaths,(A119-1))-INDEX(Life_Lapses,(A119-1)))</f>
        <v>0.32966990548708119</v>
      </c>
      <c r="E119" s="22" cm="1">
        <f t="array" ref="E119">(INDEX(Life_PolicyHoldersInforce,A119)-INDEX(Life_Deaths,A119))*INDEX(Life_LapseRateFactor,(Global_DurationInforce+A119))</f>
        <v>2.8818388511762656E-3</v>
      </c>
      <c r="F119" s="22" cm="1">
        <f t="array" ref="F119">INDEX(Life_PolicyHoldersInforce,A119)*INDEX(Global_QxFactor,INDEX(Global_Age,A119),Global_QxIndex)</f>
        <v>8.2434044175028362E-7</v>
      </c>
      <c r="G119" s="11" cm="1">
        <f t="array" ref="G119">INDEX(Life_Deaths,A119)*Life_SumAssured</f>
        <v>0.41217022087514182</v>
      </c>
      <c r="H119" s="11" cm="1">
        <f t="array" ref="H119">INDEX(Life_PolicyHoldersInforce,A119)*Life_Premium</f>
        <v>14.703277784723822</v>
      </c>
      <c r="I119" s="11" cm="1">
        <f t="array" ref="I119">INDEX(Life_PolicyHoldersInforce,A119)*INDEX(Global_EscalatedExpense,A119)</f>
        <v>2.6416738610759953</v>
      </c>
      <c r="J119" s="11" cm="1">
        <f t="array" ref="J119">INDEX(Life_PremiumsReceived,A119)-INDEX(Life_ExpensesPaid,A119)-INDEX(Life_DeathBenefitsPaid,A119)</f>
        <v>11.649433702772685</v>
      </c>
      <c r="K119" s="11" cm="1">
        <f t="array" ref="K119">IF(A119=Global_MaxT,INDEX(Life_NetCF,A119),INDEX(Life_NetCF,A119)+(INDEX(Life_BEL,(A119+1))/INDEX(Global_DiscountFactor,A119)))</f>
        <v>-1458.0821525122374</v>
      </c>
      <c r="L119" s="11"/>
      <c r="M119" s="5">
        <f t="shared" si="3"/>
        <v>10</v>
      </c>
      <c r="N119" s="22" cm="1">
        <f t="array" ref="N119">INDEX(Annuity_PolicyHoldersInforce,A119)*INDEX(Global_QxFactor,INDEX(Global_Age,A119),Global_QxIndex)</f>
        <v>2.4998683135606601E-6</v>
      </c>
      <c r="O119" s="22" cm="1">
        <f t="array" ref="O119">IF(A119=1,1,INDEX(Annuity_PolicyHoldersInforce,(A119-1))-INDEX(Annuity_Deaths,(A119-1)))</f>
        <v>0.99974635347484864</v>
      </c>
      <c r="P119" s="23" cm="1">
        <f t="array" ref="P119">Annuity_Annuity*((1+Annuity_AnnuityEscalation)^INDEX(Annuity_PolicyAge,A119))</f>
        <v>1628.8946267774415</v>
      </c>
      <c r="Q119" s="23" cm="1">
        <f t="array" ref="Q119">INDEX(Annuity_PolicyHoldersInforce,A119)*INDEX(Global_EscalatedExpense,A119)</f>
        <v>8.0110551971024346</v>
      </c>
      <c r="R119" s="23" cm="1">
        <f t="array" ref="R119">INDEX(Annuity_PolicyHoldersInforce,A119)*INDEX(Annuity_EscalatedAnnuity,A119)</f>
        <v>1628.4814633155218</v>
      </c>
      <c r="S119" s="23" cm="1">
        <f t="array" ref="S119">-INDEX(Annuity_ExpensesPaid,A119)-INDEX(Annuity_AnnuitiesPaid,A119)</f>
        <v>-1636.4925185126242</v>
      </c>
      <c r="T119" s="23" cm="1">
        <f t="array" ref="T119">IF(A119=Global_MaxT,INDEX(Annuity_NetCF,A119),INDEX(Annuity_NetCF,A119)+(INDEX(Annuity_BEL,(A119+1))*INDEX(Global_DiscountFactor,A119)))</f>
        <v>-986373.35189859779</v>
      </c>
    </row>
    <row r="120" spans="1:20" x14ac:dyDescent="0.2">
      <c r="A120" s="7">
        <v>118</v>
      </c>
      <c r="B120" s="21">
        <f t="shared" si="2"/>
        <v>31</v>
      </c>
      <c r="C120" s="21"/>
      <c r="D120" s="22" cm="1">
        <f t="array" ref="D120">IF(A120=1,1,INDEX(Life_PolicyHoldersInforce,(A120-1))-INDEX(Life_Deaths,(A120-1))-INDEX(Life_Lapses,(A120-1)))</f>
        <v>0.32678724229546319</v>
      </c>
      <c r="E120" s="22" cm="1">
        <f t="array" ref="E120">(INDEX(Life_PolicyHoldersInforce,A120)-INDEX(Life_Deaths,A120))*INDEX(Life_LapseRateFactor,(Global_DurationInforce+A120))</f>
        <v>2.856639794052181E-3</v>
      </c>
      <c r="F120" s="22" cm="1">
        <f t="array" ref="F120">INDEX(Life_PolicyHoldersInforce,A120)*INDEX(Global_QxFactor,INDEX(Global_Age,A120),Global_QxIndex)</f>
        <v>8.1713233506767715E-7</v>
      </c>
      <c r="G120" s="11" cm="1">
        <f t="array" ref="G120">INDEX(Life_Deaths,A120)*Life_SumAssured</f>
        <v>0.40856616753383856</v>
      </c>
      <c r="H120" s="11" cm="1">
        <f t="array" ref="H120">INDEX(Life_PolicyHoldersInforce,A120)*Life_Premium</f>
        <v>14.574711006377658</v>
      </c>
      <c r="I120" s="11" cm="1">
        <f t="array" ref="I120">INDEX(Life_PolicyHoldersInforce,A120)*INDEX(Global_EscalatedExpense,A120)</f>
        <v>2.6292432261304537</v>
      </c>
      <c r="J120" s="11" cm="1">
        <f t="array" ref="J120">INDEX(Life_PremiumsReceived,A120)-INDEX(Life_ExpensesPaid,A120)-INDEX(Life_DeathBenefitsPaid,A120)</f>
        <v>11.536901612713367</v>
      </c>
      <c r="K120" s="11" cm="1">
        <f t="array" ref="K120">IF(A120=Global_MaxT,INDEX(Life_NetCF,A120),INDEX(Life_NetCF,A120)+(INDEX(Life_BEL,(A120+1))/INDEX(Global_DiscountFactor,A120)))</f>
        <v>-1462.612247144544</v>
      </c>
      <c r="L120" s="11"/>
      <c r="M120" s="5">
        <f t="shared" si="3"/>
        <v>10</v>
      </c>
      <c r="N120" s="22" cm="1">
        <f t="array" ref="N120">INDEX(Annuity_PolicyHoldersInforce,A120)*INDEX(Global_QxFactor,INDEX(Global_Age,A120),Global_QxIndex)</f>
        <v>2.4998620626335491E-6</v>
      </c>
      <c r="O120" s="22" cm="1">
        <f t="array" ref="O120">IF(A120=1,1,INDEX(Annuity_PolicyHoldersInforce,(A120-1))-INDEX(Annuity_Deaths,(A120-1)))</f>
        <v>0.99974385360653506</v>
      </c>
      <c r="P120" s="23" cm="1">
        <f t="array" ref="P120">Annuity_Annuity*((1+Annuity_AnnuityEscalation)^INDEX(Annuity_PolicyAge,A120))</f>
        <v>1628.8946267774415</v>
      </c>
      <c r="Q120" s="23" cm="1">
        <f t="array" ref="Q120">INDEX(Annuity_PolicyHoldersInforce,A120)*INDEX(Global_EscalatedExpense,A120)</f>
        <v>8.0436731143375813</v>
      </c>
      <c r="R120" s="23" cm="1">
        <f t="array" ref="R120">INDEX(Annuity_PolicyHoldersInforce,A120)*INDEX(Annuity_EscalatedAnnuity,A120)</f>
        <v>1628.4773912934581</v>
      </c>
      <c r="S120" s="23" cm="1">
        <f t="array" ref="S120">-INDEX(Annuity_ExpensesPaid,A120)-INDEX(Annuity_AnnuitiesPaid,A120)</f>
        <v>-1636.5210644077956</v>
      </c>
      <c r="T120" s="23" cm="1">
        <f t="array" ref="T120">IF(A120=Global_MaxT,INDEX(Annuity_NetCF,A120),INDEX(Annuity_NetCF,A120)+(INDEX(Annuity_BEL,(A120+1))*INDEX(Global_DiscountFactor,A120)))</f>
        <v>-989530.11583667481</v>
      </c>
    </row>
    <row r="121" spans="1:20" x14ac:dyDescent="0.2">
      <c r="A121" s="7">
        <v>119</v>
      </c>
      <c r="B121" s="21">
        <f t="shared" si="2"/>
        <v>31</v>
      </c>
      <c r="C121" s="21"/>
      <c r="D121" s="22" cm="1">
        <f t="array" ref="D121">IF(A121=1,1,INDEX(Life_PolicyHoldersInforce,(A121-1))-INDEX(Life_Deaths,(A121-1))-INDEX(Life_Lapses,(A121-1)))</f>
        <v>0.32392978536907591</v>
      </c>
      <c r="E121" s="22" cm="1">
        <f t="array" ref="E121">(INDEX(Life_PolicyHoldersInforce,A121)-INDEX(Life_Deaths,A121))*INDEX(Life_LapseRateFactor,(Global_DurationInforce+A121))</f>
        <v>2.8316610797413954E-3</v>
      </c>
      <c r="F121" s="22" cm="1">
        <f t="array" ref="F121">INDEX(Life_PolicyHoldersInforce,A121)*INDEX(Global_QxFactor,INDEX(Global_Age,A121),Global_QxIndex)</f>
        <v>8.0998725671574127E-7</v>
      </c>
      <c r="G121" s="11" cm="1">
        <f t="array" ref="G121">INDEX(Life_Deaths,A121)*Life_SumAssured</f>
        <v>0.40499362835787062</v>
      </c>
      <c r="H121" s="11" cm="1">
        <f t="array" ref="H121">INDEX(Life_PolicyHoldersInforce,A121)*Life_Premium</f>
        <v>14.447268427460786</v>
      </c>
      <c r="I121" s="11" cm="1">
        <f t="array" ref="I121">INDEX(Life_PolicyHoldersInforce,A121)*INDEX(Global_EscalatedExpense,A121)</f>
        <v>2.616871084660366</v>
      </c>
      <c r="J121" s="11" cm="1">
        <f t="array" ref="J121">INDEX(Life_PremiumsReceived,A121)-INDEX(Life_ExpensesPaid,A121)-INDEX(Life_DeathBenefitsPaid,A121)</f>
        <v>11.425403714442551</v>
      </c>
      <c r="K121" s="11" cm="1">
        <f t="array" ref="K121">IF(A121=Global_MaxT,INDEX(Life_NetCF,A121),INDEX(Life_NetCF,A121)+(INDEX(Life_BEL,(A121+1))/INDEX(Global_DiscountFactor,A121)))</f>
        <v>-1467.008411136268</v>
      </c>
      <c r="L121" s="11"/>
      <c r="M121" s="5">
        <f t="shared" si="3"/>
        <v>10</v>
      </c>
      <c r="N121" s="22" cm="1">
        <f t="array" ref="N121">INDEX(Annuity_PolicyHoldersInforce,A121)*INDEX(Global_QxFactor,INDEX(Global_Age,A121),Global_QxIndex)</f>
        <v>2.4998558117220684E-6</v>
      </c>
      <c r="O121" s="22" cm="1">
        <f t="array" ref="O121">IF(A121=1,1,INDEX(Annuity_PolicyHoldersInforce,(A121-1))-INDEX(Annuity_Deaths,(A121-1)))</f>
        <v>0.99974135374447237</v>
      </c>
      <c r="P121" s="23" cm="1">
        <f t="array" ref="P121">Annuity_Annuity*((1+Annuity_AnnuityEscalation)^INDEX(Annuity_PolicyAge,A121))</f>
        <v>1628.8946267774415</v>
      </c>
      <c r="Q121" s="23" cm="1">
        <f t="array" ref="Q121">INDEX(Annuity_PolicyHoldersInforce,A121)*INDEX(Global_EscalatedExpense,A121)</f>
        <v>8.0764238391116354</v>
      </c>
      <c r="R121" s="23" cm="1">
        <f t="array" ref="R121">INDEX(Annuity_PolicyHoldersInforce,A121)*INDEX(Annuity_EscalatedAnnuity,A121)</f>
        <v>1628.4733192815766</v>
      </c>
      <c r="S121" s="23" cm="1">
        <f t="array" ref="S121">-INDEX(Annuity_ExpensesPaid,A121)-INDEX(Annuity_AnnuitiesPaid,A121)</f>
        <v>-1636.5497431206882</v>
      </c>
      <c r="T121" s="23" cm="1">
        <f t="array" ref="T121">IF(A121=Global_MaxT,INDEX(Annuity_NetCF,A121),INDEX(Annuity_NetCF,A121)+(INDEX(Annuity_BEL,(A121+1))*INDEX(Global_DiscountFactor,A121)))</f>
        <v>-992702.21679799957</v>
      </c>
    </row>
    <row r="122" spans="1:20" x14ac:dyDescent="0.2">
      <c r="A122" s="7">
        <v>120</v>
      </c>
      <c r="B122" s="21">
        <f t="shared" si="2"/>
        <v>32</v>
      </c>
      <c r="C122" s="21"/>
      <c r="D122" s="22" cm="1">
        <f t="array" ref="D122">IF(A122=1,1,INDEX(Life_PolicyHoldersInforce,(A122-1))-INDEX(Life_Deaths,(A122-1))-INDEX(Life_Lapses,(A122-1)))</f>
        <v>0.32109731430207777</v>
      </c>
      <c r="E122" s="22" cm="1">
        <f t="array" ref="E122">(INDEX(Life_PolicyHoldersInforce,A122)-INDEX(Life_Deaths,A122))*INDEX(Life_LapseRateFactor,(Global_DurationInforce+A122))</f>
        <v>2.8069004960540127E-3</v>
      </c>
      <c r="F122" s="22" cm="1">
        <f t="array" ref="F122">INDEX(Life_PolicyHoldersInforce,A122)*INDEX(Global_QxFactor,INDEX(Global_Age,A122),Global_QxIndex)</f>
        <v>8.355636923372918E-7</v>
      </c>
      <c r="G122" s="11" cm="1">
        <f t="array" ref="G122">INDEX(Life_Deaths,A122)*Life_SumAssured</f>
        <v>0.41778184616864589</v>
      </c>
      <c r="H122" s="11" cm="1">
        <f t="array" ref="H122">INDEX(Life_PolicyHoldersInforce,A122)*Life_Premium</f>
        <v>14.320940217872669</v>
      </c>
      <c r="I122" s="11" cm="1">
        <f t="array" ref="I122">INDEX(Life_PolicyHoldersInforce,A122)*INDEX(Global_EscalatedExpense,A122)</f>
        <v>2.6045571614193994</v>
      </c>
      <c r="J122" s="11" cm="1">
        <f t="array" ref="J122">INDEX(Life_PremiumsReceived,A122)-INDEX(Life_ExpensesPaid,A122)-INDEX(Life_DeathBenefitsPaid,A122)</f>
        <v>11.298601210284625</v>
      </c>
      <c r="K122" s="11" cm="1">
        <f t="array" ref="K122">IF(A122=Global_MaxT,INDEX(Life_NetCF,A122),INDEX(Life_NetCF,A122)+(INDEX(Life_BEL,(A122+1))/INDEX(Global_DiscountFactor,A122)))</f>
        <v>-1471.2723224259128</v>
      </c>
      <c r="L122" s="11"/>
      <c r="M122" s="5">
        <f t="shared" si="3"/>
        <v>11</v>
      </c>
      <c r="N122" s="22" cm="1">
        <f t="array" ref="N122">INDEX(Annuity_PolicyHoldersInforce,A122)*INDEX(Global_QxFactor,INDEX(Global_Age,A122),Global_QxIndex)</f>
        <v>2.601533712432101E-6</v>
      </c>
      <c r="O122" s="22" cm="1">
        <f t="array" ref="O122">IF(A122=1,1,INDEX(Annuity_PolicyHoldersInforce,(A122-1))-INDEX(Annuity_Deaths,(A122-1)))</f>
        <v>0.99973885388866068</v>
      </c>
      <c r="P122" s="23" cm="1">
        <f t="array" ref="P122">Annuity_Annuity*((1+Annuity_AnnuityEscalation)^INDEX(Annuity_PolicyAge,A122))</f>
        <v>1710.3393581163139</v>
      </c>
      <c r="Q122" s="23" cm="1">
        <f t="array" ref="Q122">INDEX(Annuity_PolicyHoldersInforce,A122)*INDEX(Global_EscalatedExpense,A122)</f>
        <v>8.1093079121655069</v>
      </c>
      <c r="R122" s="23" cm="1">
        <f t="array" ref="R122">INDEX(Annuity_PolicyHoldersInforce,A122)*INDEX(Annuity_EscalatedAnnuity,A122)</f>
        <v>1709.8927096438713</v>
      </c>
      <c r="S122" s="23" cm="1">
        <f t="array" ref="S122">-INDEX(Annuity_ExpensesPaid,A122)-INDEX(Annuity_AnnuitiesPaid,A122)</f>
        <v>-1718.0020175560369</v>
      </c>
      <c r="T122" s="23" cm="1">
        <f t="array" ref="T122">IF(A122=Global_MaxT,INDEX(Annuity_NetCF,A122),INDEX(Annuity_NetCF,A122)+(INDEX(Annuity_BEL,(A122+1))*INDEX(Global_DiscountFactor,A122)))</f>
        <v>-995889.72930284392</v>
      </c>
    </row>
    <row r="123" spans="1:20" x14ac:dyDescent="0.2">
      <c r="A123" s="7">
        <v>121</v>
      </c>
      <c r="B123" s="21">
        <f t="shared" si="2"/>
        <v>32</v>
      </c>
      <c r="C123" s="21"/>
      <c r="D123" s="22" cm="1">
        <f t="array" ref="D123">IF(A123=1,1,INDEX(Life_PolicyHoldersInforce,(A123-1))-INDEX(Life_Deaths,(A123-1))-INDEX(Life_Lapses,(A123-1)))</f>
        <v>0.31828957824233139</v>
      </c>
      <c r="E123" s="22" cm="1">
        <f t="array" ref="E123">(INDEX(Life_PolicyHoldersInforce,A123)-INDEX(Life_Deaths,A123))*INDEX(Life_LapseRateFactor,(Global_DurationInforce+A123))</f>
        <v>2.7823564236253142E-3</v>
      </c>
      <c r="F123" s="22" cm="1">
        <f t="array" ref="F123">INDEX(Life_PolicyHoldersInforce,A123)*INDEX(Global_QxFactor,INDEX(Global_Age,A123),Global_QxIndex)</f>
        <v>8.2825736430309602E-7</v>
      </c>
      <c r="G123" s="11" cm="1">
        <f t="array" ref="G123">INDEX(Life_Deaths,A123)*Life_SumAssured</f>
        <v>0.41412868215154802</v>
      </c>
      <c r="H123" s="11" cm="1">
        <f t="array" ref="H123">INDEX(Life_PolicyHoldersInforce,A123)*Life_Premium</f>
        <v>14.195715189607981</v>
      </c>
      <c r="I123" s="11" cm="1">
        <f t="array" ref="I123">INDEX(Life_PolicyHoldersInforce,A123)*INDEX(Global_EscalatedExpense,A123)</f>
        <v>2.5923009187909587</v>
      </c>
      <c r="J123" s="11" cm="1">
        <f t="array" ref="J123">INDEX(Life_PremiumsReceived,A123)-INDEX(Life_ExpensesPaid,A123)-INDEX(Life_DeathBenefitsPaid,A123)</f>
        <v>11.189285588665475</v>
      </c>
      <c r="K123" s="11" cm="1">
        <f t="array" ref="K123">IF(A123=Global_MaxT,INDEX(Life_NetCF,A123),INDEX(Life_NetCF,A123)+(INDEX(Life_BEL,(A123+1))/INDEX(Global_DiscountFactor,A123)))</f>
        <v>-1475.3893911711014</v>
      </c>
      <c r="L123" s="11"/>
      <c r="M123" s="5">
        <f t="shared" si="3"/>
        <v>11</v>
      </c>
      <c r="N123" s="22" cm="1">
        <f t="array" ref="N123">INDEX(Annuity_PolicyHoldersInforce,A123)*INDEX(Global_QxFactor,INDEX(Global_Age,A123),Global_QxIndex)</f>
        <v>2.6015269426865512E-6</v>
      </c>
      <c r="O123" s="22" cm="1">
        <f t="array" ref="O123">IF(A123=1,1,INDEX(Annuity_PolicyHoldersInforce,(A123-1))-INDEX(Annuity_Deaths,(A123-1)))</f>
        <v>0.99973625235494823</v>
      </c>
      <c r="P123" s="23" cm="1">
        <f t="array" ref="P123">Annuity_Annuity*((1+Annuity_AnnuityEscalation)^INDEX(Annuity_PolicyAge,A123))</f>
        <v>1710.3393581163139</v>
      </c>
      <c r="Q123" s="23" cm="1">
        <f t="array" ref="Q123">INDEX(Annuity_PolicyHoldersInforce,A123)*INDEX(Global_EscalatedExpense,A123)</f>
        <v>8.142325048277959</v>
      </c>
      <c r="R123" s="23" cm="1">
        <f t="array" ref="R123">INDEX(Annuity_PolicyHoldersInforce,A123)*INDEX(Annuity_EscalatedAnnuity,A123)</f>
        <v>1709.8882601383714</v>
      </c>
      <c r="S123" s="23" cm="1">
        <f t="array" ref="S123">-INDEX(Annuity_ExpensesPaid,A123)-INDEX(Annuity_AnnuitiesPaid,A123)</f>
        <v>-1718.0305851866494</v>
      </c>
      <c r="T123" s="23" cm="1">
        <f t="array" ref="T123">IF(A123=Global_MaxT,INDEX(Annuity_NetCF,A123),INDEX(Annuity_NetCF,A123)+(INDEX(Annuity_BEL,(A123+1))*INDEX(Global_DiscountFactor,A123)))</f>
        <v>-999010.90843848349</v>
      </c>
    </row>
    <row r="124" spans="1:20" x14ac:dyDescent="0.2">
      <c r="A124" s="7">
        <v>122</v>
      </c>
      <c r="B124" s="21">
        <f t="shared" si="2"/>
        <v>32</v>
      </c>
      <c r="C124" s="21"/>
      <c r="D124" s="22" cm="1">
        <f t="array" ref="D124">IF(A124=1,1,INDEX(Life_PolicyHoldersInforce,(A124-1))-INDEX(Life_Deaths,(A124-1))-INDEX(Life_Lapses,(A124-1)))</f>
        <v>0.3155063935613418</v>
      </c>
      <c r="E124" s="22" cm="1">
        <f t="array" ref="E124">(INDEX(Life_PolicyHoldersInforce,A124)-INDEX(Life_Deaths,A124))*INDEX(Life_LapseRateFactor,(Global_DurationInforce+A124))</f>
        <v>2.758026969239625E-3</v>
      </c>
      <c r="F124" s="22" cm="1">
        <f t="array" ref="F124">INDEX(Life_PolicyHoldersInforce,A124)*INDEX(Global_QxFactor,INDEX(Global_Age,A124),Global_QxIndex)</f>
        <v>8.2101492419250548E-7</v>
      </c>
      <c r="G124" s="11" cm="1">
        <f t="array" ref="G124">INDEX(Life_Deaths,A124)*Life_SumAssured</f>
        <v>0.41050746209625272</v>
      </c>
      <c r="H124" s="11" cm="1">
        <f t="array" ref="H124">INDEX(Life_PolicyHoldersInforce,A124)*Life_Premium</f>
        <v>14.071585152835844</v>
      </c>
      <c r="I124" s="11" cm="1">
        <f t="array" ref="I124">INDEX(Life_PolicyHoldersInforce,A124)*INDEX(Global_EscalatedExpense,A124)</f>
        <v>2.5801023502599025</v>
      </c>
      <c r="J124" s="11" cm="1">
        <f t="array" ref="J124">INDEX(Life_PremiumsReceived,A124)-INDEX(Life_ExpensesPaid,A124)-INDEX(Life_DeathBenefitsPaid,A124)</f>
        <v>11.080975340479689</v>
      </c>
      <c r="K124" s="11" cm="1">
        <f t="array" ref="K124">IF(A124=Global_MaxT,INDEX(Life_NetCF,A124),INDEX(Life_NetCF,A124)+(INDEX(Life_BEL,(A124+1))/INDEX(Global_DiscountFactor,A124)))</f>
        <v>-1479.3777308496137</v>
      </c>
      <c r="L124" s="11"/>
      <c r="M124" s="5">
        <f t="shared" si="3"/>
        <v>11</v>
      </c>
      <c r="N124" s="22" cm="1">
        <f t="array" ref="N124">INDEX(Annuity_PolicyHoldersInforce,A124)*INDEX(Global_QxFactor,INDEX(Global_Age,A124),Global_QxIndex)</f>
        <v>2.601520172958618E-6</v>
      </c>
      <c r="O124" s="22" cm="1">
        <f t="array" ref="O124">IF(A124=1,1,INDEX(Annuity_PolicyHoldersInforce,(A124-1))-INDEX(Annuity_Deaths,(A124-1)))</f>
        <v>0.99973365082800558</v>
      </c>
      <c r="P124" s="23" cm="1">
        <f t="array" ref="P124">Annuity_Annuity*((1+Annuity_AnnuityEscalation)^INDEX(Annuity_PolicyAge,A124))</f>
        <v>1710.3393581163139</v>
      </c>
      <c r="Q124" s="23" cm="1">
        <f t="array" ref="Q124">INDEX(Annuity_PolicyHoldersInforce,A124)*INDEX(Global_EscalatedExpense,A124)</f>
        <v>8.1754766140222497</v>
      </c>
      <c r="R124" s="23" cm="1">
        <f t="array" ref="R124">INDEX(Annuity_PolicyHoldersInforce,A124)*INDEX(Annuity_EscalatedAnnuity,A124)</f>
        <v>1709.88381064445</v>
      </c>
      <c r="S124" s="23" cm="1">
        <f t="array" ref="S124">-INDEX(Annuity_ExpensesPaid,A124)-INDEX(Annuity_AnnuitiesPaid,A124)</f>
        <v>-1718.0592872584723</v>
      </c>
      <c r="T124" s="23" cm="1">
        <f t="array" ref="T124">IF(A124=Global_MaxT,INDEX(Annuity_NetCF,A124),INDEX(Annuity_NetCF,A124)+(INDEX(Annuity_BEL,(A124+1))*INDEX(Global_DiscountFactor,A124)))</f>
        <v>-1002147.2513647042</v>
      </c>
    </row>
    <row r="125" spans="1:20" x14ac:dyDescent="0.2">
      <c r="A125" s="7">
        <v>123</v>
      </c>
      <c r="B125" s="21">
        <f t="shared" si="2"/>
        <v>32</v>
      </c>
      <c r="C125" s="21"/>
      <c r="D125" s="22" cm="1">
        <f t="array" ref="D125">IF(A125=1,1,INDEX(Life_PolicyHoldersInforce,(A125-1))-INDEX(Life_Deaths,(A125-1))-INDEX(Life_Lapses,(A125-1)))</f>
        <v>0.31274754557717799</v>
      </c>
      <c r="E125" s="22" cm="1">
        <f t="array" ref="E125">(INDEX(Life_PolicyHoldersInforce,A125)-INDEX(Life_Deaths,A125))*INDEX(Life_LapseRateFactor,(Global_DurationInforce+A125))</f>
        <v>2.7339102562359101E-3</v>
      </c>
      <c r="F125" s="22" cm="1">
        <f t="array" ref="F125">INDEX(Life_PolicyHoldersInforce,A125)*INDEX(Global_QxFactor,INDEX(Global_Age,A125),Global_QxIndex)</f>
        <v>8.1383581335735054E-7</v>
      </c>
      <c r="G125" s="11" cm="1">
        <f t="array" ref="G125">INDEX(Life_Deaths,A125)*Life_SumAssured</f>
        <v>0.40691790667867528</v>
      </c>
      <c r="H125" s="11" cm="1">
        <f t="array" ref="H125">INDEX(Life_PolicyHoldersInforce,A125)*Life_Premium</f>
        <v>13.948540532742138</v>
      </c>
      <c r="I125" s="11" cm="1">
        <f t="array" ref="I125">INDEX(Life_PolicyHoldersInforce,A125)*INDEX(Global_EscalatedExpense,A125)</f>
        <v>2.567961184429715</v>
      </c>
      <c r="J125" s="11" cm="1">
        <f t="array" ref="J125">INDEX(Life_PremiumsReceived,A125)-INDEX(Life_ExpensesPaid,A125)-INDEX(Life_DeathBenefitsPaid,A125)</f>
        <v>10.973661441633748</v>
      </c>
      <c r="K125" s="11" cm="1">
        <f t="array" ref="K125">IF(A125=Global_MaxT,INDEX(Life_NetCF,A125),INDEX(Life_NetCF,A125)+(INDEX(Life_BEL,(A125+1))/INDEX(Global_DiscountFactor,A125)))</f>
        <v>-1483.2389655249137</v>
      </c>
      <c r="L125" s="11"/>
      <c r="M125" s="5">
        <f t="shared" si="3"/>
        <v>11</v>
      </c>
      <c r="N125" s="22" cm="1">
        <f t="array" ref="N125">INDEX(Annuity_PolicyHoldersInforce,A125)*INDEX(Global_QxFactor,INDEX(Global_Age,A125),Global_QxIndex)</f>
        <v>2.6015134032483009E-6</v>
      </c>
      <c r="O125" s="22" cm="1">
        <f t="array" ref="O125">IF(A125=1,1,INDEX(Annuity_PolicyHoldersInforce,(A125-1))-INDEX(Annuity_Deaths,(A125-1)))</f>
        <v>0.99973104930783263</v>
      </c>
      <c r="P125" s="23" cm="1">
        <f t="array" ref="P125">Annuity_Annuity*((1+Annuity_AnnuityEscalation)^INDEX(Annuity_PolicyAge,A125))</f>
        <v>1710.3393581163139</v>
      </c>
      <c r="Q125" s="23" cm="1">
        <f t="array" ref="Q125">INDEX(Annuity_PolicyHoldersInforce,A125)*INDEX(Global_EscalatedExpense,A125)</f>
        <v>8.2087631567300914</v>
      </c>
      <c r="R125" s="23" cm="1">
        <f t="array" ref="R125">INDEX(Annuity_PolicyHoldersInforce,A125)*INDEX(Annuity_EscalatedAnnuity,A125)</f>
        <v>1709.8793611621074</v>
      </c>
      <c r="S125" s="23" cm="1">
        <f t="array" ref="S125">-INDEX(Annuity_ExpensesPaid,A125)-INDEX(Annuity_AnnuitiesPaid,A125)</f>
        <v>-1718.0881243188376</v>
      </c>
      <c r="T125" s="23" cm="1">
        <f t="array" ref="T125">IF(A125=Global_MaxT,INDEX(Annuity_NetCF,A125),INDEX(Annuity_NetCF,A125)+(INDEX(Annuity_BEL,(A125+1))*INDEX(Global_DiscountFactor,A125)))</f>
        <v>-1005298.831756928</v>
      </c>
    </row>
    <row r="126" spans="1:20" x14ac:dyDescent="0.2">
      <c r="A126" s="7">
        <v>124</v>
      </c>
      <c r="B126" s="21">
        <f t="shared" si="2"/>
        <v>32</v>
      </c>
      <c r="C126" s="21"/>
      <c r="D126" s="22" cm="1">
        <f t="array" ref="D126">IF(A126=1,1,INDEX(Life_PolicyHoldersInforce,(A126-1))-INDEX(Life_Deaths,(A126-1))-INDEX(Life_Lapses,(A126-1)))</f>
        <v>0.31001282148512871</v>
      </c>
      <c r="E126" s="22" cm="1">
        <f t="array" ref="E126">(INDEX(Life_PolicyHoldersInforce,A126)-INDEX(Life_Deaths,A126))*INDEX(Life_LapseRateFactor,(Global_DurationInforce+A126))</f>
        <v>2.7100044243630137E-3</v>
      </c>
      <c r="F126" s="22" cm="1">
        <f t="array" ref="F126">INDEX(Life_PolicyHoldersInforce,A126)*INDEX(Global_QxFactor,INDEX(Global_Age,A126),Global_QxIndex)</f>
        <v>8.067194780343875E-7</v>
      </c>
      <c r="G126" s="11" cm="1">
        <f t="array" ref="G126">INDEX(Life_Deaths,A126)*Life_SumAssured</f>
        <v>0.40335973901719374</v>
      </c>
      <c r="H126" s="11" cm="1">
        <f t="array" ref="H126">INDEX(Life_PolicyHoldersInforce,A126)*Life_Premium</f>
        <v>13.826571838236742</v>
      </c>
      <c r="I126" s="11" cm="1">
        <f t="array" ref="I126">INDEX(Life_PolicyHoldersInforce,A126)*INDEX(Global_EscalatedExpense,A126)</f>
        <v>2.5558771511809937</v>
      </c>
      <c r="J126" s="11" cm="1">
        <f t="array" ref="J126">INDEX(Life_PremiumsReceived,A126)-INDEX(Life_ExpensesPaid,A126)-INDEX(Life_DeathBenefitsPaid,A126)</f>
        <v>10.867334948038554</v>
      </c>
      <c r="K126" s="11" cm="1">
        <f t="array" ref="K126">IF(A126=Global_MaxT,INDEX(Life_NetCF,A126),INDEX(Life_NetCF,A126)+(INDEX(Life_BEL,(A126+1))/INDEX(Global_DiscountFactor,A126)))</f>
        <v>-1486.9747024131655</v>
      </c>
      <c r="L126" s="11"/>
      <c r="M126" s="5">
        <f t="shared" si="3"/>
        <v>11</v>
      </c>
      <c r="N126" s="22" cm="1">
        <f t="array" ref="N126">INDEX(Annuity_PolicyHoldersInforce,A126)*INDEX(Global_QxFactor,INDEX(Global_Age,A126),Global_QxIndex)</f>
        <v>2.6015066335556001E-6</v>
      </c>
      <c r="O126" s="22" cm="1">
        <f t="array" ref="O126">IF(A126=1,1,INDEX(Annuity_PolicyHoldersInforce,(A126-1))-INDEX(Annuity_Deaths,(A126-1)))</f>
        <v>0.99972844779442938</v>
      </c>
      <c r="P126" s="23" cm="1">
        <f t="array" ref="P126">Annuity_Annuity*((1+Annuity_AnnuityEscalation)^INDEX(Annuity_PolicyAge,A126))</f>
        <v>1710.3393581163139</v>
      </c>
      <c r="Q126" s="23" cm="1">
        <f t="array" ref="Q126">INDEX(Annuity_PolicyHoldersInforce,A126)*INDEX(Global_EscalatedExpense,A126)</f>
        <v>8.2421852259616788</v>
      </c>
      <c r="R126" s="23" cm="1">
        <f t="array" ref="R126">INDEX(Annuity_PolicyHoldersInforce,A126)*INDEX(Annuity_EscalatedAnnuity,A126)</f>
        <v>1709.8749116913432</v>
      </c>
      <c r="S126" s="23" cm="1">
        <f t="array" ref="S126">-INDEX(Annuity_ExpensesPaid,A126)-INDEX(Annuity_AnnuitiesPaid,A126)</f>
        <v>-1718.1170969173049</v>
      </c>
      <c r="T126" s="23" cm="1">
        <f t="array" ref="T126">IF(A126=Global_MaxT,INDEX(Annuity_NetCF,A126),INDEX(Annuity_NetCF,A126)+(INDEX(Annuity_BEL,(A126+1))*INDEX(Global_DiscountFactor,A126)))</f>
        <v>-1008465.7236486454</v>
      </c>
    </row>
    <row r="127" spans="1:20" x14ac:dyDescent="0.2">
      <c r="A127" s="7">
        <v>125</v>
      </c>
      <c r="B127" s="21">
        <f t="shared" si="2"/>
        <v>32</v>
      </c>
      <c r="C127" s="21"/>
      <c r="D127" s="22" cm="1">
        <f t="array" ref="D127">IF(A127=1,1,INDEX(Life_PolicyHoldersInforce,(A127-1))-INDEX(Life_Deaths,(A127-1))-INDEX(Life_Lapses,(A127-1)))</f>
        <v>0.30730201034128762</v>
      </c>
      <c r="E127" s="22" cm="1">
        <f t="array" ref="E127">(INDEX(Life_PolicyHoldersInforce,A127)-INDEX(Life_Deaths,A127))*INDEX(Life_LapseRateFactor,(Global_DurationInforce+A127))</f>
        <v>2.6863076296361724E-3</v>
      </c>
      <c r="F127" s="22" cm="1">
        <f t="array" ref="F127">INDEX(Life_PolicyHoldersInforce,A127)*INDEX(Global_QxFactor,INDEX(Global_Age,A127),Global_QxIndex)</f>
        <v>7.9966536930258399E-7</v>
      </c>
      <c r="G127" s="11" cm="1">
        <f t="array" ref="G127">INDEX(Life_Deaths,A127)*Life_SumAssured</f>
        <v>0.39983268465129201</v>
      </c>
      <c r="H127" s="11" cm="1">
        <f t="array" ref="H127">INDEX(Life_PolicyHoldersInforce,A127)*Life_Premium</f>
        <v>13.705669661221428</v>
      </c>
      <c r="I127" s="11" cm="1">
        <f t="array" ref="I127">INDEX(Life_PolicyHoldersInforce,A127)*INDEX(Global_EscalatedExpense,A127)</f>
        <v>2.5438499816654327</v>
      </c>
      <c r="J127" s="11" cm="1">
        <f t="array" ref="J127">INDEX(Life_PremiumsReceived,A127)-INDEX(Life_ExpensesPaid,A127)-INDEX(Life_DeathBenefitsPaid,A127)</f>
        <v>10.761986994904703</v>
      </c>
      <c r="K127" s="11" cm="1">
        <f t="array" ref="K127">IF(A127=Global_MaxT,INDEX(Life_NetCF,A127),INDEX(Life_NetCF,A127)+(INDEX(Life_BEL,(A127+1))/INDEX(Global_DiscountFactor,A127)))</f>
        <v>-1490.5865320444584</v>
      </c>
      <c r="L127" s="11"/>
      <c r="M127" s="5">
        <f t="shared" si="3"/>
        <v>11</v>
      </c>
      <c r="N127" s="22" cm="1">
        <f t="array" ref="N127">INDEX(Annuity_PolicyHoldersInforce,A127)*INDEX(Global_QxFactor,INDEX(Global_Age,A127),Global_QxIndex)</f>
        <v>2.6014998638805158E-6</v>
      </c>
      <c r="O127" s="22" cm="1">
        <f t="array" ref="O127">IF(A127=1,1,INDEX(Annuity_PolicyHoldersInforce,(A127-1))-INDEX(Annuity_Deaths,(A127-1)))</f>
        <v>0.99972584628779582</v>
      </c>
      <c r="P127" s="23" cm="1">
        <f t="array" ref="P127">Annuity_Annuity*((1+Annuity_AnnuityEscalation)^INDEX(Annuity_PolicyAge,A127))</f>
        <v>1710.3393581163139</v>
      </c>
      <c r="Q127" s="23" cm="1">
        <f t="array" ref="Q127">INDEX(Annuity_PolicyHoldersInforce,A127)*INDEX(Global_EscalatedExpense,A127)</f>
        <v>8.2757433735147377</v>
      </c>
      <c r="R127" s="23" cm="1">
        <f t="array" ref="R127">INDEX(Annuity_PolicyHoldersInforce,A127)*INDEX(Annuity_EscalatedAnnuity,A127)</f>
        <v>1709.8704622321573</v>
      </c>
      <c r="S127" s="23" cm="1">
        <f t="array" ref="S127">-INDEX(Annuity_ExpensesPaid,A127)-INDEX(Annuity_AnnuitiesPaid,A127)</f>
        <v>-1718.1462056056721</v>
      </c>
      <c r="T127" s="23" cm="1">
        <f t="array" ref="T127">IF(A127=Global_MaxT,INDEX(Annuity_NetCF,A127),INDEX(Annuity_NetCF,A127)+(INDEX(Annuity_BEL,(A127+1))*INDEX(Global_DiscountFactor,A127)))</f>
        <v>-1011648.0014331567</v>
      </c>
    </row>
    <row r="128" spans="1:20" x14ac:dyDescent="0.2">
      <c r="A128" s="7">
        <v>126</v>
      </c>
      <c r="B128" s="21">
        <f t="shared" si="2"/>
        <v>32</v>
      </c>
      <c r="C128" s="21"/>
      <c r="D128" s="22" cm="1">
        <f t="array" ref="D128">IF(A128=1,1,INDEX(Life_PolicyHoldersInforce,(A128-1))-INDEX(Life_Deaths,(A128-1))-INDEX(Life_Lapses,(A128-1)))</f>
        <v>0.30461490304628214</v>
      </c>
      <c r="E128" s="22" cm="1">
        <f t="array" ref="E128">(INDEX(Life_PolicyHoldersInforce,A128)-INDEX(Life_Deaths,A128))*INDEX(Life_LapseRateFactor,(Global_DurationInforce+A128))</f>
        <v>2.6628180441947771E-3</v>
      </c>
      <c r="F128" s="22" cm="1">
        <f t="array" ref="F128">INDEX(Life_PolicyHoldersInforce,A128)*INDEX(Global_QxFactor,INDEX(Global_Age,A128),Global_QxIndex)</f>
        <v>7.9267294304077791E-7</v>
      </c>
      <c r="G128" s="11" cm="1">
        <f t="array" ref="G128">INDEX(Life_Deaths,A128)*Life_SumAssured</f>
        <v>0.39633647152038898</v>
      </c>
      <c r="H128" s="11" cm="1">
        <f t="array" ref="H128">INDEX(Life_PolicyHoldersInforce,A128)*Life_Premium</f>
        <v>13.585824675864183</v>
      </c>
      <c r="I128" s="11" cm="1">
        <f t="array" ref="I128">INDEX(Life_PolicyHoldersInforce,A128)*INDEX(Global_EscalatedExpense,A128)</f>
        <v>2.5318794082998415</v>
      </c>
      <c r="J128" s="11" cm="1">
        <f t="array" ref="J128">INDEX(Life_PremiumsReceived,A128)-INDEX(Life_ExpensesPaid,A128)-INDEX(Life_DeathBenefitsPaid,A128)</f>
        <v>10.657608796043952</v>
      </c>
      <c r="K128" s="11" cm="1">
        <f t="array" ref="K128">IF(A128=Global_MaxT,INDEX(Life_NetCF,A128),INDEX(Life_NetCF,A128)+(INDEX(Life_BEL,(A128+1))/INDEX(Global_DiscountFactor,A128)))</f>
        <v>-1494.0760284225494</v>
      </c>
      <c r="L128" s="11"/>
      <c r="M128" s="5">
        <f t="shared" si="3"/>
        <v>11</v>
      </c>
      <c r="N128" s="22" cm="1">
        <f t="array" ref="N128">INDEX(Annuity_PolicyHoldersInforce,A128)*INDEX(Global_QxFactor,INDEX(Global_Age,A128),Global_QxIndex)</f>
        <v>2.6014930942230472E-6</v>
      </c>
      <c r="O128" s="22" cm="1">
        <f t="array" ref="O128">IF(A128=1,1,INDEX(Annuity_PolicyHoldersInforce,(A128-1))-INDEX(Annuity_Deaths,(A128-1)))</f>
        <v>0.99972324478793195</v>
      </c>
      <c r="P128" s="23" cm="1">
        <f t="array" ref="P128">Annuity_Annuity*((1+Annuity_AnnuityEscalation)^INDEX(Annuity_PolicyAge,A128))</f>
        <v>1710.3393581163139</v>
      </c>
      <c r="Q128" s="23" cm="1">
        <f t="array" ref="Q128">INDEX(Annuity_PolicyHoldersInforce,A128)*INDEX(Global_EscalatedExpense,A128)</f>
        <v>8.3094381534336428</v>
      </c>
      <c r="R128" s="23" cm="1">
        <f t="array" ref="R128">INDEX(Annuity_PolicyHoldersInforce,A128)*INDEX(Annuity_EscalatedAnnuity,A128)</f>
        <v>1709.8660127845501</v>
      </c>
      <c r="S128" s="23" cm="1">
        <f t="array" ref="S128">-INDEX(Annuity_ExpensesPaid,A128)-INDEX(Annuity_AnnuitiesPaid,A128)</f>
        <v>-1718.1754509379837</v>
      </c>
      <c r="T128" s="23" cm="1">
        <f t="array" ref="T128">IF(A128=Global_MaxT,INDEX(Annuity_NetCF,A128),INDEX(Annuity_NetCF,A128)+(INDEX(Annuity_BEL,(A128+1))*INDEX(Global_DiscountFactor,A128)))</f>
        <v>-1014845.7398653206</v>
      </c>
    </row>
    <row r="129" spans="1:20" x14ac:dyDescent="0.2">
      <c r="A129" s="7">
        <v>127</v>
      </c>
      <c r="B129" s="21">
        <f t="shared" si="2"/>
        <v>32</v>
      </c>
      <c r="C129" s="21"/>
      <c r="D129" s="22" cm="1">
        <f t="array" ref="D129">IF(A129=1,1,INDEX(Life_PolicyHoldersInforce,(A129-1))-INDEX(Life_Deaths,(A129-1))-INDEX(Life_Lapses,(A129-1)))</f>
        <v>0.30195129232914431</v>
      </c>
      <c r="E129" s="22" cm="1">
        <f t="array" ref="E129">(INDEX(Life_PolicyHoldersInforce,A129)-INDEX(Life_Deaths,A129))*INDEX(Life_LapseRateFactor,(Global_DurationInforce+A129))</f>
        <v>2.6395338561613782E-3</v>
      </c>
      <c r="F129" s="22" cm="1">
        <f t="array" ref="F129">INDEX(Life_PolicyHoldersInforce,A129)*INDEX(Global_QxFactor,INDEX(Global_Age,A129),Global_QxIndex)</f>
        <v>7.857416598857058E-7</v>
      </c>
      <c r="G129" s="11" cm="1">
        <f t="array" ref="G129">INDEX(Life_Deaths,A129)*Life_SumAssured</f>
        <v>0.39287082994285288</v>
      </c>
      <c r="H129" s="11" cm="1">
        <f t="array" ref="H129">INDEX(Life_PolicyHoldersInforce,A129)*Life_Premium</f>
        <v>13.467027637879836</v>
      </c>
      <c r="I129" s="11" cm="1">
        <f t="array" ref="I129">INDEX(Life_PolicyHoldersInforce,A129)*INDEX(Global_EscalatedExpense,A129)</f>
        <v>2.5199651647601979</v>
      </c>
      <c r="J129" s="11" cm="1">
        <f t="array" ref="J129">INDEX(Life_PremiumsReceived,A129)-INDEX(Life_ExpensesPaid,A129)-INDEX(Life_DeathBenefitsPaid,A129)</f>
        <v>10.554191643176786</v>
      </c>
      <c r="K129" s="11" cm="1">
        <f t="array" ref="K129">IF(A129=Global_MaxT,INDEX(Life_NetCF,A129),INDEX(Life_NetCF,A129)+(INDEX(Life_BEL,(A129+1))/INDEX(Global_DiscountFactor,A129)))</f>
        <v>-1497.4447491831368</v>
      </c>
      <c r="L129" s="11"/>
      <c r="M129" s="5">
        <f t="shared" si="3"/>
        <v>11</v>
      </c>
      <c r="N129" s="22" cm="1">
        <f t="array" ref="N129">INDEX(Annuity_PolicyHoldersInforce,A129)*INDEX(Global_QxFactor,INDEX(Global_Age,A129),Global_QxIndex)</f>
        <v>2.6014863245831948E-6</v>
      </c>
      <c r="O129" s="22" cm="1">
        <f t="array" ref="O129">IF(A129=1,1,INDEX(Annuity_PolicyHoldersInforce,(A129-1))-INDEX(Annuity_Deaths,(A129-1)))</f>
        <v>0.99972064329483779</v>
      </c>
      <c r="P129" s="23" cm="1">
        <f t="array" ref="P129">Annuity_Annuity*((1+Annuity_AnnuityEscalation)^INDEX(Annuity_PolicyAge,A129))</f>
        <v>1710.3393581163139</v>
      </c>
      <c r="Q129" s="23" cm="1">
        <f t="array" ref="Q129">INDEX(Annuity_PolicyHoldersInforce,A129)*INDEX(Global_EscalatedExpense,A129)</f>
        <v>8.343270122018577</v>
      </c>
      <c r="R129" s="23" cm="1">
        <f t="array" ref="R129">INDEX(Annuity_PolicyHoldersInforce,A129)*INDEX(Annuity_EscalatedAnnuity,A129)</f>
        <v>1709.8615633485213</v>
      </c>
      <c r="S129" s="23" cm="1">
        <f t="array" ref="S129">-INDEX(Annuity_ExpensesPaid,A129)-INDEX(Annuity_AnnuitiesPaid,A129)</f>
        <v>-1718.2048334705398</v>
      </c>
      <c r="T129" s="23" cm="1">
        <f t="array" ref="T129">IF(A129=Global_MaxT,INDEX(Annuity_NetCF,A129),INDEX(Annuity_NetCF,A129)+(INDEX(Annuity_BEL,(A129+1))*INDEX(Global_DiscountFactor,A129)))</f>
        <v>-1018059.0140633126</v>
      </c>
    </row>
    <row r="130" spans="1:20" x14ac:dyDescent="0.2">
      <c r="A130" s="7">
        <v>128</v>
      </c>
      <c r="B130" s="21">
        <f t="shared" si="2"/>
        <v>32</v>
      </c>
      <c r="C130" s="21"/>
      <c r="D130" s="22" cm="1">
        <f t="array" ref="D130">IF(A130=1,1,INDEX(Life_PolicyHoldersInforce,(A130-1))-INDEX(Life_Deaths,(A130-1))-INDEX(Life_Lapses,(A130-1)))</f>
        <v>0.29931097273132301</v>
      </c>
      <c r="E130" s="22" cm="1">
        <f t="array" ref="E130">(INDEX(Life_PolicyHoldersInforce,A130)-INDEX(Life_Deaths,A130))*INDEX(Life_LapseRateFactor,(Global_DurationInforce+A130))</f>
        <v>2.6164532695019281E-3</v>
      </c>
      <c r="F130" s="22" cm="1">
        <f t="array" ref="F130">INDEX(Life_PolicyHoldersInforce,A130)*INDEX(Global_QxFactor,INDEX(Global_Age,A130),Global_QxIndex)</f>
        <v>7.7887098519039962E-7</v>
      </c>
      <c r="G130" s="11" cm="1">
        <f t="array" ref="G130">INDEX(Life_Deaths,A130)*Life_SumAssured</f>
        <v>0.38943549259519983</v>
      </c>
      <c r="H130" s="11" cm="1">
        <f t="array" ref="H130">INDEX(Life_PolicyHoldersInforce,A130)*Life_Premium</f>
        <v>13.349269383817006</v>
      </c>
      <c r="I130" s="11" cm="1">
        <f t="array" ref="I130">INDEX(Life_PolicyHoldersInforce,A130)*INDEX(Global_EscalatedExpense,A130)</f>
        <v>2.5081069859757141</v>
      </c>
      <c r="J130" s="11" cm="1">
        <f t="array" ref="J130">INDEX(Life_PremiumsReceived,A130)-INDEX(Life_ExpensesPaid,A130)-INDEX(Life_DeathBenefitsPaid,A130)</f>
        <v>10.451726905246092</v>
      </c>
      <c r="K130" s="11" cm="1">
        <f t="array" ref="K130">IF(A130=Global_MaxT,INDEX(Life_NetCF,A130),INDEX(Life_NetCF,A130)+(INDEX(Life_BEL,(A130+1))/INDEX(Global_DiscountFactor,A130)))</f>
        <v>-1500.6942357506784</v>
      </c>
      <c r="L130" s="11"/>
      <c r="M130" s="5">
        <f t="shared" si="3"/>
        <v>11</v>
      </c>
      <c r="N130" s="22" cm="1">
        <f t="array" ref="N130">INDEX(Annuity_PolicyHoldersInforce,A130)*INDEX(Global_QxFactor,INDEX(Global_Age,A130),Global_QxIndex)</f>
        <v>2.6014795549609586E-6</v>
      </c>
      <c r="O130" s="22" cm="1">
        <f t="array" ref="O130">IF(A130=1,1,INDEX(Annuity_PolicyHoldersInforce,(A130-1))-INDEX(Annuity_Deaths,(A130-1)))</f>
        <v>0.9997180418085132</v>
      </c>
      <c r="P130" s="23" cm="1">
        <f t="array" ref="P130">Annuity_Annuity*((1+Annuity_AnnuityEscalation)^INDEX(Annuity_PolicyAge,A130))</f>
        <v>1710.3393581163139</v>
      </c>
      <c r="Q130" s="23" cm="1">
        <f t="array" ref="Q130">INDEX(Annuity_PolicyHoldersInforce,A130)*INDEX(Global_EscalatedExpense,A130)</f>
        <v>8.3772398378346935</v>
      </c>
      <c r="R130" s="23" cm="1">
        <f t="array" ref="R130">INDEX(Annuity_PolicyHoldersInforce,A130)*INDEX(Annuity_EscalatedAnnuity,A130)</f>
        <v>1709.8571139240707</v>
      </c>
      <c r="S130" s="23" cm="1">
        <f t="array" ref="S130">-INDEX(Annuity_ExpensesPaid,A130)-INDEX(Annuity_AnnuitiesPaid,A130)</f>
        <v>-1718.2343537619054</v>
      </c>
      <c r="T130" s="23" cm="1">
        <f t="array" ref="T130">IF(A130=Global_MaxT,INDEX(Annuity_NetCF,A130),INDEX(Annuity_NetCF,A130)+(INDEX(Annuity_BEL,(A130+1))*INDEX(Global_DiscountFactor,A130)))</f>
        <v>-1021287.89951039</v>
      </c>
    </row>
    <row r="131" spans="1:20" x14ac:dyDescent="0.2">
      <c r="A131" s="7">
        <v>129</v>
      </c>
      <c r="B131" s="21">
        <f t="shared" ref="B131:B194" si="4">FLOOR(Global_AgeAtInception+((Global_DurationInforce+A131)/12),1)</f>
        <v>32</v>
      </c>
      <c r="C131" s="21"/>
      <c r="D131" s="22" cm="1">
        <f t="array" ref="D131">IF(A131=1,1,INDEX(Life_PolicyHoldersInforce,(A131-1))-INDEX(Life_Deaths,(A131-1))-INDEX(Life_Lapses,(A131-1)))</f>
        <v>0.29669374059083586</v>
      </c>
      <c r="E131" s="22" cm="1">
        <f t="array" ref="E131">(INDEX(Life_PolicyHoldersInforce,A131)-INDEX(Life_Deaths,A131))*INDEX(Life_LapseRateFactor,(Global_DurationInforce+A131))</f>
        <v>2.593574503887244E-3</v>
      </c>
      <c r="F131" s="22" cm="1">
        <f t="array" ref="F131">INDEX(Life_PolicyHoldersInforce,A131)*INDEX(Global_QxFactor,INDEX(Global_Age,A131),Global_QxIndex)</f>
        <v>7.7206038898294602E-7</v>
      </c>
      <c r="G131" s="11" cm="1">
        <f t="array" ref="G131">INDEX(Life_Deaths,A131)*Life_SumAssured</f>
        <v>0.38603019449147302</v>
      </c>
      <c r="H131" s="11" cm="1">
        <f t="array" ref="H131">INDEX(Life_PolicyHoldersInforce,A131)*Life_Premium</f>
        <v>13.232540830351279</v>
      </c>
      <c r="I131" s="11" cm="1">
        <f t="array" ref="I131">INDEX(Life_PolicyHoldersInforce,A131)*INDEX(Global_EscalatedExpense,A131)</f>
        <v>2.4963046081229456</v>
      </c>
      <c r="J131" s="11" cm="1">
        <f t="array" ref="J131">INDEX(Life_PremiumsReceived,A131)-INDEX(Life_ExpensesPaid,A131)-INDEX(Life_DeathBenefitsPaid,A131)</f>
        <v>10.35020602773686</v>
      </c>
      <c r="K131" s="11" cm="1">
        <f t="array" ref="K131">IF(A131=Global_MaxT,INDEX(Life_NetCF,A131),INDEX(Life_NetCF,A131)+(INDEX(Life_BEL,(A131+1))/INDEX(Global_DiscountFactor,A131)))</f>
        <v>-1503.8260134937652</v>
      </c>
      <c r="L131" s="11"/>
      <c r="M131" s="5">
        <f t="shared" ref="M131:M194" si="5">FLOOR((Global_DurationInforce+A131)/12,1)</f>
        <v>11</v>
      </c>
      <c r="N131" s="22" cm="1">
        <f t="array" ref="N131">INDEX(Annuity_PolicyHoldersInforce,A131)*INDEX(Global_QxFactor,INDEX(Global_Age,A131),Global_QxIndex)</f>
        <v>2.6014727853563381E-6</v>
      </c>
      <c r="O131" s="22" cm="1">
        <f t="array" ref="O131">IF(A131=1,1,INDEX(Annuity_PolicyHoldersInforce,(A131-1))-INDEX(Annuity_Deaths,(A131-1)))</f>
        <v>0.9997154403289582</v>
      </c>
      <c r="P131" s="23" cm="1">
        <f t="array" ref="P131">Annuity_Annuity*((1+Annuity_AnnuityEscalation)^INDEX(Annuity_PolicyAge,A131))</f>
        <v>1710.3393581163139</v>
      </c>
      <c r="Q131" s="23" cm="1">
        <f t="array" ref="Q131">INDEX(Annuity_PolicyHoldersInforce,A131)*INDEX(Global_EscalatedExpense,A131)</f>
        <v>8.4113478617213566</v>
      </c>
      <c r="R131" s="23" cm="1">
        <f t="array" ref="R131">INDEX(Annuity_PolicyHoldersInforce,A131)*INDEX(Annuity_EscalatedAnnuity,A131)</f>
        <v>1709.8526645111986</v>
      </c>
      <c r="S131" s="23" cm="1">
        <f t="array" ref="S131">-INDEX(Annuity_ExpensesPaid,A131)-INDEX(Annuity_AnnuitiesPaid,A131)</f>
        <v>-1718.26401237292</v>
      </c>
      <c r="T131" s="23" cm="1">
        <f t="array" ref="T131">IF(A131=Global_MaxT,INDEX(Annuity_NetCF,A131),INDEX(Annuity_NetCF,A131)+(INDEX(Annuity_BEL,(A131+1))*INDEX(Global_DiscountFactor,A131)))</f>
        <v>-1024532.4720566679</v>
      </c>
    </row>
    <row r="132" spans="1:20" x14ac:dyDescent="0.2">
      <c r="A132" s="7">
        <v>130</v>
      </c>
      <c r="B132" s="21">
        <f t="shared" si="4"/>
        <v>32</v>
      </c>
      <c r="C132" s="21"/>
      <c r="D132" s="22" cm="1">
        <f t="array" ref="D132">IF(A132=1,1,INDEX(Life_PolicyHoldersInforce,(A132-1))-INDEX(Life_Deaths,(A132-1))-INDEX(Life_Lapses,(A132-1)))</f>
        <v>0.2940993940265596</v>
      </c>
      <c r="E132" s="22" cm="1">
        <f t="array" ref="E132">(INDEX(Life_PolicyHoldersInforce,A132)-INDEX(Life_Deaths,A132))*INDEX(Life_LapseRateFactor,(Global_DurationInforce+A132))</f>
        <v>2.5708957945556788E-3</v>
      </c>
      <c r="F132" s="22" cm="1">
        <f t="array" ref="F132">INDEX(Life_PolicyHoldersInforce,A132)*INDEX(Global_QxFactor,INDEX(Global_Age,A132),Global_QxIndex)</f>
        <v>7.6530934592560703E-7</v>
      </c>
      <c r="G132" s="11" cm="1">
        <f t="array" ref="G132">INDEX(Life_Deaths,A132)*Life_SumAssured</f>
        <v>0.38265467296280353</v>
      </c>
      <c r="H132" s="11" cm="1">
        <f t="array" ref="H132">INDEX(Life_PolicyHoldersInforce,A132)*Life_Premium</f>
        <v>13.116832973584559</v>
      </c>
      <c r="I132" s="11" cm="1">
        <f t="array" ref="I132">INDEX(Life_PolicyHoldersInforce,A132)*INDEX(Global_EscalatedExpense,A132)</f>
        <v>2.4845577686199203</v>
      </c>
      <c r="J132" s="11" cm="1">
        <f t="array" ref="J132">INDEX(Life_PremiumsReceived,A132)-INDEX(Life_ExpensesPaid,A132)-INDEX(Life_DeathBenefitsPaid,A132)</f>
        <v>10.249620532001835</v>
      </c>
      <c r="K132" s="11" cm="1">
        <f t="array" ref="K132">IF(A132=Global_MaxT,INDEX(Life_NetCF,A132),INDEX(Life_NetCF,A132)+(INDEX(Life_BEL,(A132+1))/INDEX(Global_DiscountFactor,A132)))</f>
        <v>-1506.8415918790688</v>
      </c>
      <c r="L132" s="11"/>
      <c r="M132" s="5">
        <f t="shared" si="5"/>
        <v>11</v>
      </c>
      <c r="N132" s="22" cm="1">
        <f t="array" ref="N132">INDEX(Annuity_PolicyHoldersInforce,A132)*INDEX(Global_QxFactor,INDEX(Global_Age,A132),Global_QxIndex)</f>
        <v>2.6014660157693338E-6</v>
      </c>
      <c r="O132" s="22" cm="1">
        <f t="array" ref="O132">IF(A132=1,1,INDEX(Annuity_PolicyHoldersInforce,(A132-1))-INDEX(Annuity_Deaths,(A132-1)))</f>
        <v>0.9997128388561729</v>
      </c>
      <c r="P132" s="23" cm="1">
        <f t="array" ref="P132">Annuity_Annuity*((1+Annuity_AnnuityEscalation)^INDEX(Annuity_PolicyAge,A132))</f>
        <v>1710.3393581163139</v>
      </c>
      <c r="Q132" s="23" cm="1">
        <f t="array" ref="Q132">INDEX(Annuity_PolicyHoldersInforce,A132)*INDEX(Global_EscalatedExpense,A132)</f>
        <v>8.4455947568013947</v>
      </c>
      <c r="R132" s="23" cm="1">
        <f t="array" ref="R132">INDEX(Annuity_PolicyHoldersInforce,A132)*INDEX(Annuity_EscalatedAnnuity,A132)</f>
        <v>1709.8482151099047</v>
      </c>
      <c r="S132" s="23" cm="1">
        <f t="array" ref="S132">-INDEX(Annuity_ExpensesPaid,A132)-INDEX(Annuity_AnnuitiesPaid,A132)</f>
        <v>-1718.2938098667062</v>
      </c>
      <c r="T132" s="23" cm="1">
        <f t="array" ref="T132">IF(A132=Global_MaxT,INDEX(Annuity_NetCF,A132),INDEX(Annuity_NetCF,A132)+(INDEX(Annuity_BEL,(A132+1))*INDEX(Global_DiscountFactor,A132)))</f>
        <v>-1027792.8079209019</v>
      </c>
    </row>
    <row r="133" spans="1:20" x14ac:dyDescent="0.2">
      <c r="A133" s="7">
        <v>131</v>
      </c>
      <c r="B133" s="21">
        <f t="shared" si="4"/>
        <v>32</v>
      </c>
      <c r="C133" s="21"/>
      <c r="D133" s="22" cm="1">
        <f t="array" ref="D133">IF(A133=1,1,INDEX(Life_PolicyHoldersInforce,(A133-1))-INDEX(Life_Deaths,(A133-1))-INDEX(Life_Lapses,(A133-1)))</f>
        <v>0.29152773292265799</v>
      </c>
      <c r="E133" s="22" cm="1">
        <f t="array" ref="E133">(INDEX(Life_PolicyHoldersInforce,A133)-INDEX(Life_Deaths,A133))*INDEX(Life_LapseRateFactor,(Global_DurationInforce+A133))</f>
        <v>2.5484153921769984E-3</v>
      </c>
      <c r="F133" s="22" cm="1">
        <f t="array" ref="F133">INDEX(Life_PolicyHoldersInforce,A133)*INDEX(Global_QxFactor,INDEX(Global_Age,A133),Global_QxIndex)</f>
        <v>7.5861733527429798E-7</v>
      </c>
      <c r="G133" s="11" cm="1">
        <f t="array" ref="G133">INDEX(Life_Deaths,A133)*Life_SumAssured</f>
        <v>0.37930866763714899</v>
      </c>
      <c r="H133" s="11" cm="1">
        <f t="array" ref="H133">INDEX(Life_PolicyHoldersInforce,A133)*Life_Premium</f>
        <v>13.002136888350547</v>
      </c>
      <c r="I133" s="11" cm="1">
        <f t="array" ref="I133">INDEX(Life_PolicyHoldersInforce,A133)*INDEX(Global_EscalatedExpense,A133)</f>
        <v>2.4728662061202948</v>
      </c>
      <c r="J133" s="11" cm="1">
        <f t="array" ref="J133">INDEX(Life_PremiumsReceived,A133)-INDEX(Life_ExpensesPaid,A133)-INDEX(Life_DeathBenefitsPaid,A133)</f>
        <v>10.149962014593102</v>
      </c>
      <c r="K133" s="11" cm="1">
        <f t="array" ref="K133">IF(A133=Global_MaxT,INDEX(Life_NetCF,A133),INDEX(Life_NetCF,A133)+(INDEX(Life_BEL,(A133+1))/INDEX(Global_DiscountFactor,A133)))</f>
        <v>-1509.7424646238685</v>
      </c>
      <c r="L133" s="11"/>
      <c r="M133" s="5">
        <f t="shared" si="5"/>
        <v>11</v>
      </c>
      <c r="N133" s="22" cm="1">
        <f t="array" ref="N133">INDEX(Annuity_PolicyHoldersInforce,A133)*INDEX(Global_QxFactor,INDEX(Global_Age,A133),Global_QxIndex)</f>
        <v>2.6014592461999453E-6</v>
      </c>
      <c r="O133" s="22" cm="1">
        <f t="array" ref="O133">IF(A133=1,1,INDEX(Annuity_PolicyHoldersInforce,(A133-1))-INDEX(Annuity_Deaths,(A133-1)))</f>
        <v>0.99971023739015719</v>
      </c>
      <c r="P133" s="23" cm="1">
        <f t="array" ref="P133">Annuity_Annuity*((1+Annuity_AnnuityEscalation)^INDEX(Annuity_PolicyAge,A133))</f>
        <v>1710.3393581163139</v>
      </c>
      <c r="Q133" s="23" cm="1">
        <f t="array" ref="Q133">INDEX(Annuity_PolicyHoldersInforce,A133)*INDEX(Global_EscalatedExpense,A133)</f>
        <v>8.4799810884903923</v>
      </c>
      <c r="R133" s="23" cm="1">
        <f t="array" ref="R133">INDEX(Annuity_PolicyHoldersInforce,A133)*INDEX(Annuity_EscalatedAnnuity,A133)</f>
        <v>1709.8437657201891</v>
      </c>
      <c r="S133" s="23" cm="1">
        <f t="array" ref="S133">-INDEX(Annuity_ExpensesPaid,A133)-INDEX(Annuity_AnnuitiesPaid,A133)</f>
        <v>-1718.3237468086795</v>
      </c>
      <c r="T133" s="23" cm="1">
        <f t="array" ref="T133">IF(A133=Global_MaxT,INDEX(Annuity_NetCF,A133),INDEX(Annuity_NetCF,A133)+(INDEX(Annuity_BEL,(A133+1))*INDEX(Global_DiscountFactor,A133)))</f>
        <v>-1031068.9836922805</v>
      </c>
    </row>
    <row r="134" spans="1:20" x14ac:dyDescent="0.2">
      <c r="A134" s="7">
        <v>132</v>
      </c>
      <c r="B134" s="21">
        <f t="shared" si="4"/>
        <v>33</v>
      </c>
      <c r="C134" s="21"/>
      <c r="D134" s="22" cm="1">
        <f t="array" ref="D134">IF(A134=1,1,INDEX(Life_PolicyHoldersInforce,(A134-1))-INDEX(Life_Deaths,(A134-1))-INDEX(Life_Lapses,(A134-1)))</f>
        <v>0.28897855891314572</v>
      </c>
      <c r="E134" s="22" cm="1">
        <f t="array" ref="E134">(INDEX(Life_PolicyHoldersInforce,A134)-INDEX(Life_Deaths,A134))*INDEX(Life_LapseRateFactor,(Global_DurationInforce+A134))</f>
        <v>2.526131274119233E-3</v>
      </c>
      <c r="F134" s="22" cm="1">
        <f t="array" ref="F134">INDEX(Life_PolicyHoldersInforce,A134)*INDEX(Global_QxFactor,INDEX(Global_Age,A134),Global_QxIndex)</f>
        <v>7.8499814609601473E-7</v>
      </c>
      <c r="G134" s="11" cm="1">
        <f t="array" ref="G134">INDEX(Life_Deaths,A134)*Life_SumAssured</f>
        <v>0.39249907304800735</v>
      </c>
      <c r="H134" s="11" cm="1">
        <f t="array" ref="H134">INDEX(Life_PolicyHoldersInforce,A134)*Life_Premium</f>
        <v>12.888443727526299</v>
      </c>
      <c r="I134" s="11" cm="1">
        <f t="array" ref="I134">INDEX(Life_PolicyHoldersInforce,A134)*INDEX(Global_EscalatedExpense,A134)</f>
        <v>2.4612296605075414</v>
      </c>
      <c r="J134" s="11" cm="1">
        <f t="array" ref="J134">INDEX(Life_PremiumsReceived,A134)-INDEX(Life_ExpensesPaid,A134)-INDEX(Life_DeathBenefitsPaid,A134)</f>
        <v>10.03471499397075</v>
      </c>
      <c r="K134" s="11" cm="1">
        <f t="array" ref="K134">IF(A134=Global_MaxT,INDEX(Life_NetCF,A134),INDEX(Life_NetCF,A134)+(INDEX(Life_BEL,(A134+1))/INDEX(Global_DiscountFactor,A134)))</f>
        <v>-1512.5301098471766</v>
      </c>
      <c r="L134" s="11"/>
      <c r="M134" s="5">
        <f t="shared" si="5"/>
        <v>12</v>
      </c>
      <c r="N134" s="22" cm="1">
        <f t="array" ref="N134">INDEX(Annuity_PolicyHoldersInforce,A134)*INDEX(Global_QxFactor,INDEX(Global_Age,A134),Global_QxIndex)</f>
        <v>2.7156639018317681E-6</v>
      </c>
      <c r="O134" s="22" cm="1">
        <f t="array" ref="O134">IF(A134=1,1,INDEX(Annuity_PolicyHoldersInforce,(A134-1))-INDEX(Annuity_Deaths,(A134-1)))</f>
        <v>0.99970763593091094</v>
      </c>
      <c r="P134" s="23" cm="1">
        <f t="array" ref="P134">Annuity_Annuity*((1+Annuity_AnnuityEscalation)^INDEX(Annuity_PolicyAge,A134))</f>
        <v>1795.8563260221292</v>
      </c>
      <c r="Q134" s="23" cm="1">
        <f t="array" ref="Q134">INDEX(Annuity_PolicyHoldersInforce,A134)*INDEX(Global_EscalatedExpense,A134)</f>
        <v>8.5145074245060304</v>
      </c>
      <c r="R134" s="23" cm="1">
        <f t="array" ref="R134">INDEX(Annuity_PolicyHoldersInforce,A134)*INDEX(Annuity_EscalatedAnnuity,A134)</f>
        <v>1795.3312821591542</v>
      </c>
      <c r="S134" s="23" cm="1">
        <f t="array" ref="S134">-INDEX(Annuity_ExpensesPaid,A134)-INDEX(Annuity_AnnuitiesPaid,A134)</f>
        <v>-1803.8457895836602</v>
      </c>
      <c r="T134" s="23" cm="1">
        <f t="array" ref="T134">IF(A134=Global_MaxT,INDEX(Annuity_NetCF,A134),INDEX(Annuity_NetCF,A134)+(INDEX(Annuity_BEL,(A134+1))*INDEX(Global_DiscountFactor,A134)))</f>
        <v>-1034361.0763322256</v>
      </c>
    </row>
    <row r="135" spans="1:20" x14ac:dyDescent="0.2">
      <c r="A135" s="7">
        <v>133</v>
      </c>
      <c r="B135" s="21">
        <f t="shared" si="4"/>
        <v>33</v>
      </c>
      <c r="C135" s="21"/>
      <c r="D135" s="22" cm="1">
        <f t="array" ref="D135">IF(A135=1,1,INDEX(Life_PolicyHoldersInforce,(A135-1))-INDEX(Life_Deaths,(A135-1))-INDEX(Life_Lapses,(A135-1)))</f>
        <v>0.28645164264088041</v>
      </c>
      <c r="E135" s="22" cm="1">
        <f t="array" ref="E135">(INDEX(Life_PolicyHoldersInforce,A135)-INDEX(Life_Deaths,A135))*INDEX(Life_LapseRateFactor,(Global_DurationInforce+A135))</f>
        <v>2.5040420151567068E-3</v>
      </c>
      <c r="F135" s="22" cm="1">
        <f t="array" ref="F135">INDEX(Life_PolicyHoldersInforce,A135)*INDEX(Global_QxFactor,INDEX(Global_Age,A135),Global_QxIndex)</f>
        <v>7.78133883928854E-7</v>
      </c>
      <c r="G135" s="11" cm="1">
        <f t="array" ref="G135">INDEX(Life_Deaths,A135)*Life_SumAssured</f>
        <v>0.38906694196442698</v>
      </c>
      <c r="H135" s="11" cm="1">
        <f t="array" ref="H135">INDEX(Life_PolicyHoldersInforce,A135)*Life_Premium</f>
        <v>12.775743261783267</v>
      </c>
      <c r="I135" s="11" cm="1">
        <f t="array" ref="I135">INDEX(Life_PolicyHoldersInforce,A135)*INDEX(Global_EscalatedExpense,A135)</f>
        <v>2.4496475930288359</v>
      </c>
      <c r="J135" s="11" cm="1">
        <f t="array" ref="J135">INDEX(Life_PremiumsReceived,A135)-INDEX(Life_ExpensesPaid,A135)-INDEX(Life_DeathBenefitsPaid,A135)</f>
        <v>9.9370287267900057</v>
      </c>
      <c r="K135" s="11" cm="1">
        <f t="array" ref="K135">IF(A135=Global_MaxT,INDEX(Life_NetCF,A135),INDEX(Life_NetCF,A135)+(INDEX(Life_BEL,(A135+1))/INDEX(Global_DiscountFactor,A135)))</f>
        <v>-1515.1895630270333</v>
      </c>
      <c r="L135" s="11"/>
      <c r="M135" s="5">
        <f t="shared" si="5"/>
        <v>12</v>
      </c>
      <c r="N135" s="22" cm="1">
        <f t="array" ref="N135">INDEX(Annuity_PolicyHoldersInforce,A135)*INDEX(Global_QxFactor,INDEX(Global_Age,A135),Global_QxIndex)</f>
        <v>2.715656524844574E-6</v>
      </c>
      <c r="O135" s="22" cm="1">
        <f t="array" ref="O135">IF(A135=1,1,INDEX(Annuity_PolicyHoldersInforce,(A135-1))-INDEX(Annuity_Deaths,(A135-1)))</f>
        <v>0.99970492026700908</v>
      </c>
      <c r="P135" s="23" cm="1">
        <f t="array" ref="P135">Annuity_Annuity*((1+Annuity_AnnuityEscalation)^INDEX(Annuity_PolicyAge,A135))</f>
        <v>1795.8563260221292</v>
      </c>
      <c r="Q135" s="23" cm="1">
        <f t="array" ref="Q135">INDEX(Annuity_PolicyHoldersInforce,A135)*INDEX(Global_EscalatedExpense,A135)</f>
        <v>8.5491733581759863</v>
      </c>
      <c r="R135" s="23" cm="1">
        <f t="array" ref="R135">INDEX(Annuity_PolicyHoldersInforce,A135)*INDEX(Annuity_EscalatedAnnuity,A135)</f>
        <v>1795.3264052169566</v>
      </c>
      <c r="S135" s="23" cm="1">
        <f t="array" ref="S135">-INDEX(Annuity_ExpensesPaid,A135)-INDEX(Annuity_AnnuitiesPaid,A135)</f>
        <v>-1803.8755785751325</v>
      </c>
      <c r="T135" s="23" cm="1">
        <f t="array" ref="T135">IF(A135=Global_MaxT,INDEX(Annuity_NetCF,A135),INDEX(Annuity_NetCF,A135)+(INDEX(Annuity_BEL,(A135+1))*INDEX(Global_DiscountFactor,A135)))</f>
        <v>-1037583.2550739188</v>
      </c>
    </row>
    <row r="136" spans="1:20" x14ac:dyDescent="0.2">
      <c r="A136" s="7">
        <v>134</v>
      </c>
      <c r="B136" s="21">
        <f t="shared" si="4"/>
        <v>33</v>
      </c>
      <c r="C136" s="21"/>
      <c r="D136" s="22" cm="1">
        <f t="array" ref="D136">IF(A136=1,1,INDEX(Life_PolicyHoldersInforce,(A136-1))-INDEX(Life_Deaths,(A136-1))-INDEX(Life_Lapses,(A136-1)))</f>
        <v>0.28394682249183978</v>
      </c>
      <c r="E136" s="22" cm="1">
        <f t="array" ref="E136">(INDEX(Life_PolicyHoldersInforce,A136)-INDEX(Life_Deaths,A136))*INDEX(Life_LapseRateFactor,(Global_DurationInforce+A136))</f>
        <v>2.482145911382318E-3</v>
      </c>
      <c r="F136" s="22" cm="1">
        <f t="array" ref="F136">INDEX(Life_PolicyHoldersInforce,A136)*INDEX(Global_QxFactor,INDEX(Global_Age,A136),Global_QxIndex)</f>
        <v>7.7132964495452989E-7</v>
      </c>
      <c r="G136" s="11" cm="1">
        <f t="array" ref="G136">INDEX(Life_Deaths,A136)*Life_SumAssured</f>
        <v>0.38566482247726497</v>
      </c>
      <c r="H136" s="11" cm="1">
        <f t="array" ref="H136">INDEX(Life_PolicyHoldersInforce,A136)*Life_Premium</f>
        <v>12.664028283136055</v>
      </c>
      <c r="I136" s="11" cm="1">
        <f t="array" ref="I136">INDEX(Life_PolicyHoldersInforce,A136)*INDEX(Global_EscalatedExpense,A136)</f>
        <v>2.438120028504176</v>
      </c>
      <c r="J136" s="11" cm="1">
        <f t="array" ref="J136">INDEX(Life_PremiumsReceived,A136)-INDEX(Life_ExpensesPaid,A136)-INDEX(Life_DeathBenefitsPaid,A136)</f>
        <v>9.8402434321546135</v>
      </c>
      <c r="K136" s="11" cm="1">
        <f t="array" ref="K136">IF(A136=Global_MaxT,INDEX(Life_NetCF,A136),INDEX(Life_NetCF,A136)+(INDEX(Life_BEL,(A136+1))/INDEX(Global_DiscountFactor,A136)))</f>
        <v>-1517.7389208117827</v>
      </c>
      <c r="L136" s="11"/>
      <c r="M136" s="5">
        <f t="shared" si="5"/>
        <v>12</v>
      </c>
      <c r="N136" s="22" cm="1">
        <f t="array" ref="N136">INDEX(Annuity_PolicyHoldersInforce,A136)*INDEX(Global_QxFactor,INDEX(Global_Age,A136),Global_QxIndex)</f>
        <v>2.7156491478774194E-6</v>
      </c>
      <c r="O136" s="22" cm="1">
        <f t="array" ref="O136">IF(A136=1,1,INDEX(Annuity_PolicyHoldersInforce,(A136-1))-INDEX(Annuity_Deaths,(A136-1)))</f>
        <v>0.9997022046104842</v>
      </c>
      <c r="P136" s="23" cm="1">
        <f t="array" ref="P136">Annuity_Annuity*((1+Annuity_AnnuityEscalation)^INDEX(Annuity_PolicyAge,A136))</f>
        <v>1795.8563260221292</v>
      </c>
      <c r="Q136" s="23" cm="1">
        <f t="array" ref="Q136">INDEX(Annuity_PolicyHoldersInforce,A136)*INDEX(Global_EscalatedExpense,A136)</f>
        <v>8.5839804305985794</v>
      </c>
      <c r="R136" s="23" cm="1">
        <f t="array" ref="R136">INDEX(Annuity_PolicyHoldersInforce,A136)*INDEX(Annuity_EscalatedAnnuity,A136)</f>
        <v>1795.3215282880071</v>
      </c>
      <c r="S136" s="23" cm="1">
        <f t="array" ref="S136">-INDEX(Annuity_ExpensesPaid,A136)-INDEX(Annuity_AnnuitiesPaid,A136)</f>
        <v>-1803.9055087186057</v>
      </c>
      <c r="T136" s="23" cm="1">
        <f t="array" ref="T136">IF(A136=Global_MaxT,INDEX(Annuity_NetCF,A136),INDEX(Annuity_NetCF,A136)+(INDEX(Annuity_BEL,(A136+1))*INDEX(Global_DiscountFactor,A136)))</f>
        <v>-1040821.0879995769</v>
      </c>
    </row>
    <row r="137" spans="1:20" x14ac:dyDescent="0.2">
      <c r="A137" s="7">
        <v>135</v>
      </c>
      <c r="B137" s="21">
        <f t="shared" si="4"/>
        <v>33</v>
      </c>
      <c r="C137" s="21"/>
      <c r="D137" s="22" cm="1">
        <f t="array" ref="D137">IF(A137=1,1,INDEX(Life_PolicyHoldersInforce,(A137-1))-INDEX(Life_Deaths,(A137-1))-INDEX(Life_Lapses,(A137-1)))</f>
        <v>0.28146390525081255</v>
      </c>
      <c r="E137" s="22" cm="1">
        <f t="array" ref="E137">(INDEX(Life_PolicyHoldersInforce,A137)-INDEX(Life_Deaths,A137))*INDEX(Life_LapseRateFactor,(Global_DurationInforce+A137))</f>
        <v>2.4604412737884475E-3</v>
      </c>
      <c r="F137" s="22" cm="1">
        <f t="array" ref="F137">INDEX(Life_PolicyHoldersInforce,A137)*INDEX(Global_QxFactor,INDEX(Global_Age,A137),Global_QxIndex)</f>
        <v>7.6458490431201733E-7</v>
      </c>
      <c r="G137" s="11" cm="1">
        <f t="array" ref="G137">INDEX(Life_Deaths,A137)*Life_SumAssured</f>
        <v>0.38229245215600866</v>
      </c>
      <c r="H137" s="11" cm="1">
        <f t="array" ref="H137">INDEX(Life_PolicyHoldersInforce,A137)*Life_Premium</f>
        <v>12.553290174186241</v>
      </c>
      <c r="I137" s="11" cm="1">
        <f t="array" ref="I137">INDEX(Life_PolicyHoldersInforce,A137)*INDEX(Global_EscalatedExpense,A137)</f>
        <v>2.4266467104532738</v>
      </c>
      <c r="J137" s="11" cm="1">
        <f t="array" ref="J137">INDEX(Life_PremiumsReceived,A137)-INDEX(Life_ExpensesPaid,A137)-INDEX(Life_DeathBenefitsPaid,A137)</f>
        <v>9.7443510115769598</v>
      </c>
      <c r="K137" s="11" cm="1">
        <f t="array" ref="K137">IF(A137=Global_MaxT,INDEX(Life_NetCF,A137),INDEX(Life_NetCF,A137)+(INDEX(Life_BEL,(A137+1))/INDEX(Global_DiscountFactor,A137)))</f>
        <v>-1520.1796131087269</v>
      </c>
      <c r="L137" s="11"/>
      <c r="M137" s="5">
        <f t="shared" si="5"/>
        <v>12</v>
      </c>
      <c r="N137" s="22" cm="1">
        <f t="array" ref="N137">INDEX(Annuity_PolicyHoldersInforce,A137)*INDEX(Global_QxFactor,INDEX(Global_Age,A137),Global_QxIndex)</f>
        <v>2.7156417709303043E-6</v>
      </c>
      <c r="O137" s="22" cm="1">
        <f t="array" ref="O137">IF(A137=1,1,INDEX(Annuity_PolicyHoldersInforce,(A137-1))-INDEX(Annuity_Deaths,(A137-1)))</f>
        <v>0.99969948896133631</v>
      </c>
      <c r="P137" s="23" cm="1">
        <f t="array" ref="P137">Annuity_Annuity*((1+Annuity_AnnuityEscalation)^INDEX(Annuity_PolicyAge,A137))</f>
        <v>1795.8563260221292</v>
      </c>
      <c r="Q137" s="23" cm="1">
        <f t="array" ref="Q137">INDEX(Annuity_PolicyHoldersInforce,A137)*INDEX(Global_EscalatedExpense,A137)</f>
        <v>8.6189292164056006</v>
      </c>
      <c r="R137" s="23" cm="1">
        <f t="array" ref="R137">INDEX(Annuity_PolicyHoldersInforce,A137)*INDEX(Annuity_EscalatedAnnuity,A137)</f>
        <v>1795.3166513723056</v>
      </c>
      <c r="S137" s="23" cm="1">
        <f t="array" ref="S137">-INDEX(Annuity_ExpensesPaid,A137)-INDEX(Annuity_AnnuitiesPaid,A137)</f>
        <v>-1803.9355805887112</v>
      </c>
      <c r="T137" s="23" cm="1">
        <f t="array" ref="T137">IF(A137=Global_MaxT,INDEX(Annuity_NetCF,A137),INDEX(Annuity_NetCF,A137)+(INDEX(Annuity_BEL,(A137+1))*INDEX(Global_DiscountFactor,A137)))</f>
        <v>-1044074.6511648928</v>
      </c>
    </row>
    <row r="138" spans="1:20" x14ac:dyDescent="0.2">
      <c r="A138" s="7">
        <v>136</v>
      </c>
      <c r="B138" s="21">
        <f t="shared" si="4"/>
        <v>33</v>
      </c>
      <c r="C138" s="21"/>
      <c r="D138" s="22" cm="1">
        <f t="array" ref="D138">IF(A138=1,1,INDEX(Life_PolicyHoldersInforce,(A138-1))-INDEX(Life_Deaths,(A138-1))-INDEX(Life_Lapses,(A138-1)))</f>
        <v>0.27900269939211975</v>
      </c>
      <c r="E138" s="22" cm="1">
        <f t="array" ref="E138">(INDEX(Life_PolicyHoldersInforce,A138)-INDEX(Life_Deaths,A138))*INDEX(Life_LapseRateFactor,(Global_DurationInforce+A138))</f>
        <v>2.4389264281366703E-3</v>
      </c>
      <c r="F138" s="22" cm="1">
        <f t="array" ref="F138">INDEX(Life_PolicyHoldersInforce,A138)*INDEX(Global_QxFactor,INDEX(Global_Age,A138),Global_QxIndex)</f>
        <v>7.5789914172983497E-7</v>
      </c>
      <c r="G138" s="11" cm="1">
        <f t="array" ref="G138">INDEX(Life_Deaths,A138)*Life_SumAssured</f>
        <v>0.37894957086491748</v>
      </c>
      <c r="H138" s="11" cm="1">
        <f t="array" ref="H138">INDEX(Life_PolicyHoldersInforce,A138)*Life_Premium</f>
        <v>12.443520392888541</v>
      </c>
      <c r="I138" s="11" cm="1">
        <f t="array" ref="I138">INDEX(Life_PolicyHoldersInforce,A138)*INDEX(Global_EscalatedExpense,A138)</f>
        <v>2.4152273836027867</v>
      </c>
      <c r="J138" s="11" cm="1">
        <f t="array" ref="J138">INDEX(Life_PremiumsReceived,A138)-INDEX(Life_ExpensesPaid,A138)-INDEX(Life_DeathBenefitsPaid,A138)</f>
        <v>9.6493434384208374</v>
      </c>
      <c r="K138" s="11" cm="1">
        <f t="array" ref="K138">IF(A138=Global_MaxT,INDEX(Life_NetCF,A138),INDEX(Life_NetCF,A138)+(INDEX(Life_BEL,(A138+1))/INDEX(Global_DiscountFactor,A138)))</f>
        <v>-1522.5130548394779</v>
      </c>
      <c r="L138" s="11"/>
      <c r="M138" s="5">
        <f t="shared" si="5"/>
        <v>12</v>
      </c>
      <c r="N138" s="22" cm="1">
        <f t="array" ref="N138">INDEX(Annuity_PolicyHoldersInforce,A138)*INDEX(Global_QxFactor,INDEX(Global_Age,A138),Global_QxIndex)</f>
        <v>2.7156343940032284E-6</v>
      </c>
      <c r="O138" s="22" cm="1">
        <f t="array" ref="O138">IF(A138=1,1,INDEX(Annuity_PolicyHoldersInforce,(A138-1))-INDEX(Annuity_Deaths,(A138-1)))</f>
        <v>0.99969677331956541</v>
      </c>
      <c r="P138" s="23" cm="1">
        <f t="array" ref="P138">Annuity_Annuity*((1+Annuity_AnnuityEscalation)^INDEX(Annuity_PolicyAge,A138))</f>
        <v>1795.8563260221292</v>
      </c>
      <c r="Q138" s="23" cm="1">
        <f t="array" ref="Q138">INDEX(Annuity_PolicyHoldersInforce,A138)*INDEX(Global_EscalatedExpense,A138)</f>
        <v>8.6540202925683882</v>
      </c>
      <c r="R138" s="23" cm="1">
        <f t="array" ref="R138">INDEX(Annuity_PolicyHoldersInforce,A138)*INDEX(Annuity_EscalatedAnnuity,A138)</f>
        <v>1795.311774469852</v>
      </c>
      <c r="S138" s="23" cm="1">
        <f t="array" ref="S138">-INDEX(Annuity_ExpensesPaid,A138)-INDEX(Annuity_AnnuitiesPaid,A138)</f>
        <v>-1803.9657947624205</v>
      </c>
      <c r="T138" s="23" cm="1">
        <f t="array" ref="T138">IF(A138=Global_MaxT,INDEX(Annuity_NetCF,A138),INDEX(Annuity_NetCF,A138)+(INDEX(Annuity_BEL,(A138+1))*INDEX(Global_DiscountFactor,A138)))</f>
        <v>-1047344.020995187</v>
      </c>
    </row>
    <row r="139" spans="1:20" x14ac:dyDescent="0.2">
      <c r="A139" s="7">
        <v>137</v>
      </c>
      <c r="B139" s="21">
        <f t="shared" si="4"/>
        <v>33</v>
      </c>
      <c r="C139" s="21"/>
      <c r="D139" s="22" cm="1">
        <f t="array" ref="D139">IF(A139=1,1,INDEX(Life_PolicyHoldersInforce,(A139-1))-INDEX(Life_Deaths,(A139-1))-INDEX(Life_Lapses,(A139-1)))</f>
        <v>0.27656301506484138</v>
      </c>
      <c r="E139" s="22" cm="1">
        <f t="array" ref="E139">(INDEX(Life_PolicyHoldersInforce,A139)-INDEX(Life_Deaths,A139))*INDEX(Life_LapseRateFactor,(Global_DurationInforce+A139))</f>
        <v>2.4175997148286124E-3</v>
      </c>
      <c r="F139" s="22" cm="1">
        <f t="array" ref="F139">INDEX(Life_PolicyHoldersInforce,A139)*INDEX(Global_QxFactor,INDEX(Global_Age,A139),Global_QxIndex)</f>
        <v>7.5127184148591404E-7</v>
      </c>
      <c r="G139" s="11" cm="1">
        <f t="array" ref="G139">INDEX(Life_Deaths,A139)*Life_SumAssured</f>
        <v>0.37563592074295704</v>
      </c>
      <c r="H139" s="11" cm="1">
        <f t="array" ref="H139">INDEX(Life_PolicyHoldersInforce,A139)*Life_Premium</f>
        <v>12.334710471891926</v>
      </c>
      <c r="I139" s="11" cm="1">
        <f t="array" ref="I139">INDEX(Life_PolicyHoldersInforce,A139)*INDEX(Global_EscalatedExpense,A139)</f>
        <v>2.4038617938806417</v>
      </c>
      <c r="J139" s="11" cm="1">
        <f t="array" ref="J139">INDEX(Life_PremiumsReceived,A139)-INDEX(Life_ExpensesPaid,A139)-INDEX(Life_DeathBenefitsPaid,A139)</f>
        <v>9.5552127572683272</v>
      </c>
      <c r="K139" s="11" cm="1">
        <f t="array" ref="K139">IF(A139=Global_MaxT,INDEX(Life_NetCF,A139),INDEX(Life_NetCF,A139)+(INDEX(Life_BEL,(A139+1))/INDEX(Global_DiscountFactor,A139)))</f>
        <v>-1524.7406460840509</v>
      </c>
      <c r="L139" s="11"/>
      <c r="M139" s="5">
        <f t="shared" si="5"/>
        <v>12</v>
      </c>
      <c r="N139" s="22" cm="1">
        <f t="array" ref="N139">INDEX(Annuity_PolicyHoldersInforce,A139)*INDEX(Global_QxFactor,INDEX(Global_Age,A139),Global_QxIndex)</f>
        <v>2.7156270170961916E-6</v>
      </c>
      <c r="O139" s="22" cm="1">
        <f t="array" ref="O139">IF(A139=1,1,INDEX(Annuity_PolicyHoldersInforce,(A139-1))-INDEX(Annuity_Deaths,(A139-1)))</f>
        <v>0.99969405768517139</v>
      </c>
      <c r="P139" s="23" cm="1">
        <f t="array" ref="P139">Annuity_Annuity*((1+Annuity_AnnuityEscalation)^INDEX(Annuity_PolicyAge,A139))</f>
        <v>1795.8563260221292</v>
      </c>
      <c r="Q139" s="23" cm="1">
        <f t="array" ref="Q139">INDEX(Annuity_PolicyHoldersInforce,A139)*INDEX(Global_EscalatedExpense,A139)</f>
        <v>8.6892542384073685</v>
      </c>
      <c r="R139" s="23" cm="1">
        <f t="array" ref="R139">INDEX(Annuity_PolicyHoldersInforce,A139)*INDEX(Annuity_EscalatedAnnuity,A139)</f>
        <v>1795.3068975806464</v>
      </c>
      <c r="S139" s="23" cm="1">
        <f t="array" ref="S139">-INDEX(Annuity_ExpensesPaid,A139)-INDEX(Annuity_AnnuitiesPaid,A139)</f>
        <v>-1803.9961518190537</v>
      </c>
      <c r="T139" s="23" cm="1">
        <f t="array" ref="T139">IF(A139=Global_MaxT,INDEX(Annuity_NetCF,A139),INDEX(Annuity_NetCF,A139)+(INDEX(Annuity_BEL,(A139+1))*INDEX(Global_DiscountFactor,A139)))</f>
        <v>-1050629.2742872043</v>
      </c>
    </row>
    <row r="140" spans="1:20" x14ac:dyDescent="0.2">
      <c r="A140" s="7">
        <v>138</v>
      </c>
      <c r="B140" s="21">
        <f t="shared" si="4"/>
        <v>33</v>
      </c>
      <c r="C140" s="21"/>
      <c r="D140" s="22" cm="1">
        <f t="array" ref="D140">IF(A140=1,1,INDEX(Life_PolicyHoldersInforce,(A140-1))-INDEX(Life_Deaths,(A140-1))-INDEX(Life_Lapses,(A140-1)))</f>
        <v>0.27414466407817129</v>
      </c>
      <c r="E140" s="22" cm="1">
        <f t="array" ref="E140">(INDEX(Life_PolicyHoldersInforce,A140)-INDEX(Life_Deaths,A140))*INDEX(Life_LapseRateFactor,(Global_DurationInforce+A140))</f>
        <v>2.3964594887779292E-3</v>
      </c>
      <c r="F140" s="22" cm="1">
        <f t="array" ref="F140">INDEX(Life_PolicyHoldersInforce,A140)*INDEX(Global_QxFactor,INDEX(Global_Age,A140),Global_QxIndex)</f>
        <v>7.4470249236781535E-7</v>
      </c>
      <c r="G140" s="11" cm="1">
        <f t="array" ref="G140">INDEX(Life_Deaths,A140)*Life_SumAssured</f>
        <v>0.37235124618390769</v>
      </c>
      <c r="H140" s="11" cm="1">
        <f t="array" ref="H140">INDEX(Life_PolicyHoldersInforce,A140)*Life_Premium</f>
        <v>12.22685201788644</v>
      </c>
      <c r="I140" s="11" cm="1">
        <f t="array" ref="I140">INDEX(Life_PolicyHoldersInforce,A140)*INDEX(Global_EscalatedExpense,A140)</f>
        <v>2.3925496884103756</v>
      </c>
      <c r="J140" s="11" cm="1">
        <f t="array" ref="J140">INDEX(Life_PremiumsReceived,A140)-INDEX(Life_ExpensesPaid,A140)-INDEX(Life_DeathBenefitsPaid,A140)</f>
        <v>9.4619510832921563</v>
      </c>
      <c r="K140" s="11" cm="1">
        <f t="array" ref="K140">IF(A140=Global_MaxT,INDEX(Life_NetCF,A140),INDEX(Life_NetCF,A140)+(INDEX(Life_BEL,(A140+1))/INDEX(Global_DiscountFactor,A140)))</f>
        <v>-1526.8637722236301</v>
      </c>
      <c r="L140" s="11"/>
      <c r="M140" s="5">
        <f t="shared" si="5"/>
        <v>12</v>
      </c>
      <c r="N140" s="22" cm="1">
        <f t="array" ref="N140">INDEX(Annuity_PolicyHoldersInforce,A140)*INDEX(Global_QxFactor,INDEX(Global_Age,A140),Global_QxIndex)</f>
        <v>2.7156196402091934E-6</v>
      </c>
      <c r="O140" s="22" cm="1">
        <f t="array" ref="O140">IF(A140=1,1,INDEX(Annuity_PolicyHoldersInforce,(A140-1))-INDEX(Annuity_Deaths,(A140-1)))</f>
        <v>0.99969134205815424</v>
      </c>
      <c r="P140" s="23" cm="1">
        <f t="array" ref="P140">Annuity_Annuity*((1+Annuity_AnnuityEscalation)^INDEX(Annuity_PolicyAge,A140))</f>
        <v>1795.8563260221292</v>
      </c>
      <c r="Q140" s="23" cm="1">
        <f t="array" ref="Q140">INDEX(Annuity_PolicyHoldersInforce,A140)*INDEX(Global_EscalatedExpense,A140)</f>
        <v>8.724631635601602</v>
      </c>
      <c r="R140" s="23" cm="1">
        <f t="array" ref="R140">INDEX(Annuity_PolicyHoldersInforce,A140)*INDEX(Annuity_EscalatedAnnuity,A140)</f>
        <v>1795.3020207046886</v>
      </c>
      <c r="S140" s="23" cm="1">
        <f t="array" ref="S140">-INDEX(Annuity_ExpensesPaid,A140)-INDEX(Annuity_AnnuitiesPaid,A140)</f>
        <v>-1804.0266523402902</v>
      </c>
      <c r="T140" s="23" cm="1">
        <f t="array" ref="T140">IF(A140=Global_MaxT,INDEX(Annuity_NetCF,A140),INDEX(Annuity_NetCF,A140)+(INDEX(Annuity_BEL,(A140+1))*INDEX(Global_DiscountFactor,A140)))</f>
        <v>-1053930.4882109191</v>
      </c>
    </row>
    <row r="141" spans="1:20" x14ac:dyDescent="0.2">
      <c r="A141" s="7">
        <v>139</v>
      </c>
      <c r="B141" s="21">
        <f t="shared" si="4"/>
        <v>33</v>
      </c>
      <c r="C141" s="21"/>
      <c r="D141" s="22" cm="1">
        <f t="array" ref="D141">IF(A141=1,1,INDEX(Life_PolicyHoldersInforce,(A141-1))-INDEX(Life_Deaths,(A141-1))-INDEX(Life_Lapses,(A141-1)))</f>
        <v>0.27174745988690097</v>
      </c>
      <c r="E141" s="22" cm="1">
        <f t="array" ref="E141">(INDEX(Life_PolicyHoldersInforce,A141)-INDEX(Life_Deaths,A141))*INDEX(Life_LapseRateFactor,(Global_DurationInforce+A141))</f>
        <v>2.3755041192834135E-3</v>
      </c>
      <c r="F141" s="22" cm="1">
        <f t="array" ref="F141">INDEX(Life_PolicyHoldersInforce,A141)*INDEX(Global_QxFactor,INDEX(Global_Age,A141),Global_QxIndex)</f>
        <v>7.3819058763329703E-7</v>
      </c>
      <c r="G141" s="11" cm="1">
        <f t="array" ref="G141">INDEX(Life_Deaths,A141)*Life_SumAssured</f>
        <v>0.36909529381664852</v>
      </c>
      <c r="H141" s="11" cm="1">
        <f t="array" ref="H141">INDEX(Life_PolicyHoldersInforce,A141)*Life_Premium</f>
        <v>12.119936710955784</v>
      </c>
      <c r="I141" s="11" cm="1">
        <f t="array" ref="I141">INDEX(Life_PolicyHoldersInforce,A141)*INDEX(Global_EscalatedExpense,A141)</f>
        <v>2.3812908155055164</v>
      </c>
      <c r="J141" s="11" cm="1">
        <f t="array" ref="J141">INDEX(Life_PremiumsReceived,A141)-INDEX(Life_ExpensesPaid,A141)-INDEX(Life_DeathBenefitsPaid,A141)</f>
        <v>9.3695506016336196</v>
      </c>
      <c r="K141" s="11" cm="1">
        <f t="array" ref="K141">IF(A141=Global_MaxT,INDEX(Life_NetCF,A141),INDEX(Life_NetCF,A141)+(INDEX(Life_BEL,(A141+1))/INDEX(Global_DiscountFactor,A141)))</f>
        <v>-1528.883804082019</v>
      </c>
      <c r="L141" s="11"/>
      <c r="M141" s="5">
        <f t="shared" si="5"/>
        <v>12</v>
      </c>
      <c r="N141" s="22" cm="1">
        <f t="array" ref="N141">INDEX(Annuity_PolicyHoldersInforce,A141)*INDEX(Global_QxFactor,INDEX(Global_Age,A141),Global_QxIndex)</f>
        <v>2.7156122633422348E-6</v>
      </c>
      <c r="O141" s="22" cm="1">
        <f t="array" ref="O141">IF(A141=1,1,INDEX(Annuity_PolicyHoldersInforce,(A141-1))-INDEX(Annuity_Deaths,(A141-1)))</f>
        <v>0.99968862643851408</v>
      </c>
      <c r="P141" s="23" cm="1">
        <f t="array" ref="P141">Annuity_Annuity*((1+Annuity_AnnuityEscalation)^INDEX(Annuity_PolicyAge,A141))</f>
        <v>1795.8563260221292</v>
      </c>
      <c r="Q141" s="23" cm="1">
        <f t="array" ref="Q141">INDEX(Annuity_PolicyHoldersInforce,A141)*INDEX(Global_EscalatedExpense,A141)</f>
        <v>8.7601530681984059</v>
      </c>
      <c r="R141" s="23" cm="1">
        <f t="array" ref="R141">INDEX(Annuity_PolicyHoldersInforce,A141)*INDEX(Annuity_EscalatedAnnuity,A141)</f>
        <v>1795.2971438419786</v>
      </c>
      <c r="S141" s="23" cm="1">
        <f t="array" ref="S141">-INDEX(Annuity_ExpensesPaid,A141)-INDEX(Annuity_AnnuitiesPaid,A141)</f>
        <v>-1804.057296910177</v>
      </c>
      <c r="T141" s="23" cm="1">
        <f t="array" ref="T141">IF(A141=Global_MaxT,INDEX(Annuity_NetCF,A141),INDEX(Annuity_NetCF,A141)+(INDEX(Annuity_BEL,(A141+1))*INDEX(Global_DiscountFactor,A141)))</f>
        <v>-1057247.7403113507</v>
      </c>
    </row>
    <row r="142" spans="1:20" x14ac:dyDescent="0.2">
      <c r="A142" s="7">
        <v>140</v>
      </c>
      <c r="B142" s="21">
        <f t="shared" si="4"/>
        <v>33</v>
      </c>
      <c r="C142" s="21"/>
      <c r="D142" s="22" cm="1">
        <f t="array" ref="D142">IF(A142=1,1,INDEX(Life_PolicyHoldersInforce,(A142-1))-INDEX(Life_Deaths,(A142-1))-INDEX(Life_Lapses,(A142-1)))</f>
        <v>0.26937121757702992</v>
      </c>
      <c r="E142" s="22" cm="1">
        <f t="array" ref="E142">(INDEX(Life_PolicyHoldersInforce,A142)-INDEX(Life_Deaths,A142))*INDEX(Life_LapseRateFactor,(Global_DurationInforce+A142))</f>
        <v>2.3547319899032033E-3</v>
      </c>
      <c r="F142" s="22" cm="1">
        <f t="array" ref="F142">INDEX(Life_PolicyHoldersInforce,A142)*INDEX(Global_QxFactor,INDEX(Global_Age,A142),Global_QxIndex)</f>
        <v>7.317356249712252E-7</v>
      </c>
      <c r="G142" s="11" cm="1">
        <f t="array" ref="G142">INDEX(Life_Deaths,A142)*Life_SumAssured</f>
        <v>0.36586781248561262</v>
      </c>
      <c r="H142" s="11" cm="1">
        <f t="array" ref="H142">INDEX(Life_PolicyHoldersInforce,A142)*Life_Premium</f>
        <v>12.013956303935535</v>
      </c>
      <c r="I142" s="11" cm="1">
        <f t="array" ref="I142">INDEX(Life_PolicyHoldersInforce,A142)*INDEX(Global_EscalatedExpense,A142)</f>
        <v>2.3700849246639772</v>
      </c>
      <c r="J142" s="11" cm="1">
        <f t="array" ref="J142">INDEX(Life_PremiumsReceived,A142)-INDEX(Life_ExpensesPaid,A142)-INDEX(Life_DeathBenefitsPaid,A142)</f>
        <v>9.2780035667859444</v>
      </c>
      <c r="K142" s="11" cm="1">
        <f t="array" ref="K142">IF(A142=Global_MaxT,INDEX(Life_NetCF,A142),INDEX(Life_NetCF,A142)+(INDEX(Life_BEL,(A142+1))/INDEX(Global_DiscountFactor,A142)))</f>
        <v>-1530.8020980657841</v>
      </c>
      <c r="L142" s="11"/>
      <c r="M142" s="5">
        <f t="shared" si="5"/>
        <v>12</v>
      </c>
      <c r="N142" s="22" cm="1">
        <f t="array" ref="N142">INDEX(Annuity_PolicyHoldersInforce,A142)*INDEX(Global_QxFactor,INDEX(Global_Age,A142),Global_QxIndex)</f>
        <v>2.7156048864953148E-6</v>
      </c>
      <c r="O142" s="22" cm="1">
        <f t="array" ref="O142">IF(A142=1,1,INDEX(Annuity_PolicyHoldersInforce,(A142-1))-INDEX(Annuity_Deaths,(A142-1)))</f>
        <v>0.99968591082625069</v>
      </c>
      <c r="P142" s="23" cm="1">
        <f t="array" ref="P142">Annuity_Annuity*((1+Annuity_AnnuityEscalation)^INDEX(Annuity_PolicyAge,A142))</f>
        <v>1795.8563260221292</v>
      </c>
      <c r="Q142" s="23" cm="1">
        <f t="array" ref="Q142">INDEX(Annuity_PolicyHoldersInforce,A142)*INDEX(Global_EscalatedExpense,A142)</f>
        <v>8.7958191226229747</v>
      </c>
      <c r="R142" s="23" cm="1">
        <f t="array" ref="R142">INDEX(Annuity_PolicyHoldersInforce,A142)*INDEX(Annuity_EscalatedAnnuity,A142)</f>
        <v>1795.2922669925165</v>
      </c>
      <c r="S142" s="23" cm="1">
        <f t="array" ref="S142">-INDEX(Annuity_ExpensesPaid,A142)-INDEX(Annuity_AnnuitiesPaid,A142)</f>
        <v>-1804.0880861151395</v>
      </c>
      <c r="T142" s="23" cm="1">
        <f t="array" ref="T142">IF(A142=Global_MaxT,INDEX(Annuity_NetCF,A142),INDEX(Annuity_NetCF,A142)+(INDEX(Annuity_BEL,(A142+1))*INDEX(Global_DiscountFactor,A142)))</f>
        <v>-1060581.1085103853</v>
      </c>
    </row>
    <row r="143" spans="1:20" x14ac:dyDescent="0.2">
      <c r="A143" s="7">
        <v>141</v>
      </c>
      <c r="B143" s="21">
        <f t="shared" si="4"/>
        <v>33</v>
      </c>
      <c r="C143" s="21"/>
      <c r="D143" s="22" cm="1">
        <f t="array" ref="D143">IF(A143=1,1,INDEX(Life_PolicyHoldersInforce,(A143-1))-INDEX(Life_Deaths,(A143-1))-INDEX(Life_Lapses,(A143-1)))</f>
        <v>0.26701575385150172</v>
      </c>
      <c r="E143" s="22" cm="1">
        <f t="array" ref="E143">(INDEX(Life_PolicyHoldersInforce,A143)-INDEX(Life_Deaths,A143))*INDEX(Life_LapseRateFactor,(Global_DurationInforce+A143))</f>
        <v>2.3341414983300947E-3</v>
      </c>
      <c r="F143" s="22" cm="1">
        <f t="array" ref="F143">INDEX(Life_PolicyHoldersInforce,A143)*INDEX(Global_QxFactor,INDEX(Global_Age,A143),Global_QxIndex)</f>
        <v>7.2533710646282684E-7</v>
      </c>
      <c r="G143" s="11" cm="1">
        <f t="array" ref="G143">INDEX(Life_Deaths,A143)*Life_SumAssured</f>
        <v>0.36266855323141345</v>
      </c>
      <c r="H143" s="11" cm="1">
        <f t="array" ref="H143">INDEX(Life_PolicyHoldersInforce,A143)*Life_Premium</f>
        <v>11.908902621776978</v>
      </c>
      <c r="I143" s="11" cm="1">
        <f t="array" ref="I143">INDEX(Life_PolicyHoldersInforce,A143)*INDEX(Global_EscalatedExpense,A143)</f>
        <v>2.3589317665624856</v>
      </c>
      <c r="J143" s="11" cm="1">
        <f t="array" ref="J143">INDEX(Life_PremiumsReceived,A143)-INDEX(Life_ExpensesPaid,A143)-INDEX(Life_DeathBenefitsPaid,A143)</f>
        <v>9.1873023019830793</v>
      </c>
      <c r="K143" s="11" cm="1">
        <f t="array" ref="K143">IF(A143=Global_MaxT,INDEX(Life_NetCF,A143),INDEX(Life_NetCF,A143)+(INDEX(Life_BEL,(A143+1))/INDEX(Global_DiscountFactor,A143)))</f>
        <v>-1532.6199963031088</v>
      </c>
      <c r="L143" s="11"/>
      <c r="M143" s="5">
        <f t="shared" si="5"/>
        <v>12</v>
      </c>
      <c r="N143" s="22" cm="1">
        <f t="array" ref="N143">INDEX(Annuity_PolicyHoldersInforce,A143)*INDEX(Global_QxFactor,INDEX(Global_Age,A143),Global_QxIndex)</f>
        <v>2.7155975096684336E-6</v>
      </c>
      <c r="O143" s="22" cm="1">
        <f t="array" ref="O143">IF(A143=1,1,INDEX(Annuity_PolicyHoldersInforce,(A143-1))-INDEX(Annuity_Deaths,(A143-1)))</f>
        <v>0.99968319522136417</v>
      </c>
      <c r="P143" s="23" cm="1">
        <f t="array" ref="P143">Annuity_Annuity*((1+Annuity_AnnuityEscalation)^INDEX(Annuity_PolicyAge,A143))</f>
        <v>1795.8563260221292</v>
      </c>
      <c r="Q143" s="23" cm="1">
        <f t="array" ref="Q143">INDEX(Annuity_PolicyHoldersInforce,A143)*INDEX(Global_EscalatedExpense,A143)</f>
        <v>8.8316303876880777</v>
      </c>
      <c r="R143" s="23" cm="1">
        <f t="array" ref="R143">INDEX(Annuity_PolicyHoldersInforce,A143)*INDEX(Annuity_EscalatedAnnuity,A143)</f>
        <v>1795.2873901563021</v>
      </c>
      <c r="S143" s="23" cm="1">
        <f t="array" ref="S143">-INDEX(Annuity_ExpensesPaid,A143)-INDEX(Annuity_AnnuitiesPaid,A143)</f>
        <v>-1804.1190205439902</v>
      </c>
      <c r="T143" s="23" cm="1">
        <f t="array" ref="T143">IF(A143=Global_MaxT,INDEX(Annuity_NetCF,A143),INDEX(Annuity_NetCF,A143)+(INDEX(Annuity_BEL,(A143+1))*INDEX(Global_DiscountFactor,A143)))</f>
        <v>-1063930.6711086084</v>
      </c>
    </row>
    <row r="144" spans="1:20" x14ac:dyDescent="0.2">
      <c r="A144" s="7">
        <v>142</v>
      </c>
      <c r="B144" s="21">
        <f t="shared" si="4"/>
        <v>33</v>
      </c>
      <c r="C144" s="21"/>
      <c r="D144" s="22" cm="1">
        <f t="array" ref="D144">IF(A144=1,1,INDEX(Life_PolicyHoldersInforce,(A144-1))-INDEX(Life_Deaths,(A144-1))-INDEX(Life_Lapses,(A144-1)))</f>
        <v>0.26468088701606513</v>
      </c>
      <c r="E144" s="22" cm="1">
        <f t="array" ref="E144">(INDEX(Life_PolicyHoldersInforce,A144)-INDEX(Life_Deaths,A144))*INDEX(Life_LapseRateFactor,(Global_DurationInforce+A144))</f>
        <v>2.3137310562679459E-3</v>
      </c>
      <c r="F144" s="22" cm="1">
        <f t="array" ref="F144">INDEX(Life_PolicyHoldersInforce,A144)*INDEX(Global_QxFactor,INDEX(Global_Age,A144),Global_QxIndex)</f>
        <v>7.1899453854328207E-7</v>
      </c>
      <c r="G144" s="11" cm="1">
        <f t="array" ref="G144">INDEX(Life_Deaths,A144)*Life_SumAssured</f>
        <v>0.35949726927164105</v>
      </c>
      <c r="H144" s="11" cm="1">
        <f t="array" ref="H144">INDEX(Life_PolicyHoldersInforce,A144)*Life_Premium</f>
        <v>11.804767560916504</v>
      </c>
      <c r="I144" s="11" cm="1">
        <f t="array" ref="I144">INDEX(Life_PolicyHoldersInforce,A144)*INDEX(Global_EscalatedExpense,A144)</f>
        <v>2.3478310930510364</v>
      </c>
      <c r="J144" s="11" cm="1">
        <f t="array" ref="J144">INDEX(Life_PremiumsReceived,A144)-INDEX(Life_ExpensesPaid,A144)-INDEX(Life_DeathBenefitsPaid,A144)</f>
        <v>9.0974391985938272</v>
      </c>
      <c r="K144" s="11" cm="1">
        <f t="array" ref="K144">IF(A144=Global_MaxT,INDEX(Life_NetCF,A144),INDEX(Life_NetCF,A144)+(INDEX(Life_BEL,(A144+1))/INDEX(Global_DiscountFactor,A144)))</f>
        <v>-1534.3388267813643</v>
      </c>
      <c r="L144" s="11"/>
      <c r="M144" s="5">
        <f t="shared" si="5"/>
        <v>12</v>
      </c>
      <c r="N144" s="22" cm="1">
        <f t="array" ref="N144">INDEX(Annuity_PolicyHoldersInforce,A144)*INDEX(Global_QxFactor,INDEX(Global_Age,A144),Global_QxIndex)</f>
        <v>2.7155901328615914E-6</v>
      </c>
      <c r="O144" s="22" cm="1">
        <f t="array" ref="O144">IF(A144=1,1,INDEX(Annuity_PolicyHoldersInforce,(A144-1))-INDEX(Annuity_Deaths,(A144-1)))</f>
        <v>0.99968047962385453</v>
      </c>
      <c r="P144" s="23" cm="1">
        <f t="array" ref="P144">Annuity_Annuity*((1+Annuity_AnnuityEscalation)^INDEX(Annuity_PolicyAge,A144))</f>
        <v>1795.8563260221292</v>
      </c>
      <c r="Q144" s="23" cm="1">
        <f t="array" ref="Q144">INDEX(Annuity_PolicyHoldersInforce,A144)*INDEX(Global_EscalatedExpense,A144)</f>
        <v>8.8675874546037772</v>
      </c>
      <c r="R144" s="23" cm="1">
        <f t="array" ref="R144">INDEX(Annuity_PolicyHoldersInforce,A144)*INDEX(Annuity_EscalatedAnnuity,A144)</f>
        <v>1795.2825133333354</v>
      </c>
      <c r="S144" s="23" cm="1">
        <f t="array" ref="S144">-INDEX(Annuity_ExpensesPaid,A144)-INDEX(Annuity_AnnuitiesPaid,A144)</f>
        <v>-1804.1501007879392</v>
      </c>
      <c r="T144" s="23" cm="1">
        <f t="array" ref="T144">IF(A144=Global_MaxT,INDEX(Annuity_NetCF,A144),INDEX(Annuity_NetCF,A144)+(INDEX(Annuity_BEL,(A144+1))*INDEX(Global_DiscountFactor,A144)))</f>
        <v>-1067296.5067871464</v>
      </c>
    </row>
    <row r="145" spans="1:20" x14ac:dyDescent="0.2">
      <c r="A145" s="7">
        <v>143</v>
      </c>
      <c r="B145" s="21">
        <f t="shared" si="4"/>
        <v>33</v>
      </c>
      <c r="C145" s="21"/>
      <c r="D145" s="22" cm="1">
        <f t="array" ref="D145">IF(A145=1,1,INDEX(Life_PolicyHoldersInforce,(A145-1))-INDEX(Life_Deaths,(A145-1))-INDEX(Life_Lapses,(A145-1)))</f>
        <v>0.26236643696525869</v>
      </c>
      <c r="E145" s="22" cm="1">
        <f t="array" ref="E145">(INDEX(Life_PolicyHoldersInforce,A145)-INDEX(Life_Deaths,A145))*INDEX(Life_LapseRateFactor,(Global_DurationInforce+A145))</f>
        <v>2.2934990893091574E-3</v>
      </c>
      <c r="F145" s="22" cm="1">
        <f t="array" ref="F145">INDEX(Life_PolicyHoldersInforce,A145)*INDEX(Global_QxFactor,INDEX(Global_Age,A145),Global_QxIndex)</f>
        <v>7.1270743196365184E-7</v>
      </c>
      <c r="G145" s="11" cm="1">
        <f t="array" ref="G145">INDEX(Life_Deaths,A145)*Life_SumAssured</f>
        <v>0.35635371598182591</v>
      </c>
      <c r="H145" s="11" cm="1">
        <f t="array" ref="H145">INDEX(Life_PolicyHoldersInforce,A145)*Life_Premium</f>
        <v>11.701543088650538</v>
      </c>
      <c r="I145" s="11" cm="1">
        <f t="array" ref="I145">INDEX(Life_PolicyHoldersInforce,A145)*INDEX(Global_EscalatedExpense,A145)</f>
        <v>2.3367826571473707</v>
      </c>
      <c r="J145" s="11" cm="1">
        <f t="array" ref="J145">INDEX(Life_PremiumsReceived,A145)-INDEX(Life_ExpensesPaid,A145)-INDEX(Life_DeathBenefitsPaid,A145)</f>
        <v>9.0084067155213425</v>
      </c>
      <c r="K145" s="11" cm="1">
        <f t="array" ref="K145">IF(A145=Global_MaxT,INDEX(Life_NetCF,A145),INDEX(Life_NetCF,A145)+(INDEX(Life_BEL,(A145+1))/INDEX(Global_DiscountFactor,A145)))</f>
        <v>-1535.9599034834132</v>
      </c>
      <c r="L145" s="11"/>
      <c r="M145" s="5">
        <f t="shared" si="5"/>
        <v>12</v>
      </c>
      <c r="N145" s="22" cm="1">
        <f t="array" ref="N145">INDEX(Annuity_PolicyHoldersInforce,A145)*INDEX(Global_QxFactor,INDEX(Global_Age,A145),Global_QxIndex)</f>
        <v>2.7155827560747879E-6</v>
      </c>
      <c r="O145" s="22" cm="1">
        <f t="array" ref="O145">IF(A145=1,1,INDEX(Annuity_PolicyHoldersInforce,(A145-1))-INDEX(Annuity_Deaths,(A145-1)))</f>
        <v>0.99967776403372166</v>
      </c>
      <c r="P145" s="23" cm="1">
        <f t="array" ref="P145">Annuity_Annuity*((1+Annuity_AnnuityEscalation)^INDEX(Annuity_PolicyAge,A145))</f>
        <v>1795.8563260221292</v>
      </c>
      <c r="Q145" s="23" cm="1">
        <f t="array" ref="Q145">INDEX(Annuity_PolicyHoldersInforce,A145)*INDEX(Global_EscalatedExpense,A145)</f>
        <v>8.9036909169871752</v>
      </c>
      <c r="R145" s="23" cm="1">
        <f t="array" ref="R145">INDEX(Annuity_PolicyHoldersInforce,A145)*INDEX(Annuity_EscalatedAnnuity,A145)</f>
        <v>1795.2776365236164</v>
      </c>
      <c r="S145" s="23" cm="1">
        <f t="array" ref="S145">-INDEX(Annuity_ExpensesPaid,A145)-INDEX(Annuity_AnnuitiesPaid,A145)</f>
        <v>-1804.1813274406036</v>
      </c>
      <c r="T145" s="23" cm="1">
        <f t="array" ref="T145">IF(A145=Global_MaxT,INDEX(Annuity_NetCF,A145),INDEX(Annuity_NetCF,A145)+(INDEX(Annuity_BEL,(A145+1))*INDEX(Global_DiscountFactor,A145)))</f>
        <v>-1070678.6946095161</v>
      </c>
    </row>
    <row r="146" spans="1:20" x14ac:dyDescent="0.2">
      <c r="A146" s="7">
        <v>144</v>
      </c>
      <c r="B146" s="21">
        <f t="shared" si="4"/>
        <v>34</v>
      </c>
      <c r="C146" s="21"/>
      <c r="D146" s="22" cm="1">
        <f t="array" ref="D146">IF(A146=1,1,INDEX(Life_PolicyHoldersInforce,(A146-1))-INDEX(Life_Deaths,(A146-1))-INDEX(Life_Lapses,(A146-1)))</f>
        <v>0.26007222516851758</v>
      </c>
      <c r="E146" s="22" cm="1">
        <f t="array" ref="E146">(INDEX(Life_PolicyHoldersInforce,A146)-INDEX(Life_Deaths,A146))*INDEX(Life_LapseRateFactor,(Global_DurationInforce+A146))</f>
        <v>2.2734437447640109E-3</v>
      </c>
      <c r="F146" s="22" cm="1">
        <f t="array" ref="F146">INDEX(Life_PolicyHoldersInforce,A146)*INDEX(Global_QxFactor,INDEX(Global_Age,A146),Global_QxIndex)</f>
        <v>7.3988438606521265E-7</v>
      </c>
      <c r="G146" s="11" cm="1">
        <f t="array" ref="G146">INDEX(Life_Deaths,A146)*Life_SumAssured</f>
        <v>0.36994219303260634</v>
      </c>
      <c r="H146" s="11" cm="1">
        <f t="array" ref="H146">INDEX(Life_PolicyHoldersInforce,A146)*Life_Premium</f>
        <v>11.599221242515885</v>
      </c>
      <c r="I146" s="11" cm="1">
        <f t="array" ref="I146">INDEX(Life_PolicyHoldersInforce,A146)*INDEX(Global_EscalatedExpense,A146)</f>
        <v>2.3257862130314777</v>
      </c>
      <c r="J146" s="11" cm="1">
        <f t="array" ref="J146">INDEX(Life_PremiumsReceived,A146)-INDEX(Life_ExpensesPaid,A146)-INDEX(Life_DeathBenefitsPaid,A146)</f>
        <v>8.9034928364518002</v>
      </c>
      <c r="K146" s="11" cm="1">
        <f t="array" ref="K146">IF(A146=Global_MaxT,INDEX(Life_NetCF,A146),INDEX(Life_NetCF,A146)+(INDEX(Life_BEL,(A146+1))/INDEX(Global_DiscountFactor,A146)))</f>
        <v>-1537.4845265226529</v>
      </c>
      <c r="L146" s="11"/>
      <c r="M146" s="5">
        <f t="shared" si="5"/>
        <v>13</v>
      </c>
      <c r="N146" s="22" cm="1">
        <f t="array" ref="N146">INDEX(Annuity_PolicyHoldersInforce,A146)*INDEX(Global_QxFactor,INDEX(Global_Age,A146),Global_QxIndex)</f>
        <v>2.8439944288883266E-6</v>
      </c>
      <c r="O146" s="22" cm="1">
        <f t="array" ref="O146">IF(A146=1,1,INDEX(Annuity_PolicyHoldersInforce,(A146-1))-INDEX(Annuity_Deaths,(A146-1)))</f>
        <v>0.99967504845096555</v>
      </c>
      <c r="P146" s="23" cm="1">
        <f t="array" ref="P146">Annuity_Annuity*((1+Annuity_AnnuityEscalation)^INDEX(Annuity_PolicyAge,A146))</f>
        <v>1885.649142323236</v>
      </c>
      <c r="Q146" s="23" cm="1">
        <f t="array" ref="Q146">INDEX(Annuity_PolicyHoldersInforce,A146)*INDEX(Global_EscalatedExpense,A146)</f>
        <v>8.9399413708722371</v>
      </c>
      <c r="R146" s="23" cm="1">
        <f t="array" ref="R146">INDEX(Annuity_PolicyHoldersInforce,A146)*INDEX(Annuity_EscalatedAnnuity,A146)</f>
        <v>1885.0363977135025</v>
      </c>
      <c r="S146" s="23" cm="1">
        <f t="array" ref="S146">-INDEX(Annuity_ExpensesPaid,A146)-INDEX(Annuity_AnnuitiesPaid,A146)</f>
        <v>-1893.9763390843748</v>
      </c>
      <c r="T146" s="23" cm="1">
        <f t="array" ref="T146">IF(A146=Global_MaxT,INDEX(Annuity_NetCF,A146),INDEX(Annuity_NetCF,A146)+(INDEX(Annuity_BEL,(A146+1))*INDEX(Global_DiscountFactor,A146)))</f>
        <v>-1074077.3140234824</v>
      </c>
    </row>
    <row r="147" spans="1:20" x14ac:dyDescent="0.2">
      <c r="A147" s="7">
        <v>145</v>
      </c>
      <c r="B147" s="21">
        <f t="shared" si="4"/>
        <v>34</v>
      </c>
      <c r="C147" s="21"/>
      <c r="D147" s="22" cm="1">
        <f t="array" ref="D147">IF(A147=1,1,INDEX(Life_PolicyHoldersInforce,(A147-1))-INDEX(Life_Deaths,(A147-1))-INDEX(Life_Lapses,(A147-1)))</f>
        <v>0.25779804153936747</v>
      </c>
      <c r="E147" s="22" cm="1">
        <f t="array" ref="E147">(INDEX(Life_PolicyHoldersInforce,A147)-INDEX(Life_Deaths,A147))*INDEX(Life_LapseRateFactor,(Global_DurationInforce+A147))</f>
        <v>2.2535637727955091E-3</v>
      </c>
      <c r="F147" s="22" cm="1">
        <f t="array" ref="F147">INDEX(Life_PolicyHoldersInforce,A147)*INDEX(Global_QxFactor,INDEX(Global_Age,A147),Global_QxIndex)</f>
        <v>7.3341451810002345E-7</v>
      </c>
      <c r="G147" s="11" cm="1">
        <f t="array" ref="G147">INDEX(Life_Deaths,A147)*Life_SumAssured</f>
        <v>0.36670725905001172</v>
      </c>
      <c r="H147" s="11" cm="1">
        <f t="array" ref="H147">INDEX(Life_PolicyHoldersInforce,A147)*Life_Premium</f>
        <v>11.497792652655789</v>
      </c>
      <c r="I147" s="11" cm="1">
        <f t="array" ref="I147">INDEX(Life_PolicyHoldersInforce,A147)*INDEX(Global_EscalatedExpense,A147)</f>
        <v>2.3148412186729437</v>
      </c>
      <c r="J147" s="11" cm="1">
        <f t="array" ref="J147">INDEX(Life_PremiumsReceived,A147)-INDEX(Life_ExpensesPaid,A147)-INDEX(Life_DeathBenefitsPaid,A147)</f>
        <v>8.8162441749328337</v>
      </c>
      <c r="K147" s="11" cm="1">
        <f t="array" ref="K147">IF(A147=Global_MaxT,INDEX(Life_NetCF,A147),INDEX(Life_NetCF,A147)+(INDEX(Life_BEL,(A147+1))/INDEX(Global_DiscountFactor,A147)))</f>
        <v>-1538.8973586509981</v>
      </c>
      <c r="L147" s="11"/>
      <c r="M147" s="5">
        <f t="shared" si="5"/>
        <v>13</v>
      </c>
      <c r="N147" s="22" cm="1">
        <f t="array" ref="N147">INDEX(Annuity_PolicyHoldersInforce,A147)*INDEX(Global_QxFactor,INDEX(Global_Age,A147),Global_QxIndex)</f>
        <v>2.8439863379548536E-6</v>
      </c>
      <c r="O147" s="22" cm="1">
        <f t="array" ref="O147">IF(A147=1,1,INDEX(Annuity_PolicyHoldersInforce,(A147-1))-INDEX(Annuity_Deaths,(A147-1)))</f>
        <v>0.99967220445653671</v>
      </c>
      <c r="P147" s="23" cm="1">
        <f t="array" ref="P147">Annuity_Annuity*((1+Annuity_AnnuityEscalation)^INDEX(Annuity_PolicyAge,A147))</f>
        <v>1885.649142323236</v>
      </c>
      <c r="Q147" s="23" cm="1">
        <f t="array" ref="Q147">INDEX(Annuity_PolicyHoldersInforce,A147)*INDEX(Global_EscalatedExpense,A147)</f>
        <v>8.9763382616087952</v>
      </c>
      <c r="R147" s="23" cm="1">
        <f t="array" ref="R147">INDEX(Annuity_PolicyHoldersInforce,A147)*INDEX(Annuity_EscalatedAnnuity,A147)</f>
        <v>1885.0310349378472</v>
      </c>
      <c r="S147" s="23" cm="1">
        <f t="array" ref="S147">-INDEX(Annuity_ExpensesPaid,A147)-INDEX(Annuity_AnnuitiesPaid,A147)</f>
        <v>-1894.007373199456</v>
      </c>
      <c r="T147" s="23" cm="1">
        <f t="array" ref="T147">IF(A147=Global_MaxT,INDEX(Annuity_NetCF,A147),INDEX(Annuity_NetCF,A147)+(INDEX(Annuity_BEL,(A147+1))*INDEX(Global_DiscountFactor,A147)))</f>
        <v>-1077402.2442958951</v>
      </c>
    </row>
    <row r="148" spans="1:20" x14ac:dyDescent="0.2">
      <c r="A148" s="7">
        <v>146</v>
      </c>
      <c r="B148" s="21">
        <f t="shared" si="4"/>
        <v>34</v>
      </c>
      <c r="C148" s="21"/>
      <c r="D148" s="22" cm="1">
        <f t="array" ref="D148">IF(A148=1,1,INDEX(Life_PolicyHoldersInforce,(A148-1))-INDEX(Life_Deaths,(A148-1))-INDEX(Life_Lapses,(A148-1)))</f>
        <v>0.25554374435205385</v>
      </c>
      <c r="E148" s="22" cm="1">
        <f t="array" ref="E148">(INDEX(Life_PolicyHoldersInforce,A148)-INDEX(Life_Deaths,A148))*INDEX(Life_LapseRateFactor,(Global_DurationInforce+A148))</f>
        <v>2.2338576398702559E-3</v>
      </c>
      <c r="F148" s="22" cm="1">
        <f t="array" ref="F148">INDEX(Life_PolicyHoldersInforce,A148)*INDEX(Global_QxFactor,INDEX(Global_Age,A148),Global_QxIndex)</f>
        <v>7.2700122544886349E-7</v>
      </c>
      <c r="G148" s="11" cm="1">
        <f t="array" ref="G148">INDEX(Life_Deaths,A148)*Life_SumAssured</f>
        <v>0.36350061272443174</v>
      </c>
      <c r="H148" s="11" cm="1">
        <f t="array" ref="H148">INDEX(Life_PolicyHoldersInforce,A148)*Life_Premium</f>
        <v>11.397250998101603</v>
      </c>
      <c r="I148" s="11" cm="1">
        <f t="array" ref="I148">INDEX(Life_PolicyHoldersInforce,A148)*INDEX(Global_EscalatedExpense,A148)</f>
        <v>2.3039477307258083</v>
      </c>
      <c r="J148" s="11" cm="1">
        <f t="array" ref="J148">INDEX(Life_PremiumsReceived,A148)-INDEX(Life_ExpensesPaid,A148)-INDEX(Life_DeathBenefitsPaid,A148)</f>
        <v>8.7298026546513636</v>
      </c>
      <c r="K148" s="11" cm="1">
        <f t="array" ref="K148">IF(A148=Global_MaxT,INDEX(Life_NetCF,A148),INDEX(Life_NetCF,A148)+(INDEX(Life_BEL,(A148+1))/INDEX(Global_DiscountFactor,A148)))</f>
        <v>-1540.216521028249</v>
      </c>
      <c r="L148" s="11"/>
      <c r="M148" s="5">
        <f t="shared" si="5"/>
        <v>13</v>
      </c>
      <c r="N148" s="22" cm="1">
        <f t="array" ref="N148">INDEX(Annuity_PolicyHoldersInforce,A148)*INDEX(Global_QxFactor,INDEX(Global_Age,A148),Global_QxIndex)</f>
        <v>2.8439782470443987E-6</v>
      </c>
      <c r="O148" s="22" cm="1">
        <f t="array" ref="O148">IF(A148=1,1,INDEX(Annuity_PolicyHoldersInforce,(A148-1))-INDEX(Annuity_Deaths,(A148-1)))</f>
        <v>0.99966936047019872</v>
      </c>
      <c r="P148" s="23" cm="1">
        <f t="array" ref="P148">Annuity_Annuity*((1+Annuity_AnnuityEscalation)^INDEX(Annuity_PolicyAge,A148))</f>
        <v>1885.649142323236</v>
      </c>
      <c r="Q148" s="23" cm="1">
        <f t="array" ref="Q148">INDEX(Annuity_PolicyHoldersInforce,A148)*INDEX(Global_EscalatedExpense,A148)</f>
        <v>9.0128833338154983</v>
      </c>
      <c r="R148" s="23" cm="1">
        <f t="array" ref="R148">INDEX(Annuity_PolicyHoldersInforce,A148)*INDEX(Annuity_EscalatedAnnuity,A148)</f>
        <v>1885.0256721774481</v>
      </c>
      <c r="S148" s="23" cm="1">
        <f t="array" ref="S148">-INDEX(Annuity_ExpensesPaid,A148)-INDEX(Annuity_AnnuitiesPaid,A148)</f>
        <v>-1894.0385555112637</v>
      </c>
      <c r="T148" s="23" cm="1">
        <f t="array" ref="T148">IF(A148=Global_MaxT,INDEX(Annuity_NetCF,A148),INDEX(Annuity_NetCF,A148)+(INDEX(Annuity_BEL,(A148+1))*INDEX(Global_DiscountFactor,A148)))</f>
        <v>-1080743.3276493596</v>
      </c>
    </row>
    <row r="149" spans="1:20" x14ac:dyDescent="0.2">
      <c r="A149" s="7">
        <v>147</v>
      </c>
      <c r="B149" s="21">
        <f t="shared" si="4"/>
        <v>34</v>
      </c>
      <c r="C149" s="21"/>
      <c r="D149" s="22" cm="1">
        <f t="array" ref="D149">IF(A149=1,1,INDEX(Life_PolicyHoldersInforce,(A149-1))-INDEX(Life_Deaths,(A149-1))-INDEX(Life_Lapses,(A149-1)))</f>
        <v>0.25330915971095813</v>
      </c>
      <c r="E149" s="22" cm="1">
        <f t="array" ref="E149">(INDEX(Life_PolicyHoldersInforce,A149)-INDEX(Life_Deaths,A149))*INDEX(Life_LapseRateFactor,(Global_DurationInforce+A149))</f>
        <v>2.214323825864731E-3</v>
      </c>
      <c r="F149" s="22" cm="1">
        <f t="array" ref="F149">INDEX(Life_PolicyHoldersInforce,A149)*INDEX(Global_QxFactor,INDEX(Global_Age,A149),Global_QxIndex)</f>
        <v>7.2064401339280266E-7</v>
      </c>
      <c r="G149" s="11" cm="1">
        <f t="array" ref="G149">INDEX(Life_Deaths,A149)*Life_SumAssured</f>
        <v>0.36032200669640135</v>
      </c>
      <c r="H149" s="11" cm="1">
        <f t="array" ref="H149">INDEX(Life_PolicyHoldersInforce,A149)*Life_Premium</f>
        <v>11.297588523108733</v>
      </c>
      <c r="I149" s="11" cm="1">
        <f t="array" ref="I149">INDEX(Life_PolicyHoldersInforce,A149)*INDEX(Global_EscalatedExpense,A149)</f>
        <v>2.2931055068043409</v>
      </c>
      <c r="J149" s="11" cm="1">
        <f t="array" ref="J149">INDEX(Life_PremiumsReceived,A149)-INDEX(Life_ExpensesPaid,A149)-INDEX(Life_DeathBenefitsPaid,A149)</f>
        <v>8.6441610096079895</v>
      </c>
      <c r="K149" s="11" cm="1">
        <f t="array" ref="K149">IF(A149=Global_MaxT,INDEX(Life_NetCF,A149),INDEX(Life_NetCF,A149)+(INDEX(Life_BEL,(A149+1))/INDEX(Global_DiscountFactor,A149)))</f>
        <v>-1541.4432706195519</v>
      </c>
      <c r="L149" s="11"/>
      <c r="M149" s="5">
        <f t="shared" si="5"/>
        <v>13</v>
      </c>
      <c r="N149" s="22" cm="1">
        <f t="array" ref="N149">INDEX(Annuity_PolicyHoldersInforce,A149)*INDEX(Global_QxFactor,INDEX(Global_Age,A149),Global_QxIndex)</f>
        <v>2.8439701561569619E-6</v>
      </c>
      <c r="O149" s="22" cm="1">
        <f t="array" ref="O149">IF(A149=1,1,INDEX(Annuity_PolicyHoldersInforce,(A149-1))-INDEX(Annuity_Deaths,(A149-1)))</f>
        <v>0.99966651649195171</v>
      </c>
      <c r="P149" s="23" cm="1">
        <f t="array" ref="P149">Annuity_Annuity*((1+Annuity_AnnuityEscalation)^INDEX(Annuity_PolicyAge,A149))</f>
        <v>1885.649142323236</v>
      </c>
      <c r="Q149" s="23" cm="1">
        <f t="array" ref="Q149">INDEX(Annuity_PolicyHoldersInforce,A149)*INDEX(Global_EscalatedExpense,A149)</f>
        <v>9.0495771907787059</v>
      </c>
      <c r="R149" s="23" cm="1">
        <f t="array" ref="R149">INDEX(Annuity_PolicyHoldersInforce,A149)*INDEX(Annuity_EscalatedAnnuity,A149)</f>
        <v>1885.0203094323058</v>
      </c>
      <c r="S149" s="23" cm="1">
        <f t="array" ref="S149">-INDEX(Annuity_ExpensesPaid,A149)-INDEX(Annuity_AnnuitiesPaid,A149)</f>
        <v>-1894.0698866230846</v>
      </c>
      <c r="T149" s="23" cm="1">
        <f t="array" ref="T149">IF(A149=Global_MaxT,INDEX(Annuity_NetCF,A149),INDEX(Annuity_NetCF,A149)+(INDEX(Annuity_BEL,(A149+1))*INDEX(Global_DiscountFactor,A149)))</f>
        <v>-1084100.6425608969</v>
      </c>
    </row>
    <row r="150" spans="1:20" x14ac:dyDescent="0.2">
      <c r="A150" s="7">
        <v>148</v>
      </c>
      <c r="B150" s="21">
        <f t="shared" si="4"/>
        <v>34</v>
      </c>
      <c r="C150" s="21"/>
      <c r="D150" s="22" cm="1">
        <f t="array" ref="D150">IF(A150=1,1,INDEX(Life_PolicyHoldersInforce,(A150-1))-INDEX(Life_Deaths,(A150-1))-INDEX(Life_Lapses,(A150-1)))</f>
        <v>0.25109411524108</v>
      </c>
      <c r="E150" s="22" cm="1">
        <f t="array" ref="E150">(INDEX(Life_PolicyHoldersInforce,A150)-INDEX(Life_Deaths,A150))*INDEX(Life_LapseRateFactor,(Global_DurationInforce+A150))</f>
        <v>2.1949608239480306E-3</v>
      </c>
      <c r="F150" s="22" cm="1">
        <f t="array" ref="F150">INDEX(Life_PolicyHoldersInforce,A150)*INDEX(Global_QxFactor,INDEX(Global_Age,A150),Global_QxIndex)</f>
        <v>7.1434239153894654E-7</v>
      </c>
      <c r="G150" s="11" cm="1">
        <f t="array" ref="G150">INDEX(Life_Deaths,A150)*Life_SumAssured</f>
        <v>0.35717119576947326</v>
      </c>
      <c r="H150" s="11" cm="1">
        <f t="array" ref="H150">INDEX(Life_PolicyHoldersInforce,A150)*Life_Premium</f>
        <v>11.198797539752167</v>
      </c>
      <c r="I150" s="11" cm="1">
        <f t="array" ref="I150">INDEX(Life_PolicyHoldersInforce,A150)*INDEX(Global_EscalatedExpense,A150)</f>
        <v>2.2823143056634669</v>
      </c>
      <c r="J150" s="11" cm="1">
        <f t="array" ref="J150">INDEX(Life_PremiumsReceived,A150)-INDEX(Life_ExpensesPaid,A150)-INDEX(Life_DeathBenefitsPaid,A150)</f>
        <v>8.5593120383192272</v>
      </c>
      <c r="K150" s="11" cm="1">
        <f t="array" ref="K150">IF(A150=Global_MaxT,INDEX(Life_NetCF,A150),INDEX(Life_NetCF,A150)+(INDEX(Life_BEL,(A150+1))/INDEX(Global_DiscountFactor,A150)))</f>
        <v>-1542.5788510705452</v>
      </c>
      <c r="L150" s="11"/>
      <c r="M150" s="5">
        <f t="shared" si="5"/>
        <v>13</v>
      </c>
      <c r="N150" s="22" cm="1">
        <f t="array" ref="N150">INDEX(Annuity_PolicyHoldersInforce,A150)*INDEX(Global_QxFactor,INDEX(Global_Age,A150),Global_QxIndex)</f>
        <v>2.8439620652925429E-6</v>
      </c>
      <c r="O150" s="22" cm="1">
        <f t="array" ref="O150">IF(A150=1,1,INDEX(Annuity_PolicyHoldersInforce,(A150-1))-INDEX(Annuity_Deaths,(A150-1)))</f>
        <v>0.99966367252179555</v>
      </c>
      <c r="P150" s="23" cm="1">
        <f t="array" ref="P150">Annuity_Annuity*((1+Annuity_AnnuityEscalation)^INDEX(Annuity_PolicyAge,A150))</f>
        <v>1885.649142323236</v>
      </c>
      <c r="Q150" s="23" cm="1">
        <f t="array" ref="Q150">INDEX(Annuity_PolicyHoldersInforce,A150)*INDEX(Global_EscalatedExpense,A150)</f>
        <v>9.0864204382409319</v>
      </c>
      <c r="R150" s="23" cm="1">
        <f t="array" ref="R150">INDEX(Annuity_PolicyHoldersInforce,A150)*INDEX(Annuity_EscalatedAnnuity,A150)</f>
        <v>1885.01494670242</v>
      </c>
      <c r="S150" s="23" cm="1">
        <f t="array" ref="S150">-INDEX(Annuity_ExpensesPaid,A150)-INDEX(Annuity_AnnuitiesPaid,A150)</f>
        <v>-1894.1013671406611</v>
      </c>
      <c r="T150" s="23" cm="1">
        <f t="array" ref="T150">IF(A150=Global_MaxT,INDEX(Annuity_NetCF,A150),INDEX(Annuity_NetCF,A150)+(INDEX(Annuity_BEL,(A150+1))*INDEX(Global_DiscountFactor,A150)))</f>
        <v>-1087474.2678889125</v>
      </c>
    </row>
    <row r="151" spans="1:20" x14ac:dyDescent="0.2">
      <c r="A151" s="7">
        <v>149</v>
      </c>
      <c r="B151" s="21">
        <f t="shared" si="4"/>
        <v>34</v>
      </c>
      <c r="C151" s="21"/>
      <c r="D151" s="22" cm="1">
        <f t="array" ref="D151">IF(A151=1,1,INDEX(Life_PolicyHoldersInforce,(A151-1))-INDEX(Life_Deaths,(A151-1))-INDEX(Life_Lapses,(A151-1)))</f>
        <v>0.24889844007474043</v>
      </c>
      <c r="E151" s="22" cm="1">
        <f t="array" ref="E151">(INDEX(Life_PolicyHoldersInforce,A151)-INDEX(Life_Deaths,A151))*INDEX(Life_LapseRateFactor,(Global_DurationInforce+A151))</f>
        <v>2.1757671404656295E-3</v>
      </c>
      <c r="F151" s="22" cm="1">
        <f t="array" ref="F151">INDEX(Life_PolicyHoldersInforce,A151)*INDEX(Global_QxFactor,INDEX(Global_Age,A151),Global_QxIndex)</f>
        <v>7.0809587378260731E-7</v>
      </c>
      <c r="G151" s="11" cm="1">
        <f t="array" ref="G151">INDEX(Life_Deaths,A151)*Life_SumAssured</f>
        <v>0.35404793689130365</v>
      </c>
      <c r="H151" s="11" cm="1">
        <f t="array" ref="H151">INDEX(Life_PolicyHoldersInforce,A151)*Life_Premium</f>
        <v>11.100870427333424</v>
      </c>
      <c r="I151" s="11" cm="1">
        <f t="array" ref="I151">INDEX(Life_PolicyHoldersInforce,A151)*INDEX(Global_EscalatedExpense,A151)</f>
        <v>2.2715738871933939</v>
      </c>
      <c r="J151" s="11" cm="1">
        <f t="array" ref="J151">INDEX(Life_PremiumsReceived,A151)-INDEX(Life_ExpensesPaid,A151)-INDEX(Life_DeathBenefitsPaid,A151)</f>
        <v>8.4752486032487262</v>
      </c>
      <c r="K151" s="11" cm="1">
        <f t="array" ref="K151">IF(A151=Global_MaxT,INDEX(Life_NetCF,A151),INDEX(Life_NetCF,A151)+(INDEX(Life_BEL,(A151+1))/INDEX(Global_DiscountFactor,A151)))</f>
        <v>-1543.6244928360827</v>
      </c>
      <c r="L151" s="11"/>
      <c r="M151" s="5">
        <f t="shared" si="5"/>
        <v>13</v>
      </c>
      <c r="N151" s="22" cm="1">
        <f t="array" ref="N151">INDEX(Annuity_PolicyHoldersInforce,A151)*INDEX(Global_QxFactor,INDEX(Global_Age,A151),Global_QxIndex)</f>
        <v>2.8439539744511419E-6</v>
      </c>
      <c r="O151" s="22" cm="1">
        <f t="array" ref="O151">IF(A151=1,1,INDEX(Annuity_PolicyHoldersInforce,(A151-1))-INDEX(Annuity_Deaths,(A151-1)))</f>
        <v>0.99966082855973026</v>
      </c>
      <c r="P151" s="23" cm="1">
        <f t="array" ref="P151">Annuity_Annuity*((1+Annuity_AnnuityEscalation)^INDEX(Annuity_PolicyAge,A151))</f>
        <v>1885.649142323236</v>
      </c>
      <c r="Q151" s="23" cm="1">
        <f t="array" ref="Q151">INDEX(Annuity_PolicyHoldersInforce,A151)*INDEX(Global_EscalatedExpense,A151)</f>
        <v>9.1234136844108278</v>
      </c>
      <c r="R151" s="23" cm="1">
        <f t="array" ref="R151">INDEX(Annuity_PolicyHoldersInforce,A151)*INDEX(Annuity_EscalatedAnnuity,A151)</f>
        <v>1885.0095839877908</v>
      </c>
      <c r="S151" s="23" cm="1">
        <f t="array" ref="S151">-INDEX(Annuity_ExpensesPaid,A151)-INDEX(Annuity_AnnuitiesPaid,A151)</f>
        <v>-1894.1329976722018</v>
      </c>
      <c r="T151" s="23" cm="1">
        <f t="array" ref="T151">IF(A151=Global_MaxT,INDEX(Annuity_NetCF,A151),INDEX(Annuity_NetCF,A151)+(INDEX(Annuity_BEL,(A151+1))*INDEX(Global_DiscountFactor,A151)))</f>
        <v>-1090864.2828750501</v>
      </c>
    </row>
    <row r="152" spans="1:20" x14ac:dyDescent="0.2">
      <c r="A152" s="7">
        <v>150</v>
      </c>
      <c r="B152" s="21">
        <f t="shared" si="4"/>
        <v>34</v>
      </c>
      <c r="C152" s="21"/>
      <c r="D152" s="22" cm="1">
        <f t="array" ref="D152">IF(A152=1,1,INDEX(Life_PolicyHoldersInforce,(A152-1))-INDEX(Life_Deaths,(A152-1))-INDEX(Life_Lapses,(A152-1)))</f>
        <v>0.24672196483840103</v>
      </c>
      <c r="E152" s="22" cm="1">
        <f t="array" ref="E152">(INDEX(Life_PolicyHoldersInforce,A152)-INDEX(Life_Deaths,A152))*INDEX(Life_LapseRateFactor,(Global_DurationInforce+A152))</f>
        <v>2.1567412948241601E-3</v>
      </c>
      <c r="F152" s="22" cm="1">
        <f t="array" ref="F152">INDEX(Life_PolicyHoldersInforce,A152)*INDEX(Global_QxFactor,INDEX(Global_Age,A152),Global_QxIndex)</f>
        <v>7.0190397826980629E-7</v>
      </c>
      <c r="G152" s="11" cm="1">
        <f t="array" ref="G152">INDEX(Life_Deaths,A152)*Life_SumAssured</f>
        <v>0.35095198913490316</v>
      </c>
      <c r="H152" s="11" cm="1">
        <f t="array" ref="H152">INDEX(Life_PolicyHoldersInforce,A152)*Life_Premium</f>
        <v>11.003799631792686</v>
      </c>
      <c r="I152" s="11" cm="1">
        <f t="array" ref="I152">INDEX(Life_PolicyHoldersInforce,A152)*INDEX(Global_EscalatedExpense,A152)</f>
        <v>2.2608840124142686</v>
      </c>
      <c r="J152" s="11" cm="1">
        <f t="array" ref="J152">INDEX(Life_PremiumsReceived,A152)-INDEX(Life_ExpensesPaid,A152)-INDEX(Life_DeathBenefitsPaid,A152)</f>
        <v>8.3919636302435148</v>
      </c>
      <c r="K152" s="11" cm="1">
        <f t="array" ref="K152">IF(A152=Global_MaxT,INDEX(Life_NetCF,A152),INDEX(Life_NetCF,A152)+(INDEX(Life_BEL,(A152+1))/INDEX(Global_DiscountFactor,A152)))</f>
        <v>-1544.5814133077668</v>
      </c>
      <c r="L152" s="11"/>
      <c r="M152" s="5">
        <f t="shared" si="5"/>
        <v>13</v>
      </c>
      <c r="N152" s="22" cm="1">
        <f t="array" ref="N152">INDEX(Annuity_PolicyHoldersInforce,A152)*INDEX(Global_QxFactor,INDEX(Global_Age,A152),Global_QxIndex)</f>
        <v>2.8439458836327587E-6</v>
      </c>
      <c r="O152" s="22" cm="1">
        <f t="array" ref="O152">IF(A152=1,1,INDEX(Annuity_PolicyHoldersInforce,(A152-1))-INDEX(Annuity_Deaths,(A152-1)))</f>
        <v>0.99965798460575583</v>
      </c>
      <c r="P152" s="23" cm="1">
        <f t="array" ref="P152">Annuity_Annuity*((1+Annuity_AnnuityEscalation)^INDEX(Annuity_PolicyAge,A152))</f>
        <v>1885.649142323236</v>
      </c>
      <c r="Q152" s="23" cm="1">
        <f t="array" ref="Q152">INDEX(Annuity_PolicyHoldersInforce,A152)*INDEX(Global_EscalatedExpense,A152)</f>
        <v>9.1605575399732206</v>
      </c>
      <c r="R152" s="23" cm="1">
        <f t="array" ref="R152">INDEX(Annuity_PolicyHoldersInforce,A152)*INDEX(Annuity_EscalatedAnnuity,A152)</f>
        <v>1885.0042212884182</v>
      </c>
      <c r="S152" s="23" cm="1">
        <f t="array" ref="S152">-INDEX(Annuity_ExpensesPaid,A152)-INDEX(Annuity_AnnuitiesPaid,A152)</f>
        <v>-1894.1647788283915</v>
      </c>
      <c r="T152" s="23" cm="1">
        <f t="array" ref="T152">IF(A152=Global_MaxT,INDEX(Annuity_NetCF,A152),INDEX(Annuity_NetCF,A152)+(INDEX(Annuity_BEL,(A152+1))*INDEX(Global_DiscountFactor,A152)))</f>
        <v>-1094270.7671460551</v>
      </c>
    </row>
    <row r="153" spans="1:20" x14ac:dyDescent="0.2">
      <c r="A153" s="7">
        <v>151</v>
      </c>
      <c r="B153" s="21">
        <f t="shared" si="4"/>
        <v>34</v>
      </c>
      <c r="C153" s="21"/>
      <c r="D153" s="22" cm="1">
        <f t="array" ref="D153">IF(A153=1,1,INDEX(Life_PolicyHoldersInforce,(A153-1))-INDEX(Life_Deaths,(A153-1))-INDEX(Life_Lapses,(A153-1)))</f>
        <v>0.2445645216395986</v>
      </c>
      <c r="E153" s="22" cm="1">
        <f t="array" ref="E153">(INDEX(Life_PolicyHoldersInforce,A153)-INDEX(Life_Deaths,A153))*INDEX(Life_LapseRateFactor,(Global_DurationInforce+A153))</f>
        <v>2.1378818193772036E-3</v>
      </c>
      <c r="F153" s="22" cm="1">
        <f t="array" ref="F153">INDEX(Life_PolicyHoldersInforce,A153)*INDEX(Global_QxFactor,INDEX(Global_Age,A153),Global_QxIndex)</f>
        <v>6.9576622736010353E-7</v>
      </c>
      <c r="G153" s="11" cm="1">
        <f t="array" ref="G153">INDEX(Life_Deaths,A153)*Life_SumAssured</f>
        <v>0.34788311368005176</v>
      </c>
      <c r="H153" s="11" cm="1">
        <f t="array" ref="H153">INDEX(Life_PolicyHoldersInforce,A153)*Life_Premium</f>
        <v>10.907577665126098</v>
      </c>
      <c r="I153" s="11" cm="1">
        <f t="array" ref="I153">INDEX(Life_PolicyHoldersInforce,A153)*INDEX(Global_EscalatedExpense,A153)</f>
        <v>2.2502444434708631</v>
      </c>
      <c r="J153" s="11" cm="1">
        <f t="array" ref="J153">INDEX(Life_PremiumsReceived,A153)-INDEX(Life_ExpensesPaid,A153)-INDEX(Life_DeathBenefitsPaid,A153)</f>
        <v>8.3094501079751844</v>
      </c>
      <c r="K153" s="11" cm="1">
        <f t="array" ref="K153">IF(A153=Global_MaxT,INDEX(Life_NetCF,A153),INDEX(Life_NetCF,A153)+(INDEX(Life_BEL,(A153+1))/INDEX(Global_DiscountFactor,A153)))</f>
        <v>-1545.4508169403025</v>
      </c>
      <c r="L153" s="11"/>
      <c r="M153" s="5">
        <f t="shared" si="5"/>
        <v>13</v>
      </c>
      <c r="N153" s="22" cm="1">
        <f t="array" ref="N153">INDEX(Annuity_PolicyHoldersInforce,A153)*INDEX(Global_QxFactor,INDEX(Global_Age,A153),Global_QxIndex)</f>
        <v>2.8439377928373927E-6</v>
      </c>
      <c r="O153" s="22" cm="1">
        <f t="array" ref="O153">IF(A153=1,1,INDEX(Annuity_PolicyHoldersInforce,(A153-1))-INDEX(Annuity_Deaths,(A153-1)))</f>
        <v>0.99965514065987215</v>
      </c>
      <c r="P153" s="23" cm="1">
        <f t="array" ref="P153">Annuity_Annuity*((1+Annuity_AnnuityEscalation)^INDEX(Annuity_PolicyAge,A153))</f>
        <v>1885.649142323236</v>
      </c>
      <c r="Q153" s="23" cm="1">
        <f t="array" ref="Q153">INDEX(Annuity_PolicyHoldersInforce,A153)*INDEX(Global_EscalatedExpense,A153)</f>
        <v>9.1978526180992048</v>
      </c>
      <c r="R153" s="23" cm="1">
        <f t="array" ref="R153">INDEX(Annuity_PolicyHoldersInforce,A153)*INDEX(Annuity_EscalatedAnnuity,A153)</f>
        <v>1884.9988586043019</v>
      </c>
      <c r="S153" s="23" cm="1">
        <f t="array" ref="S153">-INDEX(Annuity_ExpensesPaid,A153)-INDEX(Annuity_AnnuitiesPaid,A153)</f>
        <v>-1894.1967112224011</v>
      </c>
      <c r="T153" s="23" cm="1">
        <f t="array" ref="T153">IF(A153=Global_MaxT,INDEX(Annuity_NetCF,A153),INDEX(Annuity_NetCF,A153)+(INDEX(Annuity_BEL,(A153+1))*INDEX(Global_DiscountFactor,A153)))</f>
        <v>-1097693.8007156469</v>
      </c>
    </row>
    <row r="154" spans="1:20" x14ac:dyDescent="0.2">
      <c r="A154" s="7">
        <v>152</v>
      </c>
      <c r="B154" s="21">
        <f t="shared" si="4"/>
        <v>34</v>
      </c>
      <c r="C154" s="21"/>
      <c r="D154" s="22" cm="1">
        <f t="array" ref="D154">IF(A154=1,1,INDEX(Life_PolicyHoldersInforce,(A154-1))-INDEX(Life_Deaths,(A154-1))-INDEX(Life_Lapses,(A154-1)))</f>
        <v>0.24242594405399404</v>
      </c>
      <c r="E154" s="22" cm="1">
        <f t="array" ref="E154">(INDEX(Life_PolicyHoldersInforce,A154)-INDEX(Life_Deaths,A154))*INDEX(Life_LapseRateFactor,(Global_DurationInforce+A154))</f>
        <v>2.1191872593120721E-3</v>
      </c>
      <c r="F154" s="22" cm="1">
        <f t="array" ref="F154">INDEX(Life_PolicyHoldersInforce,A154)*INDEX(Global_QxFactor,INDEX(Global_Age,A154),Global_QxIndex)</f>
        <v>6.896821475897528E-7</v>
      </c>
      <c r="G154" s="11" cm="1">
        <f t="array" ref="G154">INDEX(Life_Deaths,A154)*Life_SumAssured</f>
        <v>0.34484107379487638</v>
      </c>
      <c r="H154" s="11" cm="1">
        <f t="array" ref="H154">INDEX(Life_PolicyHoldersInforce,A154)*Life_Premium</f>
        <v>10.812197104808135</v>
      </c>
      <c r="I154" s="11" cm="1">
        <f t="array" ref="I154">INDEX(Life_PolicyHoldersInforce,A154)*INDEX(Global_EscalatedExpense,A154)</f>
        <v>2.2396549436272779</v>
      </c>
      <c r="J154" s="11" cm="1">
        <f t="array" ref="J154">INDEX(Life_PremiumsReceived,A154)-INDEX(Life_ExpensesPaid,A154)-INDEX(Life_DeathBenefitsPaid,A154)</f>
        <v>8.2277010873859808</v>
      </c>
      <c r="K154" s="11" cm="1">
        <f t="array" ref="K154">IF(A154=Global_MaxT,INDEX(Life_NetCF,A154),INDEX(Life_NetCF,A154)+(INDEX(Life_BEL,(A154+1))/INDEX(Global_DiscountFactor,A154)))</f>
        <v>-1546.2338953766844</v>
      </c>
      <c r="L154" s="11"/>
      <c r="M154" s="5">
        <f t="shared" si="5"/>
        <v>13</v>
      </c>
      <c r="N154" s="22" cm="1">
        <f t="array" ref="N154">INDEX(Annuity_PolicyHoldersInforce,A154)*INDEX(Global_QxFactor,INDEX(Global_Age,A154),Global_QxIndex)</f>
        <v>2.8439297020650449E-6</v>
      </c>
      <c r="O154" s="22" cm="1">
        <f t="array" ref="O154">IF(A154=1,1,INDEX(Annuity_PolicyHoldersInforce,(A154-1))-INDEX(Annuity_Deaths,(A154-1)))</f>
        <v>0.99965229672207934</v>
      </c>
      <c r="P154" s="23" cm="1">
        <f t="array" ref="P154">Annuity_Annuity*((1+Annuity_AnnuityEscalation)^INDEX(Annuity_PolicyAge,A154))</f>
        <v>1885.649142323236</v>
      </c>
      <c r="Q154" s="23" cm="1">
        <f t="array" ref="Q154">INDEX(Annuity_PolicyHoldersInforce,A154)*INDEX(Global_EscalatedExpense,A154)</f>
        <v>9.2352995344562476</v>
      </c>
      <c r="R154" s="23" cm="1">
        <f t="array" ref="R154">INDEX(Annuity_PolicyHoldersInforce,A154)*INDEX(Annuity_EscalatedAnnuity,A154)</f>
        <v>1884.9934959354418</v>
      </c>
      <c r="S154" s="23" cm="1">
        <f t="array" ref="S154">-INDEX(Annuity_ExpensesPaid,A154)-INDEX(Annuity_AnnuitiesPaid,A154)</f>
        <v>-1894.2287954698982</v>
      </c>
      <c r="T154" s="23" cm="1">
        <f t="array" ref="T154">IF(A154=Global_MaxT,INDEX(Annuity_NetCF,A154),INDEX(Annuity_NetCF,A154)+(INDEX(Annuity_BEL,(A154+1))*INDEX(Global_DiscountFactor,A154)))</f>
        <v>-1101133.4639863989</v>
      </c>
    </row>
    <row r="155" spans="1:20" x14ac:dyDescent="0.2">
      <c r="A155" s="7">
        <v>153</v>
      </c>
      <c r="B155" s="21">
        <f t="shared" si="4"/>
        <v>34</v>
      </c>
      <c r="C155" s="21"/>
      <c r="D155" s="22" cm="1">
        <f t="array" ref="D155">IF(A155=1,1,INDEX(Life_PolicyHoldersInforce,(A155-1))-INDEX(Life_Deaths,(A155-1))-INDEX(Life_Lapses,(A155-1)))</f>
        <v>0.24030606711253438</v>
      </c>
      <c r="E155" s="22" cm="1">
        <f t="array" ref="E155">(INDEX(Life_PolicyHoldersInforce,A155)-INDEX(Life_Deaths,A155))*INDEX(Life_LapseRateFactor,(Global_DurationInforce+A155))</f>
        <v>2.1006561725375882E-3</v>
      </c>
      <c r="F155" s="22" cm="1">
        <f t="array" ref="F155">INDEX(Life_PolicyHoldersInforce,A155)*INDEX(Global_QxFactor,INDEX(Global_Age,A155),Global_QxIndex)</f>
        <v>6.8365126963517937E-7</v>
      </c>
      <c r="G155" s="11" cm="1">
        <f t="array" ref="G155">INDEX(Life_Deaths,A155)*Life_SumAssured</f>
        <v>0.34182563481758971</v>
      </c>
      <c r="H155" s="11" cm="1">
        <f t="array" ref="H155">INDEX(Life_PolicyHoldersInforce,A155)*Life_Premium</f>
        <v>10.717650593219034</v>
      </c>
      <c r="I155" s="11" cm="1">
        <f t="array" ref="I155">INDEX(Life_PolicyHoldersInforce,A155)*INDEX(Global_EscalatedExpense,A155)</f>
        <v>2.2291152772616791</v>
      </c>
      <c r="J155" s="11" cm="1">
        <f t="array" ref="J155">INDEX(Life_PremiumsReceived,A155)-INDEX(Life_ExpensesPaid,A155)-INDEX(Life_DeathBenefitsPaid,A155)</f>
        <v>8.1467096811397646</v>
      </c>
      <c r="K155" s="11" cm="1">
        <f t="array" ref="K155">IF(A155=Global_MaxT,INDEX(Life_NetCF,A155),INDEX(Life_NetCF,A155)+(INDEX(Life_BEL,(A155+1))/INDEX(Global_DiscountFactor,A155)))</f>
        <v>-1546.9318275722242</v>
      </c>
      <c r="L155" s="11"/>
      <c r="M155" s="5">
        <f t="shared" si="5"/>
        <v>13</v>
      </c>
      <c r="N155" s="22" cm="1">
        <f t="array" ref="N155">INDEX(Annuity_PolicyHoldersInforce,A155)*INDEX(Global_QxFactor,INDEX(Global_Age,A155),Global_QxIndex)</f>
        <v>2.8439216113157147E-6</v>
      </c>
      <c r="O155" s="22" cm="1">
        <f t="array" ref="O155">IF(A155=1,1,INDEX(Annuity_PolicyHoldersInforce,(A155-1))-INDEX(Annuity_Deaths,(A155-1)))</f>
        <v>0.99964945279237727</v>
      </c>
      <c r="P155" s="23" cm="1">
        <f t="array" ref="P155">Annuity_Annuity*((1+Annuity_AnnuityEscalation)^INDEX(Annuity_PolicyAge,A155))</f>
        <v>1885.649142323236</v>
      </c>
      <c r="Q155" s="23" cm="1">
        <f t="array" ref="Q155">INDEX(Annuity_PolicyHoldersInforce,A155)*INDEX(Global_EscalatedExpense,A155)</f>
        <v>9.2728989072183765</v>
      </c>
      <c r="R155" s="23" cm="1">
        <f t="array" ref="R155">INDEX(Annuity_PolicyHoldersInforce,A155)*INDEX(Annuity_EscalatedAnnuity,A155)</f>
        <v>1884.9881332818384</v>
      </c>
      <c r="S155" s="23" cm="1">
        <f t="array" ref="S155">-INDEX(Annuity_ExpensesPaid,A155)-INDEX(Annuity_AnnuitiesPaid,A155)</f>
        <v>-1894.2610321890568</v>
      </c>
      <c r="T155" s="23" cm="1">
        <f t="array" ref="T155">IF(A155=Global_MaxT,INDEX(Annuity_NetCF,A155),INDEX(Annuity_NetCF,A155)+(INDEX(Annuity_BEL,(A155+1))*INDEX(Global_DiscountFactor,A155)))</f>
        <v>-1104589.8377516298</v>
      </c>
    </row>
    <row r="156" spans="1:20" x14ac:dyDescent="0.2">
      <c r="A156" s="7">
        <v>154</v>
      </c>
      <c r="B156" s="21">
        <f t="shared" si="4"/>
        <v>34</v>
      </c>
      <c r="C156" s="21"/>
      <c r="D156" s="22" cm="1">
        <f t="array" ref="D156">IF(A156=1,1,INDEX(Life_PolicyHoldersInforce,(A156-1))-INDEX(Life_Deaths,(A156-1))-INDEX(Life_Lapses,(A156-1)))</f>
        <v>0.23820472728872716</v>
      </c>
      <c r="E156" s="22" cm="1">
        <f t="array" ref="E156">(INDEX(Life_PolicyHoldersInforce,A156)-INDEX(Life_Deaths,A156))*INDEX(Life_LapseRateFactor,(Global_DurationInforce+A156))</f>
        <v>2.0822871295728407E-3</v>
      </c>
      <c r="F156" s="22" cm="1">
        <f t="array" ref="F156">INDEX(Life_PolicyHoldersInforce,A156)*INDEX(Global_QxFactor,INDEX(Global_Age,A156),Global_QxIndex)</f>
        <v>6.7767312827677577E-7</v>
      </c>
      <c r="G156" s="11" cm="1">
        <f t="array" ref="G156">INDEX(Life_Deaths,A156)*Life_SumAssured</f>
        <v>0.33883656413838786</v>
      </c>
      <c r="H156" s="11" cm="1">
        <f t="array" ref="H156">INDEX(Life_PolicyHoldersInforce,A156)*Life_Premium</f>
        <v>10.623930837077232</v>
      </c>
      <c r="I156" s="11" cm="1">
        <f t="array" ref="I156">INDEX(Life_PolicyHoldersInforce,A156)*INDEX(Global_EscalatedExpense,A156)</f>
        <v>2.2186252098610528</v>
      </c>
      <c r="J156" s="11" cm="1">
        <f t="array" ref="J156">INDEX(Life_PremiumsReceived,A156)-INDEX(Life_ExpensesPaid,A156)-INDEX(Life_DeathBenefitsPaid,A156)</f>
        <v>8.0664690630777915</v>
      </c>
      <c r="K156" s="11" cm="1">
        <f t="array" ref="K156">IF(A156=Global_MaxT,INDEX(Life_NetCF,A156),INDEX(Life_NetCF,A156)+(INDEX(Life_BEL,(A156+1))/INDEX(Global_DiscountFactor,A156)))</f>
        <v>-1547.5457799174326</v>
      </c>
      <c r="L156" s="11"/>
      <c r="M156" s="5">
        <f t="shared" si="5"/>
        <v>13</v>
      </c>
      <c r="N156" s="22" cm="1">
        <f t="array" ref="N156">INDEX(Annuity_PolicyHoldersInforce,A156)*INDEX(Global_QxFactor,INDEX(Global_Age,A156),Global_QxIndex)</f>
        <v>2.8439135205894019E-6</v>
      </c>
      <c r="O156" s="22" cm="1">
        <f t="array" ref="O156">IF(A156=1,1,INDEX(Annuity_PolicyHoldersInforce,(A156-1))-INDEX(Annuity_Deaths,(A156-1)))</f>
        <v>0.99964660887076595</v>
      </c>
      <c r="P156" s="23" cm="1">
        <f t="array" ref="P156">Annuity_Annuity*((1+Annuity_AnnuityEscalation)^INDEX(Annuity_PolicyAge,A156))</f>
        <v>1885.649142323236</v>
      </c>
      <c r="Q156" s="23" cm="1">
        <f t="array" ref="Q156">INDEX(Annuity_PolicyHoldersInforce,A156)*INDEX(Global_EscalatedExpense,A156)</f>
        <v>9.3106513570763649</v>
      </c>
      <c r="R156" s="23" cm="1">
        <f t="array" ref="R156">INDEX(Annuity_PolicyHoldersInforce,A156)*INDEX(Annuity_EscalatedAnnuity,A156)</f>
        <v>1884.9827706434912</v>
      </c>
      <c r="S156" s="23" cm="1">
        <f t="array" ref="S156">-INDEX(Annuity_ExpensesPaid,A156)-INDEX(Annuity_AnnuitiesPaid,A156)</f>
        <v>-1894.2934220005675</v>
      </c>
      <c r="T156" s="23" cm="1">
        <f t="array" ref="T156">IF(A156=Global_MaxT,INDEX(Annuity_NetCF,A156),INDEX(Annuity_NetCF,A156)+(INDEX(Annuity_BEL,(A156+1))*INDEX(Global_DiscountFactor,A156)))</f>
        <v>-1108063.0031973028</v>
      </c>
    </row>
    <row r="157" spans="1:20" x14ac:dyDescent="0.2">
      <c r="A157" s="7">
        <v>155</v>
      </c>
      <c r="B157" s="21">
        <f t="shared" si="4"/>
        <v>34</v>
      </c>
      <c r="C157" s="21"/>
      <c r="D157" s="22" cm="1">
        <f t="array" ref="D157">IF(A157=1,1,INDEX(Life_PolicyHoldersInforce,(A157-1))-INDEX(Life_Deaths,(A157-1))-INDEX(Life_Lapses,(A157-1)))</f>
        <v>0.23612176248602604</v>
      </c>
      <c r="E157" s="22" cm="1">
        <f t="array" ref="E157">(INDEX(Life_PolicyHoldersInforce,A157)-INDEX(Life_Deaths,A157))*INDEX(Life_LapseRateFactor,(Global_DurationInforce+A157))</f>
        <v>2.064078713436915E-3</v>
      </c>
      <c r="F157" s="22" cm="1">
        <f t="array" ref="F157">INDEX(Life_PolicyHoldersInforce,A157)*INDEX(Global_QxFactor,INDEX(Global_Age,A157),Global_QxIndex)</f>
        <v>6.7174726236301522E-7</v>
      </c>
      <c r="G157" s="11" cm="1">
        <f t="array" ref="G157">INDEX(Life_Deaths,A157)*Life_SumAssured</f>
        <v>0.33587363118150759</v>
      </c>
      <c r="H157" s="11" cm="1">
        <f t="array" ref="H157">INDEX(Life_PolicyHoldersInforce,A157)*Life_Premium</f>
        <v>10.531030606876762</v>
      </c>
      <c r="I157" s="11" cm="1">
        <f t="array" ref="I157">INDEX(Life_PolicyHoldersInforce,A157)*INDEX(Global_EscalatedExpense,A157)</f>
        <v>2.2081845080159868</v>
      </c>
      <c r="J157" s="11" cm="1">
        <f t="array" ref="J157">INDEX(Life_PremiumsReceived,A157)-INDEX(Life_ExpensesPaid,A157)-INDEX(Life_DeathBenefitsPaid,A157)</f>
        <v>7.9869724676792684</v>
      </c>
      <c r="K157" s="11" cm="1">
        <f t="array" ref="K157">IF(A157=Global_MaxT,INDEX(Life_NetCF,A157),INDEX(Life_NetCF,A157)+(INDEX(Life_BEL,(A157+1))/INDEX(Global_DiscountFactor,A157)))</f>
        <v>-1548.0769063597645</v>
      </c>
      <c r="L157" s="11"/>
      <c r="M157" s="5">
        <f t="shared" si="5"/>
        <v>13</v>
      </c>
      <c r="N157" s="22" cm="1">
        <f t="array" ref="N157">INDEX(Annuity_PolicyHoldersInforce,A157)*INDEX(Global_QxFactor,INDEX(Global_Age,A157),Global_QxIndex)</f>
        <v>2.8439054298861067E-6</v>
      </c>
      <c r="O157" s="22" cm="1">
        <f t="array" ref="O157">IF(A157=1,1,INDEX(Annuity_PolicyHoldersInforce,(A157-1))-INDEX(Annuity_Deaths,(A157-1)))</f>
        <v>0.99964376495724538</v>
      </c>
      <c r="P157" s="23" cm="1">
        <f t="array" ref="P157">Annuity_Annuity*((1+Annuity_AnnuityEscalation)^INDEX(Annuity_PolicyAge,A157))</f>
        <v>1885.649142323236</v>
      </c>
      <c r="Q157" s="23" cm="1">
        <f t="array" ref="Q157">INDEX(Annuity_PolicyHoldersInforce,A157)*INDEX(Global_EscalatedExpense,A157)</f>
        <v>9.3485575072479818</v>
      </c>
      <c r="R157" s="23" cm="1">
        <f t="array" ref="R157">INDEX(Annuity_PolicyHoldersInforce,A157)*INDEX(Annuity_EscalatedAnnuity,A157)</f>
        <v>1884.9774080204002</v>
      </c>
      <c r="S157" s="23" cm="1">
        <f t="array" ref="S157">-INDEX(Annuity_ExpensesPaid,A157)-INDEX(Annuity_AnnuitiesPaid,A157)</f>
        <v>-1894.3259655276481</v>
      </c>
      <c r="T157" s="23" cm="1">
        <f t="array" ref="T157">IF(A157=Global_MaxT,INDEX(Annuity_NetCF,A157),INDEX(Annuity_NetCF,A157)+(INDEX(Annuity_BEL,(A157+1))*INDEX(Global_DiscountFactor,A157)))</f>
        <v>-1111553.041903934</v>
      </c>
    </row>
    <row r="158" spans="1:20" x14ac:dyDescent="0.2">
      <c r="A158" s="7">
        <v>156</v>
      </c>
      <c r="B158" s="21">
        <f t="shared" si="4"/>
        <v>35</v>
      </c>
      <c r="C158" s="21"/>
      <c r="D158" s="22" cm="1">
        <f t="array" ref="D158">IF(A158=1,1,INDEX(Life_PolicyHoldersInforce,(A158-1))-INDEX(Life_Deaths,(A158-1))-INDEX(Life_Lapses,(A158-1)))</f>
        <v>0.23405701202532675</v>
      </c>
      <c r="E158" s="22" cm="1">
        <f t="array" ref="E158">(INDEX(Life_PolicyHoldersInforce,A158)-INDEX(Life_Deaths,A158))*INDEX(Life_LapseRateFactor,(Global_DurationInforce+A158))</f>
        <v>2.046029224019987E-3</v>
      </c>
      <c r="F158" s="22" cm="1">
        <f t="array" ref="F158">INDEX(Life_PolicyHoldersInforce,A158)*INDEX(Global_QxFactor,INDEX(Global_Age,A158),Global_QxIndex)</f>
        <v>6.9967929519235537E-7</v>
      </c>
      <c r="G158" s="11" cm="1">
        <f t="array" ref="G158">INDEX(Life_Deaths,A158)*Life_SumAssured</f>
        <v>0.34983964759617769</v>
      </c>
      <c r="H158" s="11" cm="1">
        <f t="array" ref="H158">INDEX(Life_PolicyHoldersInforce,A158)*Life_Premium</f>
        <v>10.438942736329574</v>
      </c>
      <c r="I158" s="11" cm="1">
        <f t="array" ref="I158">INDEX(Life_PolicyHoldersInforce,A158)*INDEX(Global_EscalatedExpense,A158)</f>
        <v>2.1977929394154776</v>
      </c>
      <c r="J158" s="11" cm="1">
        <f t="array" ref="J158">INDEX(Life_PremiumsReceived,A158)-INDEX(Life_ExpensesPaid,A158)-INDEX(Life_DeathBenefitsPaid,A158)</f>
        <v>7.8913101493179196</v>
      </c>
      <c r="K158" s="11" cm="1">
        <f t="array" ref="K158">IF(A158=Global_MaxT,INDEX(Life_NetCF,A158),INDEX(Life_NetCF,A158)+(INDEX(Life_BEL,(A158+1))/INDEX(Global_DiscountFactor,A158)))</f>
        <v>-1548.526348524236</v>
      </c>
      <c r="L158" s="11"/>
      <c r="M158" s="5">
        <f t="shared" si="5"/>
        <v>14</v>
      </c>
      <c r="N158" s="22" cm="1">
        <f t="array" ref="N158">INDEX(Annuity_PolicyHoldersInforce,A158)*INDEX(Global_QxFactor,INDEX(Global_Age,A158),Global_QxIndex)</f>
        <v>2.9882807143213799E-6</v>
      </c>
      <c r="O158" s="22" cm="1">
        <f t="array" ref="O158">IF(A158=1,1,INDEX(Annuity_PolicyHoldersInforce,(A158-1))-INDEX(Annuity_Deaths,(A158-1)))</f>
        <v>0.99964092105181546</v>
      </c>
      <c r="P158" s="23" cm="1">
        <f t="array" ref="P158">Annuity_Annuity*((1+Annuity_AnnuityEscalation)^INDEX(Annuity_PolicyAge,A158))</f>
        <v>1979.9315994393974</v>
      </c>
      <c r="Q158" s="23" cm="1">
        <f t="array" ref="Q158">INDEX(Annuity_PolicyHoldersInforce,A158)*INDEX(Global_EscalatedExpense,A158)</f>
        <v>9.3866179834882804</v>
      </c>
      <c r="R158" s="23" cm="1">
        <f t="array" ref="R158">INDEX(Annuity_PolicyHoldersInforce,A158)*INDEX(Annuity_EscalatedAnnuity,A158)</f>
        <v>1979.2206476831934</v>
      </c>
      <c r="S158" s="23" cm="1">
        <f t="array" ref="S158">-INDEX(Annuity_ExpensesPaid,A158)-INDEX(Annuity_AnnuitiesPaid,A158)</f>
        <v>-1988.6072656666818</v>
      </c>
      <c r="T158" s="23" cm="1">
        <f t="array" ref="T158">IF(A158=Global_MaxT,INDEX(Annuity_NetCF,A158),INDEX(Annuity_NetCF,A158)+(INDEX(Annuity_BEL,(A158+1))*INDEX(Global_DiscountFactor,A158)))</f>
        <v>-1115060.0358485102</v>
      </c>
    </row>
    <row r="159" spans="1:20" x14ac:dyDescent="0.2">
      <c r="A159" s="7">
        <v>157</v>
      </c>
      <c r="B159" s="21">
        <f t="shared" si="4"/>
        <v>35</v>
      </c>
      <c r="C159" s="21"/>
      <c r="D159" s="22" cm="1">
        <f t="array" ref="D159">IF(A159=1,1,INDEX(Life_PolicyHoldersInforce,(A159-1))-INDEX(Life_Deaths,(A159-1))-INDEX(Life_Lapses,(A159-1)))</f>
        <v>0.23201028312201158</v>
      </c>
      <c r="E159" s="22" cm="1">
        <f t="array" ref="E159">(INDEX(Life_PolicyHoldersInforce,A159)-INDEX(Life_Deaths,A159))*INDEX(Life_LapseRateFactor,(Global_DurationInforce+A159))</f>
        <v>2.0281375697021233E-3</v>
      </c>
      <c r="F159" s="22" cm="1">
        <f t="array" ref="F159">INDEX(Life_PolicyHoldersInforce,A159)*INDEX(Global_QxFactor,INDEX(Global_Age,A159),Global_QxIndex)</f>
        <v>6.9356089769539673E-7</v>
      </c>
      <c r="G159" s="11" cm="1">
        <f t="array" ref="G159">INDEX(Life_Deaths,A159)*Life_SumAssured</f>
        <v>0.34678044884769837</v>
      </c>
      <c r="H159" s="11" cm="1">
        <f t="array" ref="H159">INDEX(Life_PolicyHoldersInforce,A159)*Life_Premium</f>
        <v>10.347658627241717</v>
      </c>
      <c r="I159" s="11" cm="1">
        <f t="array" ref="I159">INDEX(Life_PolicyHoldersInforce,A159)*INDEX(Global_EscalatedExpense,A159)</f>
        <v>2.1874499568959616</v>
      </c>
      <c r="J159" s="11" cm="1">
        <f t="array" ref="J159">INDEX(Life_PremiumsReceived,A159)-INDEX(Life_ExpensesPaid,A159)-INDEX(Life_DeathBenefitsPaid,A159)</f>
        <v>7.8134282214980582</v>
      </c>
      <c r="K159" s="11" cm="1">
        <f t="array" ref="K159">IF(A159=Global_MaxT,INDEX(Life_NetCF,A159),INDEX(Life_NetCF,A159)+(INDEX(Life_BEL,(A159+1))/INDEX(Global_DiscountFactor,A159)))</f>
        <v>-1548.8784146705764</v>
      </c>
      <c r="L159" s="11"/>
      <c r="M159" s="5">
        <f t="shared" si="5"/>
        <v>14</v>
      </c>
      <c r="N159" s="22" cm="1">
        <f t="array" ref="N159">INDEX(Annuity_PolicyHoldersInforce,A159)*INDEX(Global_QxFactor,INDEX(Global_Age,A159),Global_QxIndex)</f>
        <v>2.9882717812920894E-6</v>
      </c>
      <c r="O159" s="22" cm="1">
        <f t="array" ref="O159">IF(A159=1,1,INDEX(Annuity_PolicyHoldersInforce,(A159-1))-INDEX(Annuity_Deaths,(A159-1)))</f>
        <v>0.99963793277110113</v>
      </c>
      <c r="P159" s="23" cm="1">
        <f t="array" ref="P159">Annuity_Annuity*((1+Annuity_AnnuityEscalation)^INDEX(Annuity_PolicyAge,A159))</f>
        <v>1979.9315994393974</v>
      </c>
      <c r="Q159" s="23" cm="1">
        <f t="array" ref="Q159">INDEX(Annuity_PolicyHoldersInforce,A159)*INDEX(Global_EscalatedExpense,A159)</f>
        <v>9.4248320528179974</v>
      </c>
      <c r="R159" s="23" cm="1">
        <f t="array" ref="R159">INDEX(Annuity_PolicyHoldersInforce,A159)*INDEX(Annuity_EscalatedAnnuity,A159)</f>
        <v>1979.214731091779</v>
      </c>
      <c r="S159" s="23" cm="1">
        <f t="array" ref="S159">-INDEX(Annuity_ExpensesPaid,A159)-INDEX(Annuity_AnnuitiesPaid,A159)</f>
        <v>-1988.6395631445969</v>
      </c>
      <c r="T159" s="23" cm="1">
        <f t="array" ref="T159">IF(A159=Global_MaxT,INDEX(Annuity_NetCF,A159),INDEX(Annuity_NetCF,A159)+(INDEX(Annuity_BEL,(A159+1))*INDEX(Global_DiscountFactor,A159)))</f>
        <v>-1118489.3600443092</v>
      </c>
    </row>
    <row r="160" spans="1:20" x14ac:dyDescent="0.2">
      <c r="A160" s="7">
        <v>158</v>
      </c>
      <c r="B160" s="21">
        <f t="shared" si="4"/>
        <v>35</v>
      </c>
      <c r="C160" s="21"/>
      <c r="D160" s="22" cm="1">
        <f t="array" ref="D160">IF(A160=1,1,INDEX(Life_PolicyHoldersInforce,(A160-1))-INDEX(Life_Deaths,(A160-1))-INDEX(Life_Lapses,(A160-1)))</f>
        <v>0.22998145199141176</v>
      </c>
      <c r="E160" s="22" cm="1">
        <f t="array" ref="E160">(INDEX(Life_PolicyHoldersInforce,A160)-INDEX(Life_Deaths,A160))*INDEX(Life_LapseRateFactor,(Global_DurationInforce+A160))</f>
        <v>2.010402370282592E-3</v>
      </c>
      <c r="F160" s="22" cm="1">
        <f t="array" ref="F160">INDEX(Life_PolicyHoldersInforce,A160)*INDEX(Global_QxFactor,INDEX(Global_Age,A160),Global_QxIndex)</f>
        <v>6.8749600297919495E-7</v>
      </c>
      <c r="G160" s="11" cm="1">
        <f t="array" ref="G160">INDEX(Life_Deaths,A160)*Life_SumAssured</f>
        <v>0.3437480014895975</v>
      </c>
      <c r="H160" s="11" cm="1">
        <f t="array" ref="H160">INDEX(Life_PolicyHoldersInforce,A160)*Life_Premium</f>
        <v>10.257172758816965</v>
      </c>
      <c r="I160" s="11" cm="1">
        <f t="array" ref="I160">INDEX(Life_PolicyHoldersInforce,A160)*INDEX(Global_EscalatedExpense,A160)</f>
        <v>2.1771556492472599</v>
      </c>
      <c r="J160" s="11" cm="1">
        <f t="array" ref="J160">INDEX(Life_PremiumsReceived,A160)-INDEX(Life_ExpensesPaid,A160)-INDEX(Life_DeathBenefitsPaid,A160)</f>
        <v>7.7362691080801085</v>
      </c>
      <c r="K160" s="11" cm="1">
        <f t="array" ref="K160">IF(A160=Global_MaxT,INDEX(Life_NetCF,A160),INDEX(Life_NetCF,A160)+(INDEX(Life_BEL,(A160+1))/INDEX(Global_DiscountFactor,A160)))</f>
        <v>-1549.1512707483414</v>
      </c>
      <c r="L160" s="11"/>
      <c r="M160" s="5">
        <f t="shared" si="5"/>
        <v>14</v>
      </c>
      <c r="N160" s="22" cm="1">
        <f t="array" ref="N160">INDEX(Annuity_PolicyHoldersInforce,A160)*INDEX(Global_QxFactor,INDEX(Global_Age,A160),Global_QxIndex)</f>
        <v>2.9882628482895033E-6</v>
      </c>
      <c r="O160" s="22" cm="1">
        <f t="array" ref="O160">IF(A160=1,1,INDEX(Annuity_PolicyHoldersInforce,(A160-1))-INDEX(Annuity_Deaths,(A160-1)))</f>
        <v>0.99963494449931989</v>
      </c>
      <c r="P160" s="23" cm="1">
        <f t="array" ref="P160">Annuity_Annuity*((1+Annuity_AnnuityEscalation)^INDEX(Annuity_PolicyAge,A160))</f>
        <v>1979.9315994393974</v>
      </c>
      <c r="Q160" s="23" cm="1">
        <f t="array" ref="Q160">INDEX(Annuity_PolicyHoldersInforce,A160)*INDEX(Global_EscalatedExpense,A160)</f>
        <v>9.4632016962956556</v>
      </c>
      <c r="R160" s="23" cm="1">
        <f t="array" ref="R160">INDEX(Annuity_PolicyHoldersInforce,A160)*INDEX(Annuity_EscalatedAnnuity,A160)</f>
        <v>1979.2088145180517</v>
      </c>
      <c r="S160" s="23" cm="1">
        <f t="array" ref="S160">-INDEX(Annuity_ExpensesPaid,A160)-INDEX(Annuity_AnnuitiesPaid,A160)</f>
        <v>-1988.6720162143474</v>
      </c>
      <c r="T160" s="23" cm="1">
        <f t="array" ref="T160">IF(A160=Global_MaxT,INDEX(Annuity_NetCF,A160),INDEX(Annuity_NetCF,A160)+(INDEX(Annuity_BEL,(A160+1))*INDEX(Global_DiscountFactor,A160)))</f>
        <v>-1121935.3441943484</v>
      </c>
    </row>
    <row r="161" spans="1:20" x14ac:dyDescent="0.2">
      <c r="A161" s="7">
        <v>159</v>
      </c>
      <c r="B161" s="21">
        <f t="shared" si="4"/>
        <v>35</v>
      </c>
      <c r="C161" s="21"/>
      <c r="D161" s="22" cm="1">
        <f t="array" ref="D161">IF(A161=1,1,INDEX(Life_PolicyHoldersInforce,(A161-1))-INDEX(Life_Deaths,(A161-1))-INDEX(Life_Lapses,(A161-1)))</f>
        <v>0.22797036212512617</v>
      </c>
      <c r="E161" s="22" cm="1">
        <f t="array" ref="E161">(INDEX(Life_PolicyHoldersInforce,A161)-INDEX(Life_Deaths,A161))*INDEX(Life_LapseRateFactor,(Global_DurationInforce+A161))</f>
        <v>1.99282225762993E-3</v>
      </c>
      <c r="F161" s="22" cm="1">
        <f t="array" ref="F161">INDEX(Life_PolicyHoldersInforce,A161)*INDEX(Global_QxFactor,INDEX(Global_Age,A161),Global_QxIndex)</f>
        <v>6.8148414318471484E-7</v>
      </c>
      <c r="G161" s="11" cm="1">
        <f t="array" ref="G161">INDEX(Life_Deaths,A161)*Life_SumAssured</f>
        <v>0.34074207159235742</v>
      </c>
      <c r="H161" s="11" cm="1">
        <f t="array" ref="H161">INDEX(Life_PolicyHoldersInforce,A161)*Life_Premium</f>
        <v>10.167478150780628</v>
      </c>
      <c r="I161" s="11" cm="1">
        <f t="array" ref="I161">INDEX(Life_PolicyHoldersInforce,A161)*INDEX(Global_EscalatedExpense,A161)</f>
        <v>2.166909787401686</v>
      </c>
      <c r="J161" s="11" cm="1">
        <f t="array" ref="J161">INDEX(Life_PremiumsReceived,A161)-INDEX(Life_ExpensesPaid,A161)-INDEX(Life_DeathBenefitsPaid,A161)</f>
        <v>7.6598262917865849</v>
      </c>
      <c r="K161" s="11" cm="1">
        <f t="array" ref="K161">IF(A161=Global_MaxT,INDEX(Life_NetCF,A161),INDEX(Life_NetCF,A161)+(INDEX(Life_BEL,(A161+1))/INDEX(Global_DiscountFactor,A161)))</f>
        <v>-1549.3460197620168</v>
      </c>
      <c r="L161" s="11"/>
      <c r="M161" s="5">
        <f t="shared" si="5"/>
        <v>14</v>
      </c>
      <c r="N161" s="22" cm="1">
        <f t="array" ref="N161">INDEX(Annuity_PolicyHoldersInforce,A161)*INDEX(Global_QxFactor,INDEX(Global_Age,A161),Global_QxIndex)</f>
        <v>2.9882539153136208E-6</v>
      </c>
      <c r="O161" s="22" cm="1">
        <f t="array" ref="O161">IF(A161=1,1,INDEX(Annuity_PolicyHoldersInforce,(A161-1))-INDEX(Annuity_Deaths,(A161-1)))</f>
        <v>0.99963195623647161</v>
      </c>
      <c r="P161" s="23" cm="1">
        <f t="array" ref="P161">Annuity_Annuity*((1+Annuity_AnnuityEscalation)^INDEX(Annuity_PolicyAge,A161))</f>
        <v>1979.9315994393974</v>
      </c>
      <c r="Q161" s="23" cm="1">
        <f t="array" ref="Q161">INDEX(Annuity_PolicyHoldersInforce,A161)*INDEX(Global_EscalatedExpense,A161)</f>
        <v>9.5017275472826128</v>
      </c>
      <c r="R161" s="23" cm="1">
        <f t="array" ref="R161">INDEX(Annuity_PolicyHoldersInforce,A161)*INDEX(Annuity_EscalatedAnnuity,A161)</f>
        <v>1979.2028979620109</v>
      </c>
      <c r="S161" s="23" cm="1">
        <f t="array" ref="S161">-INDEX(Annuity_ExpensesPaid,A161)-INDEX(Annuity_AnnuitiesPaid,A161)</f>
        <v>-1988.7046255092935</v>
      </c>
      <c r="T161" s="23" cm="1">
        <f t="array" ref="T161">IF(A161=Global_MaxT,INDEX(Annuity_NetCF,A161),INDEX(Annuity_NetCF,A161)+(INDEX(Annuity_BEL,(A161+1))*INDEX(Global_DiscountFactor,A161)))</f>
        <v>-1125398.0692354487</v>
      </c>
    </row>
    <row r="162" spans="1:20" x14ac:dyDescent="0.2">
      <c r="A162" s="7">
        <v>160</v>
      </c>
      <c r="B162" s="21">
        <f t="shared" si="4"/>
        <v>35</v>
      </c>
      <c r="C162" s="21"/>
      <c r="D162" s="22" cm="1">
        <f t="array" ref="D162">IF(A162=1,1,INDEX(Life_PolicyHoldersInforce,(A162-1))-INDEX(Life_Deaths,(A162-1))-INDEX(Life_Lapses,(A162-1)))</f>
        <v>0.22597685838335307</v>
      </c>
      <c r="E162" s="22" cm="1">
        <f t="array" ref="E162">(INDEX(Life_PolicyHoldersInforce,A162)-INDEX(Life_Deaths,A162))*INDEX(Life_LapseRateFactor,(Global_DurationInforce+A162))</f>
        <v>1.9753958755764E-3</v>
      </c>
      <c r="F162" s="22" cm="1">
        <f t="array" ref="F162">INDEX(Life_PolicyHoldersInforce,A162)*INDEX(Global_QxFactor,INDEX(Global_Age,A162),Global_QxIndex)</f>
        <v>6.7552485454414983E-7</v>
      </c>
      <c r="G162" s="11" cm="1">
        <f t="array" ref="G162">INDEX(Life_Deaths,A162)*Life_SumAssured</f>
        <v>0.33776242727207489</v>
      </c>
      <c r="H162" s="11" cm="1">
        <f t="array" ref="H162">INDEX(Life_PolicyHoldersInforce,A162)*Life_Premium</f>
        <v>10.078567883897547</v>
      </c>
      <c r="I162" s="11" cm="1">
        <f t="array" ref="I162">INDEX(Life_PolicyHoldersInforce,A162)*INDEX(Global_EscalatedExpense,A162)</f>
        <v>2.1567121433695675</v>
      </c>
      <c r="J162" s="11" cm="1">
        <f t="array" ref="J162">INDEX(Life_PremiumsReceived,A162)-INDEX(Life_ExpensesPaid,A162)-INDEX(Life_DeathBenefitsPaid,A162)</f>
        <v>7.5840933132559041</v>
      </c>
      <c r="K162" s="11" cm="1">
        <f t="array" ref="K162">IF(A162=Global_MaxT,INDEX(Life_NetCF,A162),INDEX(Life_NetCF,A162)+(INDEX(Life_BEL,(A162+1))/INDEX(Global_DiscountFactor,A162)))</f>
        <v>-1549.4637528874575</v>
      </c>
      <c r="L162" s="11"/>
      <c r="M162" s="5">
        <f t="shared" si="5"/>
        <v>14</v>
      </c>
      <c r="N162" s="22" cm="1">
        <f t="array" ref="N162">INDEX(Annuity_PolicyHoldersInforce,A162)*INDEX(Global_QxFactor,INDEX(Global_Age,A162),Global_QxIndex)</f>
        <v>2.9882449823644422E-6</v>
      </c>
      <c r="O162" s="22" cm="1">
        <f t="array" ref="O162">IF(A162=1,1,INDEX(Annuity_PolicyHoldersInforce,(A162-1))-INDEX(Annuity_Deaths,(A162-1)))</f>
        <v>0.99962896798255629</v>
      </c>
      <c r="P162" s="23" cm="1">
        <f t="array" ref="P162">Annuity_Annuity*((1+Annuity_AnnuityEscalation)^INDEX(Annuity_PolicyAge,A162))</f>
        <v>1979.9315994393974</v>
      </c>
      <c r="Q162" s="23" cm="1">
        <f t="array" ref="Q162">INDEX(Annuity_PolicyHoldersInforce,A162)*INDEX(Global_EscalatedExpense,A162)</f>
        <v>9.5404102417187442</v>
      </c>
      <c r="R162" s="23" cm="1">
        <f t="array" ref="R162">INDEX(Annuity_PolicyHoldersInforce,A162)*INDEX(Annuity_EscalatedAnnuity,A162)</f>
        <v>1979.1969814236568</v>
      </c>
      <c r="S162" s="23" cm="1">
        <f t="array" ref="S162">-INDEX(Annuity_ExpensesPaid,A162)-INDEX(Annuity_AnnuitiesPaid,A162)</f>
        <v>-1988.7373916653755</v>
      </c>
      <c r="T162" s="23" cm="1">
        <f t="array" ref="T162">IF(A162=Global_MaxT,INDEX(Annuity_NetCF,A162),INDEX(Annuity_NetCF,A162)+(INDEX(Annuity_BEL,(A162+1))*INDEX(Global_DiscountFactor,A162)))</f>
        <v>-1128877.6164977583</v>
      </c>
    </row>
    <row r="163" spans="1:20" x14ac:dyDescent="0.2">
      <c r="A163" s="7">
        <v>161</v>
      </c>
      <c r="B163" s="21">
        <f t="shared" si="4"/>
        <v>35</v>
      </c>
      <c r="C163" s="21"/>
      <c r="D163" s="22" cm="1">
        <f t="array" ref="D163">IF(A163=1,1,INDEX(Life_PolicyHoldersInforce,(A163-1))-INDEX(Life_Deaths,(A163-1))-INDEX(Life_Lapses,(A163-1)))</f>
        <v>0.22400078698292211</v>
      </c>
      <c r="E163" s="22" cm="1">
        <f t="array" ref="E163">(INDEX(Life_PolicyHoldersInforce,A163)-INDEX(Life_Deaths,A163))*INDEX(Life_LapseRateFactor,(Global_DurationInforce+A163))</f>
        <v>1.9581218798133751E-3</v>
      </c>
      <c r="F163" s="22" cm="1">
        <f t="array" ref="F163">INDEX(Life_PolicyHoldersInforce,A163)*INDEX(Global_QxFactor,INDEX(Global_Age,A163),Global_QxIndex)</f>
        <v>6.6961767734514462E-7</v>
      </c>
      <c r="G163" s="11" cm="1">
        <f t="array" ref="G163">INDEX(Life_Deaths,A163)*Life_SumAssured</f>
        <v>0.33480883867257233</v>
      </c>
      <c r="H163" s="11" cm="1">
        <f t="array" ref="H163">INDEX(Life_PolicyHoldersInforce,A163)*Life_Premium</f>
        <v>9.9904350994383258</v>
      </c>
      <c r="I163" s="11" cm="1">
        <f t="array" ref="I163">INDEX(Life_PolicyHoldersInforce,A163)*INDEX(Global_EscalatedExpense,A163)</f>
        <v>2.1465624902341678</v>
      </c>
      <c r="J163" s="11" cm="1">
        <f t="array" ref="J163">INDEX(Life_PremiumsReceived,A163)-INDEX(Life_ExpensesPaid,A163)-INDEX(Life_DeathBenefitsPaid,A163)</f>
        <v>7.5090637705315864</v>
      </c>
      <c r="K163" s="11" cm="1">
        <f t="array" ref="K163">IF(A163=Global_MaxT,INDEX(Life_NetCF,A163),INDEX(Life_NetCF,A163)+(INDEX(Life_BEL,(A163+1))/INDEX(Global_DiscountFactor,A163)))</f>
        <v>-1549.5055495868198</v>
      </c>
      <c r="L163" s="11"/>
      <c r="M163" s="5">
        <f t="shared" si="5"/>
        <v>14</v>
      </c>
      <c r="N163" s="22" cm="1">
        <f t="array" ref="N163">INDEX(Annuity_PolicyHoldersInforce,A163)*INDEX(Global_QxFactor,INDEX(Global_Age,A163),Global_QxIndex)</f>
        <v>2.9882360494419672E-6</v>
      </c>
      <c r="O163" s="22" cm="1">
        <f t="array" ref="O163">IF(A163=1,1,INDEX(Annuity_PolicyHoldersInforce,(A163-1))-INDEX(Annuity_Deaths,(A163-1)))</f>
        <v>0.99962597973757394</v>
      </c>
      <c r="P163" s="23" cm="1">
        <f t="array" ref="P163">Annuity_Annuity*((1+Annuity_AnnuityEscalation)^INDEX(Annuity_PolicyAge,A163))</f>
        <v>1979.9315994393974</v>
      </c>
      <c r="Q163" s="23" cm="1">
        <f t="array" ref="Q163">INDEX(Annuity_PolicyHoldersInforce,A163)*INDEX(Global_EscalatedExpense,A163)</f>
        <v>9.5792504181329043</v>
      </c>
      <c r="R163" s="23" cm="1">
        <f t="array" ref="R163">INDEX(Annuity_PolicyHoldersInforce,A163)*INDEX(Annuity_EscalatedAnnuity,A163)</f>
        <v>1979.1910649029894</v>
      </c>
      <c r="S163" s="23" cm="1">
        <f t="array" ref="S163">-INDEX(Annuity_ExpensesPaid,A163)-INDEX(Annuity_AnnuitiesPaid,A163)</f>
        <v>-1988.7703153211223</v>
      </c>
      <c r="T163" s="23" cm="1">
        <f t="array" ref="T163">IF(A163=Global_MaxT,INDEX(Annuity_NetCF,A163),INDEX(Annuity_NetCF,A163)+(INDEX(Annuity_BEL,(A163+1))*INDEX(Global_DiscountFactor,A163)))</f>
        <v>-1132374.0677066646</v>
      </c>
    </row>
    <row r="164" spans="1:20" x14ac:dyDescent="0.2">
      <c r="A164" s="7">
        <v>162</v>
      </c>
      <c r="B164" s="21">
        <f t="shared" si="4"/>
        <v>35</v>
      </c>
      <c r="C164" s="21"/>
      <c r="D164" s="22" cm="1">
        <f t="array" ref="D164">IF(A164=1,1,INDEX(Life_PolicyHoldersInforce,(A164-1))-INDEX(Life_Deaths,(A164-1))-INDEX(Life_Lapses,(A164-1)))</f>
        <v>0.22204199548543141</v>
      </c>
      <c r="E164" s="22" cm="1">
        <f t="array" ref="E164">(INDEX(Life_PolicyHoldersInforce,A164)-INDEX(Life_Deaths,A164))*INDEX(Life_LapseRateFactor,(Global_DurationInforce+A164))</f>
        <v>1.9409989377876338E-3</v>
      </c>
      <c r="F164" s="22" cm="1">
        <f t="array" ref="F164">INDEX(Life_PolicyHoldersInforce,A164)*INDEX(Global_QxFactor,INDEX(Global_Age,A164),Global_QxIndex)</f>
        <v>6.6376215589533314E-7</v>
      </c>
      <c r="G164" s="11" cm="1">
        <f t="array" ref="G164">INDEX(Life_Deaths,A164)*Life_SumAssured</f>
        <v>0.33188107794766658</v>
      </c>
      <c r="H164" s="11" cm="1">
        <f t="array" ref="H164">INDEX(Life_PolicyHoldersInforce,A164)*Life_Premium</f>
        <v>9.9030729986502415</v>
      </c>
      <c r="I164" s="11" cm="1">
        <f t="array" ref="I164">INDEX(Life_PolicyHoldersInforce,A164)*INDEX(Global_EscalatedExpense,A164)</f>
        <v>2.1364606021466375</v>
      </c>
      <c r="J164" s="11" cm="1">
        <f t="array" ref="J164">INDEX(Life_PremiumsReceived,A164)-INDEX(Life_ExpensesPaid,A164)-INDEX(Life_DeathBenefitsPaid,A164)</f>
        <v>7.4347313185559374</v>
      </c>
      <c r="K164" s="11" cm="1">
        <f t="array" ref="K164">IF(A164=Global_MaxT,INDEX(Life_NetCF,A164),INDEX(Life_NetCF,A164)+(INDEX(Life_BEL,(A164+1))/INDEX(Global_DiscountFactor,A164)))</f>
        <v>-1549.4724777224301</v>
      </c>
      <c r="L164" s="11"/>
      <c r="M164" s="5">
        <f t="shared" si="5"/>
        <v>14</v>
      </c>
      <c r="N164" s="22" cm="1">
        <f t="array" ref="N164">INDEX(Annuity_PolicyHoldersInforce,A164)*INDEX(Global_QxFactor,INDEX(Global_Age,A164),Global_QxIndex)</f>
        <v>2.9882271165461962E-6</v>
      </c>
      <c r="O164" s="22" cm="1">
        <f t="array" ref="O164">IF(A164=1,1,INDEX(Annuity_PolicyHoldersInforce,(A164-1))-INDEX(Annuity_Deaths,(A164-1)))</f>
        <v>0.99962299150152445</v>
      </c>
      <c r="P164" s="23" cm="1">
        <f t="array" ref="P164">Annuity_Annuity*((1+Annuity_AnnuityEscalation)^INDEX(Annuity_PolicyAge,A164))</f>
        <v>1979.9315994393974</v>
      </c>
      <c r="Q164" s="23" cm="1">
        <f t="array" ref="Q164">INDEX(Annuity_PolicyHoldersInforce,A164)*INDEX(Global_EscalatedExpense,A164)</f>
        <v>9.6182487176534792</v>
      </c>
      <c r="R164" s="23" cm="1">
        <f t="array" ref="R164">INDEX(Annuity_PolicyHoldersInforce,A164)*INDEX(Annuity_EscalatedAnnuity,A164)</f>
        <v>1979.1851484000085</v>
      </c>
      <c r="S164" s="23" cm="1">
        <f t="array" ref="S164">-INDEX(Annuity_ExpensesPaid,A164)-INDEX(Annuity_AnnuitiesPaid,A164)</f>
        <v>-1988.8033971176619</v>
      </c>
      <c r="T164" s="23" cm="1">
        <f t="array" ref="T164">IF(A164=Global_MaxT,INDEX(Annuity_NetCF,A164),INDEX(Annuity_NetCF,A164)+(INDEX(Annuity_BEL,(A164+1))*INDEX(Global_DiscountFactor,A164)))</f>
        <v>-1135887.5049847162</v>
      </c>
    </row>
    <row r="165" spans="1:20" x14ac:dyDescent="0.2">
      <c r="A165" s="7">
        <v>163</v>
      </c>
      <c r="B165" s="21">
        <f t="shared" si="4"/>
        <v>35</v>
      </c>
      <c r="C165" s="21"/>
      <c r="D165" s="22" cm="1">
        <f t="array" ref="D165">IF(A165=1,1,INDEX(Life_PolicyHoldersInforce,(A165-1))-INDEX(Life_Deaths,(A165-1))-INDEX(Life_Lapses,(A165-1)))</f>
        <v>0.22010033278548788</v>
      </c>
      <c r="E165" s="22" cm="1">
        <f t="array" ref="E165">(INDEX(Life_PolicyHoldersInforce,A165)-INDEX(Life_Deaths,A165))*INDEX(Life_LapseRateFactor,(Global_DurationInforce+A165))</f>
        <v>1.924025728598566E-3</v>
      </c>
      <c r="F165" s="22" cm="1">
        <f t="array" ref="F165">INDEX(Life_PolicyHoldersInforce,A165)*INDEX(Global_QxFactor,INDEX(Global_Age,A165),Global_QxIndex)</f>
        <v>6.5795783848718491E-7</v>
      </c>
      <c r="G165" s="11" cm="1">
        <f t="array" ref="G165">INDEX(Life_Deaths,A165)*Life_SumAssured</f>
        <v>0.32897891924359246</v>
      </c>
      <c r="H165" s="11" cm="1">
        <f t="array" ref="H165">INDEX(Life_PolicyHoldersInforce,A165)*Life_Premium</f>
        <v>9.8164748422327595</v>
      </c>
      <c r="I165" s="11" cm="1">
        <f t="array" ref="I165">INDEX(Life_PolicyHoldersInforce,A165)*INDEX(Global_EscalatedExpense,A165)</f>
        <v>2.1264062543209894</v>
      </c>
      <c r="J165" s="11" cm="1">
        <f t="array" ref="J165">INDEX(Life_PremiumsReceived,A165)-INDEX(Life_ExpensesPaid,A165)-INDEX(Life_DeathBenefitsPaid,A165)</f>
        <v>7.3610896686681775</v>
      </c>
      <c r="K165" s="11" cm="1">
        <f t="array" ref="K165">IF(A165=Global_MaxT,INDEX(Life_NetCF,A165),INDEX(Life_NetCF,A165)+(INDEX(Life_BEL,(A165+1))/INDEX(Global_DiscountFactor,A165)))</f>
        <v>-1549.3655936695966</v>
      </c>
      <c r="L165" s="11"/>
      <c r="M165" s="5">
        <f t="shared" si="5"/>
        <v>14</v>
      </c>
      <c r="N165" s="22" cm="1">
        <f t="array" ref="N165">INDEX(Annuity_PolicyHoldersInforce,A165)*INDEX(Global_QxFactor,INDEX(Global_Age,A165),Global_QxIndex)</f>
        <v>2.9882181836771283E-6</v>
      </c>
      <c r="O165" s="22" cm="1">
        <f t="array" ref="O165">IF(A165=1,1,INDEX(Annuity_PolicyHoldersInforce,(A165-1))-INDEX(Annuity_Deaths,(A165-1)))</f>
        <v>0.99962000327440792</v>
      </c>
      <c r="P165" s="23" cm="1">
        <f t="array" ref="P165">Annuity_Annuity*((1+Annuity_AnnuityEscalation)^INDEX(Annuity_PolicyAge,A165))</f>
        <v>1979.9315994393974</v>
      </c>
      <c r="Q165" s="23" cm="1">
        <f t="array" ref="Q165">INDEX(Annuity_PolicyHoldersInforce,A165)*INDEX(Global_EscalatedExpense,A165)</f>
        <v>9.6574057840189624</v>
      </c>
      <c r="R165" s="23" cm="1">
        <f t="array" ref="R165">INDEX(Annuity_PolicyHoldersInforce,A165)*INDEX(Annuity_EscalatedAnnuity,A165)</f>
        <v>1979.1792319147141</v>
      </c>
      <c r="S165" s="23" cm="1">
        <f t="array" ref="S165">-INDEX(Annuity_ExpensesPaid,A165)-INDEX(Annuity_AnnuitiesPaid,A165)</f>
        <v>-1988.8366376987331</v>
      </c>
      <c r="T165" s="23" cm="1">
        <f t="array" ref="T165">IF(A165=Global_MaxT,INDEX(Annuity_NetCF,A165),INDEX(Annuity_NetCF,A165)+(INDEX(Annuity_BEL,(A165+1))*INDEX(Global_DiscountFactor,A165)))</f>
        <v>-1139418.010853553</v>
      </c>
    </row>
    <row r="166" spans="1:20" x14ac:dyDescent="0.2">
      <c r="A166" s="7">
        <v>164</v>
      </c>
      <c r="B166" s="21">
        <f t="shared" si="4"/>
        <v>35</v>
      </c>
      <c r="C166" s="21"/>
      <c r="D166" s="22" cm="1">
        <f t="array" ref="D166">IF(A166=1,1,INDEX(Life_PolicyHoldersInforce,(A166-1))-INDEX(Life_Deaths,(A166-1))-INDEX(Life_Lapses,(A166-1)))</f>
        <v>0.21817564909905082</v>
      </c>
      <c r="E166" s="22" cm="1">
        <f t="array" ref="E166">(INDEX(Life_PolicyHoldersInforce,A166)-INDEX(Life_Deaths,A166))*INDEX(Life_LapseRateFactor,(Global_DurationInforce+A166))</f>
        <v>1.9072009428962749E-3</v>
      </c>
      <c r="F166" s="22" cm="1">
        <f t="array" ref="F166">INDEX(Life_PolicyHoldersInforce,A166)*INDEX(Global_QxFactor,INDEX(Global_Age,A166),Global_QxIndex)</f>
        <v>6.5220427736315937E-7</v>
      </c>
      <c r="G166" s="11" cm="1">
        <f t="array" ref="G166">INDEX(Life_Deaths,A166)*Life_SumAssured</f>
        <v>0.32610213868157967</v>
      </c>
      <c r="H166" s="11" cm="1">
        <f t="array" ref="H166">INDEX(Life_PolicyHoldersInforce,A166)*Life_Premium</f>
        <v>9.7306339498176673</v>
      </c>
      <c r="I166" s="11" cm="1">
        <f t="array" ref="I166">INDEX(Life_PolicyHoldersInforce,A166)*INDEX(Global_EscalatedExpense,A166)</f>
        <v>2.1163992230290978</v>
      </c>
      <c r="J166" s="11" cm="1">
        <f t="array" ref="J166">INDEX(Life_PremiumsReceived,A166)-INDEX(Life_ExpensesPaid,A166)-INDEX(Life_DeathBenefitsPaid,A166)</f>
        <v>7.2881325881069898</v>
      </c>
      <c r="K166" s="11" cm="1">
        <f t="array" ref="K166">IF(A166=Global_MaxT,INDEX(Life_NetCF,A166),INDEX(Life_NetCF,A166)+(INDEX(Life_BEL,(A166+1))/INDEX(Global_DiscountFactor,A166)))</f>
        <v>-1549.1859424283762</v>
      </c>
      <c r="L166" s="11"/>
      <c r="M166" s="5">
        <f t="shared" si="5"/>
        <v>14</v>
      </c>
      <c r="N166" s="22" cm="1">
        <f t="array" ref="N166">INDEX(Annuity_PolicyHoldersInforce,A166)*INDEX(Global_QxFactor,INDEX(Global_Age,A166),Global_QxIndex)</f>
        <v>2.9882092508347644E-6</v>
      </c>
      <c r="O166" s="22" cm="1">
        <f t="array" ref="O166">IF(A166=1,1,INDEX(Annuity_PolicyHoldersInforce,(A166-1))-INDEX(Annuity_Deaths,(A166-1)))</f>
        <v>0.99961701505622425</v>
      </c>
      <c r="P166" s="23" cm="1">
        <f t="array" ref="P166">Annuity_Annuity*((1+Annuity_AnnuityEscalation)^INDEX(Annuity_PolicyAge,A166))</f>
        <v>1979.9315994393974</v>
      </c>
      <c r="Q166" s="23" cm="1">
        <f t="array" ref="Q166">INDEX(Annuity_PolicyHoldersInforce,A166)*INDEX(Global_EscalatedExpense,A166)</f>
        <v>9.6967222635885957</v>
      </c>
      <c r="R166" s="23" cm="1">
        <f t="array" ref="R166">INDEX(Annuity_PolicyHoldersInforce,A166)*INDEX(Annuity_EscalatedAnnuity,A166)</f>
        <v>1979.1733154471062</v>
      </c>
      <c r="S166" s="23" cm="1">
        <f t="array" ref="S166">-INDEX(Annuity_ExpensesPaid,A166)-INDEX(Annuity_AnnuitiesPaid,A166)</f>
        <v>-1988.8700377106948</v>
      </c>
      <c r="T166" s="23" cm="1">
        <f t="array" ref="T166">IF(A166=Global_MaxT,INDEX(Annuity_NetCF,A166),INDEX(Annuity_NetCF,A166)+(INDEX(Annuity_BEL,(A166+1))*INDEX(Global_DiscountFactor,A166)))</f>
        <v>-1142965.6682358461</v>
      </c>
    </row>
    <row r="167" spans="1:20" x14ac:dyDescent="0.2">
      <c r="A167" s="7">
        <v>165</v>
      </c>
      <c r="B167" s="21">
        <f t="shared" si="4"/>
        <v>35</v>
      </c>
      <c r="C167" s="21"/>
      <c r="D167" s="22" cm="1">
        <f t="array" ref="D167">IF(A167=1,1,INDEX(Life_PolicyHoldersInforce,(A167-1))-INDEX(Life_Deaths,(A167-1))-INDEX(Life_Lapses,(A167-1)))</f>
        <v>0.21626779595187717</v>
      </c>
      <c r="E167" s="22" cm="1">
        <f t="array" ref="E167">(INDEX(Life_PolicyHoldersInforce,A167)-INDEX(Life_Deaths,A167))*INDEX(Life_LapseRateFactor,(Global_DurationInforce+A167))</f>
        <v>1.8905232827805701E-3</v>
      </c>
      <c r="F167" s="22" cm="1">
        <f t="array" ref="F167">INDEX(Life_PolicyHoldersInforce,A167)*INDEX(Global_QxFactor,INDEX(Global_Age,A167),Global_QxIndex)</f>
        <v>6.4650102868116505E-7</v>
      </c>
      <c r="G167" s="11" cm="1">
        <f t="array" ref="G167">INDEX(Life_Deaths,A167)*Life_SumAssured</f>
        <v>0.3232505143405825</v>
      </c>
      <c r="H167" s="11" cm="1">
        <f t="array" ref="H167">INDEX(Life_PolicyHoldersInforce,A167)*Life_Premium</f>
        <v>9.6455436994537216</v>
      </c>
      <c r="I167" s="11" cm="1">
        <f t="array" ref="I167">INDEX(Life_PolicyHoldersInforce,A167)*INDEX(Global_EscalatedExpense,A167)</f>
        <v>2.1064392855957159</v>
      </c>
      <c r="J167" s="11" cm="1">
        <f t="array" ref="J167">INDEX(Life_PremiumsReceived,A167)-INDEX(Life_ExpensesPaid,A167)-INDEX(Life_DeathBenefitsPaid,A167)</f>
        <v>7.2158538995174233</v>
      </c>
      <c r="K167" s="11" cm="1">
        <f t="array" ref="K167">IF(A167=Global_MaxT,INDEX(Life_NetCF,A167),INDEX(Life_NetCF,A167)+(INDEX(Life_BEL,(A167+1))/INDEX(Global_DiscountFactor,A167)))</f>
        <v>-1548.934557734304</v>
      </c>
      <c r="L167" s="11"/>
      <c r="M167" s="5">
        <f t="shared" si="5"/>
        <v>14</v>
      </c>
      <c r="N167" s="22" cm="1">
        <f t="array" ref="N167">INDEX(Annuity_PolicyHoldersInforce,A167)*INDEX(Global_QxFactor,INDEX(Global_Age,A167),Global_QxIndex)</f>
        <v>2.9882003180191037E-6</v>
      </c>
      <c r="O167" s="22" cm="1">
        <f t="array" ref="O167">IF(A167=1,1,INDEX(Annuity_PolicyHoldersInforce,(A167-1))-INDEX(Annuity_Deaths,(A167-1)))</f>
        <v>0.99961402684697342</v>
      </c>
      <c r="P167" s="23" cm="1">
        <f t="array" ref="P167">Annuity_Annuity*((1+Annuity_AnnuityEscalation)^INDEX(Annuity_PolicyAge,A167))</f>
        <v>1979.9315994393974</v>
      </c>
      <c r="Q167" s="23" cm="1">
        <f t="array" ref="Q167">INDEX(Annuity_PolicyHoldersInforce,A167)*INDEX(Global_EscalatedExpense,A167)</f>
        <v>9.7361988053530126</v>
      </c>
      <c r="R167" s="23" cm="1">
        <f t="array" ref="R167">INDEX(Annuity_PolicyHoldersInforce,A167)*INDEX(Annuity_EscalatedAnnuity,A167)</f>
        <v>1979.1673989971848</v>
      </c>
      <c r="S167" s="23" cm="1">
        <f t="array" ref="S167">-INDEX(Annuity_ExpensesPaid,A167)-INDEX(Annuity_AnnuitiesPaid,A167)</f>
        <v>-1988.9035978025379</v>
      </c>
      <c r="T167" s="23" cm="1">
        <f t="array" ref="T167">IF(A167=Global_MaxT,INDEX(Annuity_NetCF,A167),INDEX(Annuity_NetCF,A167)+(INDEX(Annuity_BEL,(A167+1))*INDEX(Global_DiscountFactor,A167)))</f>
        <v>-1146530.560457248</v>
      </c>
    </row>
    <row r="168" spans="1:20" x14ac:dyDescent="0.2">
      <c r="A168" s="7">
        <v>166</v>
      </c>
      <c r="B168" s="21">
        <f t="shared" si="4"/>
        <v>35</v>
      </c>
      <c r="C168" s="21"/>
      <c r="D168" s="22" cm="1">
        <f t="array" ref="D168">IF(A168=1,1,INDEX(Life_PolicyHoldersInforce,(A168-1))-INDEX(Life_Deaths,(A168-1))-INDEX(Life_Lapses,(A168-1)))</f>
        <v>0.21437662616806791</v>
      </c>
      <c r="E168" s="22" cm="1">
        <f t="array" ref="E168">(INDEX(Life_PolicyHoldersInforce,A168)-INDEX(Life_Deaths,A168))*INDEX(Life_LapseRateFactor,(Global_DurationInforce+A168))</f>
        <v>1.873991461700847E-3</v>
      </c>
      <c r="F168" s="22" cm="1">
        <f t="array" ref="F168">INDEX(Life_PolicyHoldersInforce,A168)*INDEX(Global_QxFactor,INDEX(Global_Age,A168),Global_QxIndex)</f>
        <v>6.4084765248032054E-7</v>
      </c>
      <c r="G168" s="11" cm="1">
        <f t="array" ref="G168">INDEX(Life_Deaths,A168)*Life_SumAssured</f>
        <v>0.32042382624016025</v>
      </c>
      <c r="H168" s="11" cm="1">
        <f t="array" ref="H168">INDEX(Life_PolicyHoldersInforce,A168)*Life_Premium</f>
        <v>9.5611975270958283</v>
      </c>
      <c r="I168" s="11" cm="1">
        <f t="array" ref="I168">INDEX(Life_PolicyHoldersInforce,A168)*INDEX(Global_EscalatedExpense,A168)</f>
        <v>2.0965262203935264</v>
      </c>
      <c r="J168" s="11" cm="1">
        <f t="array" ref="J168">INDEX(Life_PremiumsReceived,A168)-INDEX(Life_ExpensesPaid,A168)-INDEX(Life_DeathBenefitsPaid,A168)</f>
        <v>7.1442474804621412</v>
      </c>
      <c r="K168" s="11" cm="1">
        <f t="array" ref="K168">IF(A168=Global_MaxT,INDEX(Life_NetCF,A168),INDEX(Life_NetCF,A168)+(INDEX(Life_BEL,(A168+1))/INDEX(Global_DiscountFactor,A168)))</f>
        <v>-1548.6124621680979</v>
      </c>
      <c r="L168" s="11"/>
      <c r="M168" s="5">
        <f t="shared" si="5"/>
        <v>14</v>
      </c>
      <c r="N168" s="22" cm="1">
        <f t="array" ref="N168">INDEX(Annuity_PolicyHoldersInforce,A168)*INDEX(Global_QxFactor,INDEX(Global_Age,A168),Global_QxIndex)</f>
        <v>2.9881913852301465E-6</v>
      </c>
      <c r="O168" s="22" cm="1">
        <f t="array" ref="O168">IF(A168=1,1,INDEX(Annuity_PolicyHoldersInforce,(A168-1))-INDEX(Annuity_Deaths,(A168-1)))</f>
        <v>0.99961103864665546</v>
      </c>
      <c r="P168" s="23" cm="1">
        <f t="array" ref="P168">Annuity_Annuity*((1+Annuity_AnnuityEscalation)^INDEX(Annuity_PolicyAge,A168))</f>
        <v>1979.9315994393974</v>
      </c>
      <c r="Q168" s="23" cm="1">
        <f t="array" ref="Q168">INDEX(Annuity_PolicyHoldersInforce,A168)*INDEX(Global_EscalatedExpense,A168)</f>
        <v>9.7758360609449824</v>
      </c>
      <c r="R168" s="23" cm="1">
        <f t="array" ref="R168">INDEX(Annuity_PolicyHoldersInforce,A168)*INDEX(Annuity_EscalatedAnnuity,A168)</f>
        <v>1979.1614825649499</v>
      </c>
      <c r="S168" s="23" cm="1">
        <f t="array" ref="S168">-INDEX(Annuity_ExpensesPaid,A168)-INDEX(Annuity_AnnuitiesPaid,A168)</f>
        <v>-1988.9373186258949</v>
      </c>
      <c r="T168" s="23" cm="1">
        <f t="array" ref="T168">IF(A168=Global_MaxT,INDEX(Annuity_NetCF,A168),INDEX(Annuity_NetCF,A168)+(INDEX(Annuity_BEL,(A168+1))*INDEX(Global_DiscountFactor,A168)))</f>
        <v>-1150112.7712483502</v>
      </c>
    </row>
    <row r="169" spans="1:20" x14ac:dyDescent="0.2">
      <c r="A169" s="7">
        <v>167</v>
      </c>
      <c r="B169" s="21">
        <f t="shared" si="4"/>
        <v>35</v>
      </c>
      <c r="C169" s="21"/>
      <c r="D169" s="22" cm="1">
        <f t="array" ref="D169">IF(A169=1,1,INDEX(Life_PolicyHoldersInforce,(A169-1))-INDEX(Life_Deaths,(A169-1))-INDEX(Life_Lapses,(A169-1)))</f>
        <v>0.2125019938587146</v>
      </c>
      <c r="E169" s="22" cm="1">
        <f t="array" ref="E169">(INDEX(Life_PolicyHoldersInforce,A169)-INDEX(Life_Deaths,A169))*INDEX(Life_LapseRateFactor,(Global_DurationInforce+A169))</f>
        <v>1.8576042043568376E-3</v>
      </c>
      <c r="F169" s="22" cm="1">
        <f t="array" ref="F169">INDEX(Life_PolicyHoldersInforce,A169)*INDEX(Global_QxFactor,INDEX(Global_Age,A169),Global_QxIndex)</f>
        <v>6.3524371264701526E-7</v>
      </c>
      <c r="G169" s="11" cm="1">
        <f t="array" ref="G169">INDEX(Life_Deaths,A169)*Life_SumAssured</f>
        <v>0.31762185632350765</v>
      </c>
      <c r="H169" s="11" cm="1">
        <f t="array" ref="H169">INDEX(Life_PolicyHoldersInforce,A169)*Life_Premium</f>
        <v>9.4775889260986723</v>
      </c>
      <c r="I169" s="11" cm="1">
        <f t="array" ref="I169">INDEX(Life_PolicyHoldersInforce,A169)*INDEX(Global_EscalatedExpense,A169)</f>
        <v>2.086659806838207</v>
      </c>
      <c r="J169" s="11" cm="1">
        <f t="array" ref="J169">INDEX(Life_PremiumsReceived,A169)-INDEX(Life_ExpensesPaid,A169)-INDEX(Life_DeathBenefitsPaid,A169)</f>
        <v>7.0733072629369573</v>
      </c>
      <c r="K169" s="11" cm="1">
        <f t="array" ref="K169">IF(A169=Global_MaxT,INDEX(Life_NetCF,A169),INDEX(Life_NetCF,A169)+(INDEX(Life_BEL,(A169+1))/INDEX(Global_DiscountFactor,A169)))</f>
        <v>-1548.2206672643417</v>
      </c>
      <c r="L169" s="11"/>
      <c r="M169" s="5">
        <f t="shared" si="5"/>
        <v>14</v>
      </c>
      <c r="N169" s="22" cm="1">
        <f t="array" ref="N169">INDEX(Annuity_PolicyHoldersInforce,A169)*INDEX(Global_QxFactor,INDEX(Global_Age,A169),Global_QxIndex)</f>
        <v>2.9881824524678924E-6</v>
      </c>
      <c r="O169" s="22" cm="1">
        <f t="array" ref="O169">IF(A169=1,1,INDEX(Annuity_PolicyHoldersInforce,(A169-1))-INDEX(Annuity_Deaths,(A169-1)))</f>
        <v>0.99960805045527024</v>
      </c>
      <c r="P169" s="23" cm="1">
        <f t="array" ref="P169">Annuity_Annuity*((1+Annuity_AnnuityEscalation)^INDEX(Annuity_PolicyAge,A169))</f>
        <v>1979.9315994393974</v>
      </c>
      <c r="Q169" s="23" cm="1">
        <f t="array" ref="Q169">INDEX(Annuity_PolicyHoldersInforce,A169)*INDEX(Global_EscalatedExpense,A169)</f>
        <v>9.8156346846501439</v>
      </c>
      <c r="R169" s="23" cm="1">
        <f t="array" ref="R169">INDEX(Annuity_PolicyHoldersInforce,A169)*INDEX(Annuity_EscalatedAnnuity,A169)</f>
        <v>1979.155566150401</v>
      </c>
      <c r="S169" s="23" cm="1">
        <f t="array" ref="S169">-INDEX(Annuity_ExpensesPaid,A169)-INDEX(Annuity_AnnuitiesPaid,A169)</f>
        <v>-1988.9712008350511</v>
      </c>
      <c r="T169" s="23" cm="1">
        <f t="array" ref="T169">IF(A169=Global_MaxT,INDEX(Annuity_NetCF,A169),INDEX(Annuity_NetCF,A169)+(INDEX(Annuity_BEL,(A169+1))*INDEX(Global_DiscountFactor,A169)))</f>
        <v>-1153712.3847466528</v>
      </c>
    </row>
    <row r="170" spans="1:20" x14ac:dyDescent="0.2">
      <c r="A170" s="7">
        <v>168</v>
      </c>
      <c r="B170" s="21">
        <f t="shared" si="4"/>
        <v>36</v>
      </c>
      <c r="C170" s="21"/>
      <c r="D170" s="22" cm="1">
        <f t="array" ref="D170">IF(A170=1,1,INDEX(Life_PolicyHoldersInforce,(A170-1))-INDEX(Life_Deaths,(A170-1))-INDEX(Life_Lapses,(A170-1)))</f>
        <v>0.21064375441064509</v>
      </c>
      <c r="E170" s="22" cm="1">
        <f t="array" ref="E170">(INDEX(Life_PolicyHoldersInforce,A170)-INDEX(Life_Deaths,A170))*INDEX(Life_LapseRateFactor,(Global_DurationInforce+A170))</f>
        <v>1.8413599478481508E-3</v>
      </c>
      <c r="F170" s="22" cm="1">
        <f t="array" ref="F170">INDEX(Life_PolicyHoldersInforce,A170)*INDEX(Global_QxFactor,INDEX(Global_Age,A170),Global_QxIndex)</f>
        <v>6.6386463778116306E-7</v>
      </c>
      <c r="G170" s="11" cm="1">
        <f t="array" ref="G170">INDEX(Life_Deaths,A170)*Life_SumAssured</f>
        <v>0.33193231889058156</v>
      </c>
      <c r="H170" s="11" cm="1">
        <f t="array" ref="H170">INDEX(Life_PolicyHoldersInforce,A170)*Life_Premium</f>
        <v>9.394711446714771</v>
      </c>
      <c r="I170" s="11" cm="1">
        <f t="array" ref="I170">INDEX(Life_PolicyHoldersInforce,A170)*INDEX(Global_EscalatedExpense,A170)</f>
        <v>2.076839825383519</v>
      </c>
      <c r="J170" s="11" cm="1">
        <f t="array" ref="J170">INDEX(Life_PremiumsReceived,A170)-INDEX(Life_ExpensesPaid,A170)-INDEX(Life_DeathBenefitsPaid,A170)</f>
        <v>6.98593930244067</v>
      </c>
      <c r="K170" s="11" cm="1">
        <f t="array" ref="K170">IF(A170=Global_MaxT,INDEX(Life_NetCF,A170),INDEX(Life_NetCF,A170)+(INDEX(Life_BEL,(A170+1))/INDEX(Global_DiscountFactor,A170)))</f>
        <v>-1547.7601736191632</v>
      </c>
      <c r="L170" s="11"/>
      <c r="M170" s="5">
        <f t="shared" si="5"/>
        <v>15</v>
      </c>
      <c r="N170" s="22" cm="1">
        <f t="array" ref="N170">INDEX(Annuity_PolicyHoldersInforce,A170)*INDEX(Global_QxFactor,INDEX(Global_Age,A170),Global_QxIndex)</f>
        <v>3.1503542768055852E-6</v>
      </c>
      <c r="O170" s="22" cm="1">
        <f t="array" ref="O170">IF(A170=1,1,INDEX(Annuity_PolicyHoldersInforce,(A170-1))-INDEX(Annuity_Deaths,(A170-1)))</f>
        <v>0.99960506227281776</v>
      </c>
      <c r="P170" s="23" cm="1">
        <f t="array" ref="P170">Annuity_Annuity*((1+Annuity_AnnuityEscalation)^INDEX(Annuity_PolicyAge,A170))</f>
        <v>2078.9281794113681</v>
      </c>
      <c r="Q170" s="23" cm="1">
        <f t="array" ref="Q170">INDEX(Annuity_PolicyHoldersInforce,A170)*INDEX(Global_EscalatedExpense,A170)</f>
        <v>9.8555953334178081</v>
      </c>
      <c r="R170" s="23" cm="1">
        <f t="array" ref="R170">INDEX(Annuity_PolicyHoldersInforce,A170)*INDEX(Annuity_EscalatedAnnuity,A170)</f>
        <v>2078.1071322412163</v>
      </c>
      <c r="S170" s="23" cm="1">
        <f t="array" ref="S170">-INDEX(Annuity_ExpensesPaid,A170)-INDEX(Annuity_AnnuitiesPaid,A170)</f>
        <v>-2087.9627275746343</v>
      </c>
      <c r="T170" s="23" cm="1">
        <f t="array" ref="T170">IF(A170=Global_MaxT,INDEX(Annuity_NetCF,A170),INDEX(Annuity_NetCF,A170)+(INDEX(Annuity_BEL,(A170+1))*INDEX(Global_DiscountFactor,A170)))</f>
        <v>-1157329.4854985415</v>
      </c>
    </row>
    <row r="171" spans="1:20" x14ac:dyDescent="0.2">
      <c r="A171" s="7">
        <v>169</v>
      </c>
      <c r="B171" s="21">
        <f t="shared" si="4"/>
        <v>36</v>
      </c>
      <c r="C171" s="21"/>
      <c r="D171" s="22" cm="1">
        <f t="array" ref="D171">IF(A171=1,1,INDEX(Life_PolicyHoldersInforce,(A171-1))-INDEX(Life_Deaths,(A171-1))-INDEX(Life_Lapses,(A171-1)))</f>
        <v>0.20880173059815915</v>
      </c>
      <c r="E171" s="22" cm="1">
        <f t="array" ref="E171">(INDEX(Life_PolicyHoldersInforce,A171)-INDEX(Life_Deaths,A171))*INDEX(Life_LapseRateFactor,(Global_DurationInforce+A171))</f>
        <v>1.8252577430579633E-3</v>
      </c>
      <c r="F171" s="22" cm="1">
        <f t="array" ref="F171">INDEX(Life_PolicyHoldersInforce,A171)*INDEX(Global_QxFactor,INDEX(Global_Age,A171),Global_QxIndex)</f>
        <v>6.5805931744550133E-7</v>
      </c>
      <c r="G171" s="11" cm="1">
        <f t="array" ref="G171">INDEX(Life_Deaths,A171)*Life_SumAssured</f>
        <v>0.32902965872275064</v>
      </c>
      <c r="H171" s="11" cm="1">
        <f t="array" ref="H171">INDEX(Life_PolicyHoldersInforce,A171)*Life_Premium</f>
        <v>9.3125571846778978</v>
      </c>
      <c r="I171" s="11" cm="1">
        <f t="array" ref="I171">INDEX(Life_PolicyHoldersInforce,A171)*INDEX(Global_EscalatedExpense,A171)</f>
        <v>2.0670657221446369</v>
      </c>
      <c r="J171" s="11" cm="1">
        <f t="array" ref="J171">INDEX(Life_PremiumsReceived,A171)-INDEX(Life_ExpensesPaid,A171)-INDEX(Life_DeathBenefitsPaid,A171)</f>
        <v>6.9164618038105106</v>
      </c>
      <c r="K171" s="11" cm="1">
        <f t="array" ref="K171">IF(A171=Global_MaxT,INDEX(Life_NetCF,A171),INDEX(Life_NetCF,A171)+(INDEX(Life_BEL,(A171+1))/INDEX(Global_DiscountFactor,A171)))</f>
        <v>-1547.2149658399226</v>
      </c>
      <c r="L171" s="11"/>
      <c r="M171" s="5">
        <f t="shared" si="5"/>
        <v>15</v>
      </c>
      <c r="N171" s="22" cm="1">
        <f t="array" ref="N171">INDEX(Annuity_PolicyHoldersInforce,A171)*INDEX(Global_QxFactor,INDEX(Global_Age,A171),Global_QxIndex)</f>
        <v>3.1503443481523161E-6</v>
      </c>
      <c r="O171" s="22" cm="1">
        <f t="array" ref="O171">IF(A171=1,1,INDEX(Annuity_PolicyHoldersInforce,(A171-1))-INDEX(Annuity_Deaths,(A171-1)))</f>
        <v>0.99960191191854098</v>
      </c>
      <c r="P171" s="23" cm="1">
        <f t="array" ref="P171">Annuity_Annuity*((1+Annuity_AnnuityEscalation)^INDEX(Annuity_PolicyAge,A171))</f>
        <v>2078.9281794113681</v>
      </c>
      <c r="Q171" s="23" cm="1">
        <f t="array" ref="Q171">INDEX(Annuity_PolicyHoldersInforce,A171)*INDEX(Global_EscalatedExpense,A171)</f>
        <v>9.8957170613377805</v>
      </c>
      <c r="R171" s="23" cm="1">
        <f t="array" ref="R171">INDEX(Annuity_PolicyHoldersInforce,A171)*INDEX(Annuity_EscalatedAnnuity,A171)</f>
        <v>2078.1005828809352</v>
      </c>
      <c r="S171" s="23" cm="1">
        <f t="array" ref="S171">-INDEX(Annuity_ExpensesPaid,A171)-INDEX(Annuity_AnnuitiesPaid,A171)</f>
        <v>-2087.9962999422728</v>
      </c>
      <c r="T171" s="23" cm="1">
        <f t="array" ref="T171">IF(A171=Global_MaxT,INDEX(Annuity_NetCF,A171),INDEX(Annuity_NetCF,A171)+(INDEX(Annuity_BEL,(A171+1))*INDEX(Global_DiscountFactor,A171)))</f>
        <v>-1160864.7192982384</v>
      </c>
    </row>
    <row r="172" spans="1:20" x14ac:dyDescent="0.2">
      <c r="A172" s="7">
        <v>170</v>
      </c>
      <c r="B172" s="21">
        <f t="shared" si="4"/>
        <v>36</v>
      </c>
      <c r="C172" s="21"/>
      <c r="D172" s="22" cm="1">
        <f t="array" ref="D172">IF(A172=1,1,INDEX(Life_PolicyHoldersInforce,(A172-1))-INDEX(Life_Deaths,(A172-1))-INDEX(Life_Lapses,(A172-1)))</f>
        <v>0.20697581479578372</v>
      </c>
      <c r="E172" s="22" cm="1">
        <f t="array" ref="E172">(INDEX(Life_PolicyHoldersInforce,A172)-INDEX(Life_Deaths,A172))*INDEX(Life_LapseRateFactor,(Global_DurationInforce+A172))</f>
        <v>1.8092963477816398E-3</v>
      </c>
      <c r="F172" s="22" cm="1">
        <f t="array" ref="F172">INDEX(Life_PolicyHoldersInforce,A172)*INDEX(Global_QxFactor,INDEX(Global_Age,A172),Global_QxIndex)</f>
        <v>6.5230476309778593E-7</v>
      </c>
      <c r="G172" s="11" cm="1">
        <f t="array" ref="G172">INDEX(Life_Deaths,A172)*Life_SumAssured</f>
        <v>0.32615238154889298</v>
      </c>
      <c r="H172" s="11" cm="1">
        <f t="array" ref="H172">INDEX(Life_PolicyHoldersInforce,A172)*Life_Premium</f>
        <v>9.2311213398919545</v>
      </c>
      <c r="I172" s="11" cm="1">
        <f t="array" ref="I172">INDEX(Life_PolicyHoldersInforce,A172)*INDEX(Global_EscalatedExpense,A172)</f>
        <v>2.0573376181652847</v>
      </c>
      <c r="J172" s="11" cm="1">
        <f t="array" ref="J172">INDEX(Life_PremiumsReceived,A172)-INDEX(Life_ExpensesPaid,A172)-INDEX(Life_DeathBenefitsPaid,A172)</f>
        <v>6.8476313401777764</v>
      </c>
      <c r="K172" s="11" cm="1">
        <f t="array" ref="K172">IF(A172=Global_MaxT,INDEX(Life_NetCF,A172),INDEX(Life_NetCF,A172)+(INDEX(Life_BEL,(A172+1))/INDEX(Global_DiscountFactor,A172)))</f>
        <v>-1546.603258080502</v>
      </c>
      <c r="L172" s="11"/>
      <c r="M172" s="5">
        <f t="shared" si="5"/>
        <v>15</v>
      </c>
      <c r="N172" s="22" cm="1">
        <f t="array" ref="N172">INDEX(Annuity_PolicyHoldersInforce,A172)*INDEX(Global_QxFactor,INDEX(Global_Age,A172),Global_QxIndex)</f>
        <v>3.1503344195303381E-6</v>
      </c>
      <c r="O172" s="22" cm="1">
        <f t="array" ref="O172">IF(A172=1,1,INDEX(Annuity_PolicyHoldersInforce,(A172-1))-INDEX(Annuity_Deaths,(A172-1)))</f>
        <v>0.99959876157419281</v>
      </c>
      <c r="P172" s="23" cm="1">
        <f t="array" ref="P172">Annuity_Annuity*((1+Annuity_AnnuityEscalation)^INDEX(Annuity_PolicyAge,A172))</f>
        <v>2078.9281794113681</v>
      </c>
      <c r="Q172" s="23" cm="1">
        <f t="array" ref="Q172">INDEX(Annuity_PolicyHoldersInforce,A172)*INDEX(Global_EscalatedExpense,A172)</f>
        <v>9.9360021231809696</v>
      </c>
      <c r="R172" s="23" cm="1">
        <f t="array" ref="R172">INDEX(Annuity_PolicyHoldersInforce,A172)*INDEX(Annuity_EscalatedAnnuity,A172)</f>
        <v>2078.0940335412947</v>
      </c>
      <c r="S172" s="23" cm="1">
        <f t="array" ref="S172">-INDEX(Annuity_ExpensesPaid,A172)-INDEX(Annuity_AnnuitiesPaid,A172)</f>
        <v>-2088.0300356644757</v>
      </c>
      <c r="T172" s="23" cm="1">
        <f t="array" ref="T172">IF(A172=Global_MaxT,INDEX(Annuity_NetCF,A172),INDEX(Annuity_NetCF,A172)+(INDEX(Annuity_BEL,(A172+1))*INDEX(Global_DiscountFactor,A172)))</f>
        <v>-1164417.1272914328</v>
      </c>
    </row>
    <row r="173" spans="1:20" x14ac:dyDescent="0.2">
      <c r="A173" s="7">
        <v>171</v>
      </c>
      <c r="B173" s="21">
        <f t="shared" si="4"/>
        <v>36</v>
      </c>
      <c r="C173" s="21"/>
      <c r="D173" s="22" cm="1">
        <f t="array" ref="D173">IF(A173=1,1,INDEX(Life_PolicyHoldersInforce,(A173-1))-INDEX(Life_Deaths,(A173-1))-INDEX(Life_Lapses,(A173-1)))</f>
        <v>0.20516586614323898</v>
      </c>
      <c r="E173" s="22" cm="1">
        <f t="array" ref="E173">(INDEX(Life_PolicyHoldersInforce,A173)-INDEX(Life_Deaths,A173))*INDEX(Life_LapseRateFactor,(Global_DurationInforce+A173))</f>
        <v>1.7934745306772955E-3</v>
      </c>
      <c r="F173" s="22" cm="1">
        <f t="array" ref="F173">INDEX(Life_PolicyHoldersInforce,A173)*INDEX(Global_QxFactor,INDEX(Global_Age,A173),Global_QxIndex)</f>
        <v>6.4660053080290528E-7</v>
      </c>
      <c r="G173" s="11" cm="1">
        <f t="array" ref="G173">INDEX(Life_Deaths,A173)*Life_SumAssured</f>
        <v>0.32330026540145262</v>
      </c>
      <c r="H173" s="11" cm="1">
        <f t="array" ref="H173">INDEX(Life_PolicyHoldersInforce,A173)*Life_Premium</f>
        <v>9.1503976299884595</v>
      </c>
      <c r="I173" s="11" cm="1">
        <f t="array" ref="I173">INDEX(Life_PolicyHoldersInforce,A173)*INDEX(Global_EscalatedExpense,A173)</f>
        <v>2.0476552969619788</v>
      </c>
      <c r="J173" s="11" cm="1">
        <f t="array" ref="J173">INDEX(Life_PremiumsReceived,A173)-INDEX(Life_ExpensesPaid,A173)-INDEX(Life_DeathBenefitsPaid,A173)</f>
        <v>6.7794420676250278</v>
      </c>
      <c r="K173" s="11" cm="1">
        <f t="array" ref="K173">IF(A173=Global_MaxT,INDEX(Life_NetCF,A173),INDEX(Life_NetCF,A173)+(INDEX(Life_BEL,(A173+1))/INDEX(Global_DiscountFactor,A173)))</f>
        <v>-1545.92601636574</v>
      </c>
      <c r="L173" s="11"/>
      <c r="M173" s="5">
        <f t="shared" si="5"/>
        <v>15</v>
      </c>
      <c r="N173" s="22" cm="1">
        <f t="array" ref="N173">INDEX(Annuity_PolicyHoldersInforce,A173)*INDEX(Global_QxFactor,INDEX(Global_Age,A173),Global_QxIndex)</f>
        <v>3.1503244909396512E-6</v>
      </c>
      <c r="O173" s="22" cm="1">
        <f t="array" ref="O173">IF(A173=1,1,INDEX(Annuity_PolicyHoldersInforce,(A173-1))-INDEX(Annuity_Deaths,(A173-1)))</f>
        <v>0.99959561123977325</v>
      </c>
      <c r="P173" s="23" cm="1">
        <f t="array" ref="P173">Annuity_Annuity*((1+Annuity_AnnuityEscalation)^INDEX(Annuity_PolicyAge,A173))</f>
        <v>2078.9281794113681</v>
      </c>
      <c r="Q173" s="23" cm="1">
        <f t="array" ref="Q173">INDEX(Annuity_PolicyHoldersInforce,A173)*INDEX(Global_EscalatedExpense,A173)</f>
        <v>9.9764511838731114</v>
      </c>
      <c r="R173" s="23" cm="1">
        <f t="array" ref="R173">INDEX(Annuity_PolicyHoldersInforce,A173)*INDEX(Annuity_EscalatedAnnuity,A173)</f>
        <v>2078.0874842222956</v>
      </c>
      <c r="S173" s="23" cm="1">
        <f t="array" ref="S173">-INDEX(Annuity_ExpensesPaid,A173)-INDEX(Annuity_AnnuitiesPaid,A173)</f>
        <v>-2088.0639354061686</v>
      </c>
      <c r="T173" s="23" cm="1">
        <f t="array" ref="T173">IF(A173=Global_MaxT,INDEX(Annuity_NetCF,A173),INDEX(Annuity_NetCF,A173)+(INDEX(Annuity_BEL,(A173+1))*INDEX(Global_DiscountFactor,A173)))</f>
        <v>-1167986.7929102303</v>
      </c>
    </row>
    <row r="174" spans="1:20" x14ac:dyDescent="0.2">
      <c r="A174" s="7">
        <v>172</v>
      </c>
      <c r="B174" s="21">
        <f t="shared" si="4"/>
        <v>36</v>
      </c>
      <c r="C174" s="21"/>
      <c r="D174" s="22" cm="1">
        <f t="array" ref="D174">IF(A174=1,1,INDEX(Life_PolicyHoldersInforce,(A174-1))-INDEX(Life_Deaths,(A174-1))-INDEX(Life_Lapses,(A174-1)))</f>
        <v>0.20337174501203087</v>
      </c>
      <c r="E174" s="22" cm="1">
        <f t="array" ref="E174">(INDEX(Life_PolicyHoldersInforce,A174)-INDEX(Life_Deaths,A174))*INDEX(Life_LapseRateFactor,(Global_DurationInforce+A174))</f>
        <v>1.7777910711708044E-3</v>
      </c>
      <c r="F174" s="22" cm="1">
        <f t="array" ref="F174">INDEX(Life_PolicyHoldersInforce,A174)*INDEX(Global_QxFactor,INDEX(Global_Age,A174),Global_QxIndex)</f>
        <v>6.409461805078423E-7</v>
      </c>
      <c r="G174" s="11" cm="1">
        <f t="array" ref="G174">INDEX(Life_Deaths,A174)*Life_SumAssured</f>
        <v>0.32047309025392118</v>
      </c>
      <c r="H174" s="11" cm="1">
        <f t="array" ref="H174">INDEX(Life_PolicyHoldersInforce,A174)*Life_Premium</f>
        <v>9.070379827536577</v>
      </c>
      <c r="I174" s="11" cm="1">
        <f t="array" ref="I174">INDEX(Life_PolicyHoldersInforce,A174)*INDEX(Global_EscalatedExpense,A174)</f>
        <v>2.0380185430700646</v>
      </c>
      <c r="J174" s="11" cm="1">
        <f t="array" ref="J174">INDEX(Life_PremiumsReceived,A174)-INDEX(Life_ExpensesPaid,A174)-INDEX(Life_DeathBenefitsPaid,A174)</f>
        <v>6.711888194212591</v>
      </c>
      <c r="K174" s="11" cm="1">
        <f t="array" ref="K174">IF(A174=Global_MaxT,INDEX(Life_NetCF,A174),INDEX(Life_NetCF,A174)+(INDEX(Life_BEL,(A174+1))/INDEX(Global_DiscountFactor,A174)))</f>
        <v>-1545.1841962254687</v>
      </c>
      <c r="L174" s="11"/>
      <c r="M174" s="5">
        <f t="shared" si="5"/>
        <v>15</v>
      </c>
      <c r="N174" s="22" cm="1">
        <f t="array" ref="N174">INDEX(Annuity_PolicyHoldersInforce,A174)*INDEX(Global_QxFactor,INDEX(Global_Age,A174),Global_QxIndex)</f>
        <v>3.1503145623802549E-6</v>
      </c>
      <c r="O174" s="22" cm="1">
        <f t="array" ref="O174">IF(A174=1,1,INDEX(Annuity_PolicyHoldersInforce,(A174-1))-INDEX(Annuity_Deaths,(A174-1)))</f>
        <v>0.99959246091528231</v>
      </c>
      <c r="P174" s="23" cm="1">
        <f t="array" ref="P174">Annuity_Annuity*((1+Annuity_AnnuityEscalation)^INDEX(Annuity_PolicyAge,A174))</f>
        <v>2078.9281794113681</v>
      </c>
      <c r="Q174" s="23" cm="1">
        <f t="array" ref="Q174">INDEX(Annuity_PolicyHoldersInforce,A174)*INDEX(Global_EscalatedExpense,A174)</f>
        <v>10.017064911046862</v>
      </c>
      <c r="R174" s="23" cm="1">
        <f t="array" ref="R174">INDEX(Annuity_PolicyHoldersInforce,A174)*INDEX(Annuity_EscalatedAnnuity,A174)</f>
        <v>2078.0809349239371</v>
      </c>
      <c r="S174" s="23" cm="1">
        <f t="array" ref="S174">-INDEX(Annuity_ExpensesPaid,A174)-INDEX(Annuity_AnnuitiesPaid,A174)</f>
        <v>-2088.097999834984</v>
      </c>
      <c r="T174" s="23" cm="1">
        <f t="array" ref="T174">IF(A174=Global_MaxT,INDEX(Annuity_NetCF,A174),INDEX(Annuity_NetCF,A174)+(INDEX(Annuity_BEL,(A174+1))*INDEX(Global_DiscountFactor,A174)))</f>
        <v>-1171573.7999921783</v>
      </c>
    </row>
    <row r="175" spans="1:20" x14ac:dyDescent="0.2">
      <c r="A175" s="7">
        <v>173</v>
      </c>
      <c r="B175" s="21">
        <f t="shared" si="4"/>
        <v>36</v>
      </c>
      <c r="C175" s="21"/>
      <c r="D175" s="22" cm="1">
        <f t="array" ref="D175">IF(A175=1,1,INDEX(Life_PolicyHoldersInforce,(A175-1))-INDEX(Life_Deaths,(A175-1))-INDEX(Life_Lapses,(A175-1)))</f>
        <v>0.20159331299467956</v>
      </c>
      <c r="E175" s="22" cm="1">
        <f t="array" ref="E175">(INDEX(Life_PolicyHoldersInforce,A175)-INDEX(Life_Deaths,A175))*INDEX(Life_LapseRateFactor,(Global_DurationInforce+A175))</f>
        <v>1.7622447593616374E-3</v>
      </c>
      <c r="F175" s="22" cm="1">
        <f t="array" ref="F175">INDEX(Life_PolicyHoldersInforce,A175)*INDEX(Global_QxFactor,INDEX(Global_Age,A175),Global_QxIndex)</f>
        <v>6.3534127600772726E-7</v>
      </c>
      <c r="G175" s="11" cm="1">
        <f t="array" ref="G175">INDEX(Life_Deaths,A175)*Life_SumAssured</f>
        <v>0.31767063800386364</v>
      </c>
      <c r="H175" s="11" cm="1">
        <f t="array" ref="H175">INDEX(Life_PolicyHoldersInforce,A175)*Life_Premium</f>
        <v>8.991061759562708</v>
      </c>
      <c r="I175" s="11" cm="1">
        <f t="array" ref="I175">INDEX(Life_PolicyHoldersInforce,A175)*INDEX(Global_EscalatedExpense,A175)</f>
        <v>2.0284271420389128</v>
      </c>
      <c r="J175" s="11" cm="1">
        <f t="array" ref="J175">INDEX(Life_PremiumsReceived,A175)-INDEX(Life_ExpensesPaid,A175)-INDEX(Life_DeathBenefitsPaid,A175)</f>
        <v>6.6449639795199316</v>
      </c>
      <c r="K175" s="11" cm="1">
        <f t="array" ref="K175">IF(A175=Global_MaxT,INDEX(Life_NetCF,A175),INDEX(Life_NetCF,A175)+(INDEX(Life_BEL,(A175+1))/INDEX(Global_DiscountFactor,A175)))</f>
        <v>-1544.3787427970756</v>
      </c>
      <c r="L175" s="11"/>
      <c r="M175" s="5">
        <f t="shared" si="5"/>
        <v>15</v>
      </c>
      <c r="N175" s="22" cm="1">
        <f t="array" ref="N175">INDEX(Annuity_PolicyHoldersInforce,A175)*INDEX(Global_QxFactor,INDEX(Global_Age,A175),Global_QxIndex)</f>
        <v>3.1503046338521498E-6</v>
      </c>
      <c r="O175" s="22" cm="1">
        <f t="array" ref="O175">IF(A175=1,1,INDEX(Annuity_PolicyHoldersInforce,(A175-1))-INDEX(Annuity_Deaths,(A175-1)))</f>
        <v>0.99958931060071998</v>
      </c>
      <c r="P175" s="23" cm="1">
        <f t="array" ref="P175">Annuity_Annuity*((1+Annuity_AnnuityEscalation)^INDEX(Annuity_PolicyAge,A175))</f>
        <v>2078.9281794113681</v>
      </c>
      <c r="Q175" s="23" cm="1">
        <f t="array" ref="Q175">INDEX(Annuity_PolicyHoldersInforce,A175)*INDEX(Global_EscalatedExpense,A175)</f>
        <v>10.057843975052773</v>
      </c>
      <c r="R175" s="23" cm="1">
        <f t="array" ref="R175">INDEX(Annuity_PolicyHoldersInforce,A175)*INDEX(Annuity_EscalatedAnnuity,A175)</f>
        <v>2078.0743856462195</v>
      </c>
      <c r="S175" s="23" cm="1">
        <f t="array" ref="S175">-INDEX(Annuity_ExpensesPaid,A175)-INDEX(Annuity_AnnuitiesPaid,A175)</f>
        <v>-2088.1322296212725</v>
      </c>
      <c r="T175" s="23" cm="1">
        <f t="array" ref="T175">IF(A175=Global_MaxT,INDEX(Annuity_NetCF,A175),INDEX(Annuity_NetCF,A175)+(INDEX(Annuity_BEL,(A175+1))*INDEX(Global_DiscountFactor,A175)))</f>
        <v>-1175178.2327822368</v>
      </c>
    </row>
    <row r="176" spans="1:20" x14ac:dyDescent="0.2">
      <c r="A176" s="7">
        <v>174</v>
      </c>
      <c r="B176" s="21">
        <f t="shared" si="4"/>
        <v>36</v>
      </c>
      <c r="C176" s="21"/>
      <c r="D176" s="22" cm="1">
        <f t="array" ref="D176">IF(A176=1,1,INDEX(Life_PolicyHoldersInforce,(A176-1))-INDEX(Life_Deaths,(A176-1))-INDEX(Life_Lapses,(A176-1)))</f>
        <v>0.19983043289404193</v>
      </c>
      <c r="E176" s="22" cm="1">
        <f t="array" ref="E176">(INDEX(Life_PolicyHoldersInforce,A176)-INDEX(Life_Deaths,A176))*INDEX(Life_LapseRateFactor,(Global_DurationInforce+A176))</f>
        <v>1.7468343959295249E-3</v>
      </c>
      <c r="F176" s="22" cm="1">
        <f t="array" ref="F176">INDEX(Life_PolicyHoldersInforce,A176)*INDEX(Global_QxFactor,INDEX(Global_Age,A176),Global_QxIndex)</f>
        <v>6.2978538491218631E-7</v>
      </c>
      <c r="G176" s="11" cm="1">
        <f t="array" ref="G176">INDEX(Life_Deaths,A176)*Life_SumAssured</f>
        <v>0.31489269245609314</v>
      </c>
      <c r="H176" s="11" cm="1">
        <f t="array" ref="H176">INDEX(Life_PolicyHoldersInforce,A176)*Life_Premium</f>
        <v>8.9124373070742706</v>
      </c>
      <c r="I176" s="11" cm="1">
        <f t="array" ref="I176">INDEX(Life_PolicyHoldersInforce,A176)*INDEX(Global_EscalatedExpense,A176)</f>
        <v>2.0188808804271519</v>
      </c>
      <c r="J176" s="11" cm="1">
        <f t="array" ref="J176">INDEX(Life_PremiumsReceived,A176)-INDEX(Life_ExpensesPaid,A176)-INDEX(Life_DeathBenefitsPaid,A176)</f>
        <v>6.5786637341910259</v>
      </c>
      <c r="K176" s="11" cm="1">
        <f t="array" ref="K176">IF(A176=Global_MaxT,INDEX(Life_NetCF,A176),INDEX(Life_NetCF,A176)+(INDEX(Life_BEL,(A176+1))/INDEX(Global_DiscountFactor,A176)))</f>
        <v>-1543.5105909271151</v>
      </c>
      <c r="L176" s="11"/>
      <c r="M176" s="5">
        <f t="shared" si="5"/>
        <v>15</v>
      </c>
      <c r="N176" s="22" cm="1">
        <f t="array" ref="N176">INDEX(Annuity_PolicyHoldersInforce,A176)*INDEX(Global_QxFactor,INDEX(Global_Age,A176),Global_QxIndex)</f>
        <v>3.1502947053553357E-6</v>
      </c>
      <c r="O176" s="22" cm="1">
        <f t="array" ref="O176">IF(A176=1,1,INDEX(Annuity_PolicyHoldersInforce,(A176-1))-INDEX(Annuity_Deaths,(A176-1)))</f>
        <v>0.99958616029608616</v>
      </c>
      <c r="P176" s="23" cm="1">
        <f t="array" ref="P176">Annuity_Annuity*((1+Annuity_AnnuityEscalation)^INDEX(Annuity_PolicyAge,A176))</f>
        <v>2078.9281794113681</v>
      </c>
      <c r="Q176" s="23" cm="1">
        <f t="array" ref="Q176">INDEX(Annuity_PolicyHoldersInforce,A176)*INDEX(Global_EscalatedExpense,A176)</f>
        <v>10.098789048970369</v>
      </c>
      <c r="R176" s="23" cm="1">
        <f t="array" ref="R176">INDEX(Annuity_PolicyHoldersInforce,A176)*INDEX(Annuity_EscalatedAnnuity,A176)</f>
        <v>2078.0678363891425</v>
      </c>
      <c r="S176" s="23" cm="1">
        <f t="array" ref="S176">-INDEX(Annuity_ExpensesPaid,A176)-INDEX(Annuity_AnnuitiesPaid,A176)</f>
        <v>-2088.166625438113</v>
      </c>
      <c r="T176" s="23" cm="1">
        <f t="array" ref="T176">IF(A176=Global_MaxT,INDEX(Annuity_NetCF,A176),INDEX(Annuity_NetCF,A176)+(INDEX(Annuity_BEL,(A176+1))*INDEX(Global_DiscountFactor,A176)))</f>
        <v>-1178800.1759347587</v>
      </c>
    </row>
    <row r="177" spans="1:20" x14ac:dyDescent="0.2">
      <c r="A177" s="7">
        <v>175</v>
      </c>
      <c r="B177" s="21">
        <f t="shared" si="4"/>
        <v>36</v>
      </c>
      <c r="C177" s="21"/>
      <c r="D177" s="22" cm="1">
        <f t="array" ref="D177">IF(A177=1,1,INDEX(Life_PolicyHoldersInforce,(A177-1))-INDEX(Life_Deaths,(A177-1))-INDEX(Life_Lapses,(A177-1)))</f>
        <v>0.19808296871272749</v>
      </c>
      <c r="E177" s="22" cm="1">
        <f t="array" ref="E177">(INDEX(Life_PolicyHoldersInforce,A177)-INDEX(Life_Deaths,A177))*INDEX(Life_LapseRateFactor,(Global_DurationInforce+A177))</f>
        <v>1.7315587920419357E-3</v>
      </c>
      <c r="F177" s="22" cm="1">
        <f t="array" ref="F177">INDEX(Life_PolicyHoldersInforce,A177)*INDEX(Global_QxFactor,INDEX(Global_Age,A177),Global_QxIndex)</f>
        <v>6.2427807861198468E-7</v>
      </c>
      <c r="G177" s="11" cm="1">
        <f t="array" ref="G177">INDEX(Life_Deaths,A177)*Life_SumAssured</f>
        <v>0.31213903930599235</v>
      </c>
      <c r="H177" s="11" cm="1">
        <f t="array" ref="H177">INDEX(Life_PolicyHoldersInforce,A177)*Life_Premium</f>
        <v>8.8345004045876454</v>
      </c>
      <c r="I177" s="11" cm="1">
        <f t="array" ref="I177">INDEX(Life_PolicyHoldersInforce,A177)*INDEX(Global_EscalatedExpense,A177)</f>
        <v>2.009379545797914</v>
      </c>
      <c r="J177" s="11" cm="1">
        <f t="array" ref="J177">INDEX(Life_PremiumsReceived,A177)-INDEX(Life_ExpensesPaid,A177)-INDEX(Life_DeathBenefitsPaid,A177)</f>
        <v>6.5129818194837386</v>
      </c>
      <c r="K177" s="11" cm="1">
        <f t="array" ref="K177">IF(A177=Global_MaxT,INDEX(Life_NetCF,A177),INDEX(Life_NetCF,A177)+(INDEX(Life_BEL,(A177+1))/INDEX(Global_DiscountFactor,A177)))</f>
        <v>-1542.5806652719743</v>
      </c>
      <c r="L177" s="11"/>
      <c r="M177" s="5">
        <f t="shared" si="5"/>
        <v>15</v>
      </c>
      <c r="N177" s="22" cm="1">
        <f t="array" ref="N177">INDEX(Annuity_PolicyHoldersInforce,A177)*INDEX(Global_QxFactor,INDEX(Global_Age,A177),Global_QxIndex)</f>
        <v>3.1502847768898119E-6</v>
      </c>
      <c r="O177" s="22" cm="1">
        <f t="array" ref="O177">IF(A177=1,1,INDEX(Annuity_PolicyHoldersInforce,(A177-1))-INDEX(Annuity_Deaths,(A177-1)))</f>
        <v>0.99958301000138083</v>
      </c>
      <c r="P177" s="23" cm="1">
        <f t="array" ref="P177">Annuity_Annuity*((1+Annuity_AnnuityEscalation)^INDEX(Annuity_PolicyAge,A177))</f>
        <v>2078.9281794113681</v>
      </c>
      <c r="Q177" s="23" cm="1">
        <f t="array" ref="Q177">INDEX(Annuity_PolicyHoldersInforce,A177)*INDEX(Global_EscalatedExpense,A177)</f>
        <v>10.139900808619245</v>
      </c>
      <c r="R177" s="23" cm="1">
        <f t="array" ref="R177">INDEX(Annuity_PolicyHoldersInforce,A177)*INDEX(Annuity_EscalatedAnnuity,A177)</f>
        <v>2078.061287152706</v>
      </c>
      <c r="S177" s="23" cm="1">
        <f t="array" ref="S177">-INDEX(Annuity_ExpensesPaid,A177)-INDEX(Annuity_AnnuitiesPaid,A177)</f>
        <v>-2088.2011879613251</v>
      </c>
      <c r="T177" s="23" cm="1">
        <f t="array" ref="T177">IF(A177=Global_MaxT,INDEX(Annuity_NetCF,A177),INDEX(Annuity_NetCF,A177)+(INDEX(Annuity_BEL,(A177+1))*INDEX(Global_DiscountFactor,A177)))</f>
        <v>-1182439.7145154802</v>
      </c>
    </row>
    <row r="178" spans="1:20" x14ac:dyDescent="0.2">
      <c r="A178" s="7">
        <v>176</v>
      </c>
      <c r="B178" s="21">
        <f t="shared" si="4"/>
        <v>36</v>
      </c>
      <c r="C178" s="21"/>
      <c r="D178" s="22" cm="1">
        <f t="array" ref="D178">IF(A178=1,1,INDEX(Life_PolicyHoldersInforce,(A178-1))-INDEX(Life_Deaths,(A178-1))-INDEX(Life_Lapses,(A178-1)))</f>
        <v>0.19635078564260694</v>
      </c>
      <c r="E178" s="22" cm="1">
        <f t="array" ref="E178">(INDEX(Life_PolicyHoldersInforce,A178)-INDEX(Life_Deaths,A178))*INDEX(Life_LapseRateFactor,(Global_DurationInforce+A178))</f>
        <v>1.7164167692623636E-3</v>
      </c>
      <c r="F178" s="22" cm="1">
        <f t="array" ref="F178">INDEX(Life_PolicyHoldersInforce,A178)*INDEX(Global_QxFactor,INDEX(Global_Age,A178),Global_QxIndex)</f>
        <v>6.1881893224596203E-7</v>
      </c>
      <c r="G178" s="11" cm="1">
        <f t="array" ref="G178">INDEX(Life_Deaths,A178)*Life_SumAssured</f>
        <v>0.30940946612298104</v>
      </c>
      <c r="H178" s="11" cm="1">
        <f t="array" ref="H178">INDEX(Life_PolicyHoldersInforce,A178)*Life_Premium</f>
        <v>8.757245039660269</v>
      </c>
      <c r="I178" s="11" cm="1">
        <f t="array" ref="I178">INDEX(Life_PolicyHoldersInforce,A178)*INDEX(Global_EscalatedExpense,A178)</f>
        <v>1.9999229267141108</v>
      </c>
      <c r="J178" s="11" cm="1">
        <f t="array" ref="J178">INDEX(Life_PremiumsReceived,A178)-INDEX(Life_ExpensesPaid,A178)-INDEX(Life_DeathBenefitsPaid,A178)</f>
        <v>6.4479126468231778</v>
      </c>
      <c r="K178" s="11" cm="1">
        <f t="array" ref="K178">IF(A178=Global_MaxT,INDEX(Life_NetCF,A178),INDEX(Life_NetCF,A178)+(INDEX(Life_BEL,(A178+1))/INDEX(Global_DiscountFactor,A178)))</f>
        <v>-1541.5898803976015</v>
      </c>
      <c r="L178" s="11"/>
      <c r="M178" s="5">
        <f t="shared" si="5"/>
        <v>15</v>
      </c>
      <c r="N178" s="22" cm="1">
        <f t="array" ref="N178">INDEX(Annuity_PolicyHoldersInforce,A178)*INDEX(Global_QxFactor,INDEX(Global_Age,A178),Global_QxIndex)</f>
        <v>3.1502748484555783E-6</v>
      </c>
      <c r="O178" s="22" cm="1">
        <f t="array" ref="O178">IF(A178=1,1,INDEX(Annuity_PolicyHoldersInforce,(A178-1))-INDEX(Annuity_Deaths,(A178-1)))</f>
        <v>0.9995798597166039</v>
      </c>
      <c r="P178" s="23" cm="1">
        <f t="array" ref="P178">Annuity_Annuity*((1+Annuity_AnnuityEscalation)^INDEX(Annuity_PolicyAge,A178))</f>
        <v>2078.9281794113681</v>
      </c>
      <c r="Q178" s="23" cm="1">
        <f t="array" ref="Q178">INDEX(Annuity_PolicyHoldersInforce,A178)*INDEX(Global_EscalatedExpense,A178)</f>
        <v>10.181179932570242</v>
      </c>
      <c r="R178" s="23" cm="1">
        <f t="array" ref="R178">INDEX(Annuity_PolicyHoldersInforce,A178)*INDEX(Annuity_EscalatedAnnuity,A178)</f>
        <v>2078.05473793691</v>
      </c>
      <c r="S178" s="23" cm="1">
        <f t="array" ref="S178">-INDEX(Annuity_ExpensesPaid,A178)-INDEX(Annuity_AnnuitiesPaid,A178)</f>
        <v>-2088.2359178694801</v>
      </c>
      <c r="T178" s="23" cm="1">
        <f t="array" ref="T178">IF(A178=Global_MaxT,INDEX(Annuity_NetCF,A178),INDEX(Annuity_NetCF,A178)+(INDEX(Annuity_BEL,(A178+1))*INDEX(Global_DiscountFactor,A178)))</f>
        <v>-1186096.9340035198</v>
      </c>
    </row>
    <row r="179" spans="1:20" x14ac:dyDescent="0.2">
      <c r="A179" s="7">
        <v>177</v>
      </c>
      <c r="B179" s="21">
        <f t="shared" si="4"/>
        <v>36</v>
      </c>
      <c r="C179" s="21"/>
      <c r="D179" s="22" cm="1">
        <f t="array" ref="D179">IF(A179=1,1,INDEX(Life_PolicyHoldersInforce,(A179-1))-INDEX(Life_Deaths,(A179-1))-INDEX(Life_Lapses,(A179-1)))</f>
        <v>0.19463375005441233</v>
      </c>
      <c r="E179" s="22" cm="1">
        <f t="array" ref="E179">(INDEX(Life_PolicyHoldersInforce,A179)-INDEX(Life_Deaths,A179))*INDEX(Life_LapseRateFactor,(Global_DurationInforce+A179))</f>
        <v>1.7014071594594171E-3</v>
      </c>
      <c r="F179" s="22" cm="1">
        <f t="array" ref="F179">INDEX(Life_PolicyHoldersInforce,A179)*INDEX(Global_QxFactor,INDEX(Global_Age,A179),Global_QxIndex)</f>
        <v>6.1340752466825616E-7</v>
      </c>
      <c r="G179" s="11" cm="1">
        <f t="array" ref="G179">INDEX(Life_Deaths,A179)*Life_SumAssured</f>
        <v>0.3067037623341281</v>
      </c>
      <c r="H179" s="11" cm="1">
        <f t="array" ref="H179">INDEX(Life_PolicyHoldersInforce,A179)*Life_Premium</f>
        <v>8.68066525242679</v>
      </c>
      <c r="I179" s="11" cm="1">
        <f t="array" ref="I179">INDEX(Life_PolicyHoldersInforce,A179)*INDEX(Global_EscalatedExpense,A179)</f>
        <v>1.9905108127337274</v>
      </c>
      <c r="J179" s="11" cm="1">
        <f t="array" ref="J179">INDEX(Life_PremiumsReceived,A179)-INDEX(Life_ExpensesPaid,A179)-INDEX(Life_DeathBenefitsPaid,A179)</f>
        <v>6.3834506773589341</v>
      </c>
      <c r="K179" s="11" cm="1">
        <f t="array" ref="K179">IF(A179=Global_MaxT,INDEX(Life_NetCF,A179),INDEX(Life_NetCF,A179)+(INDEX(Life_BEL,(A179+1))/INDEX(Global_DiscountFactor,A179)))</f>
        <v>-1540.5391408783094</v>
      </c>
      <c r="L179" s="11"/>
      <c r="M179" s="5">
        <f t="shared" si="5"/>
        <v>15</v>
      </c>
      <c r="N179" s="22" cm="1">
        <f t="array" ref="N179">INDEX(Annuity_PolicyHoldersInforce,A179)*INDEX(Global_QxFactor,INDEX(Global_Age,A179),Global_QxIndex)</f>
        <v>3.1502649200526354E-6</v>
      </c>
      <c r="O179" s="22" cm="1">
        <f t="array" ref="O179">IF(A179=1,1,INDEX(Annuity_PolicyHoldersInforce,(A179-1))-INDEX(Annuity_Deaths,(A179-1)))</f>
        <v>0.99957670944175547</v>
      </c>
      <c r="P179" s="23" cm="1">
        <f t="array" ref="P179">Annuity_Annuity*((1+Annuity_AnnuityEscalation)^INDEX(Annuity_PolicyAge,A179))</f>
        <v>2078.9281794113681</v>
      </c>
      <c r="Q179" s="23" cm="1">
        <f t="array" ref="Q179">INDEX(Annuity_PolicyHoldersInforce,A179)*INDEX(Global_EscalatedExpense,A179)</f>
        <v>10.222627102156624</v>
      </c>
      <c r="R179" s="23" cm="1">
        <f t="array" ref="R179">INDEX(Annuity_PolicyHoldersInforce,A179)*INDEX(Annuity_EscalatedAnnuity,A179)</f>
        <v>2078.048188741755</v>
      </c>
      <c r="S179" s="23" cm="1">
        <f t="array" ref="S179">-INDEX(Annuity_ExpensesPaid,A179)-INDEX(Annuity_AnnuitiesPaid,A179)</f>
        <v>-2088.2708158439118</v>
      </c>
      <c r="T179" s="23" cm="1">
        <f t="array" ref="T179">IF(A179=Global_MaxT,INDEX(Annuity_NetCF,A179),INDEX(Annuity_NetCF,A179)+(INDEX(Annuity_BEL,(A179+1))*INDEX(Global_DiscountFactor,A179)))</f>
        <v>-1189771.9202933882</v>
      </c>
    </row>
    <row r="180" spans="1:20" x14ac:dyDescent="0.2">
      <c r="A180" s="7">
        <v>178</v>
      </c>
      <c r="B180" s="21">
        <f t="shared" si="4"/>
        <v>36</v>
      </c>
      <c r="C180" s="21"/>
      <c r="D180" s="22" cm="1">
        <f t="array" ref="D180">IF(A180=1,1,INDEX(Life_PolicyHoldersInforce,(A180-1))-INDEX(Life_Deaths,(A180-1))-INDEX(Life_Lapses,(A180-1)))</f>
        <v>0.19293172948742826</v>
      </c>
      <c r="E180" s="22" cm="1">
        <f t="array" ref="E180">(INDEX(Life_PolicyHoldersInforce,A180)-INDEX(Life_Deaths,A180))*INDEX(Life_LapseRateFactor,(Global_DurationInforce+A180))</f>
        <v>1.6865288047167052E-3</v>
      </c>
      <c r="F180" s="22" cm="1">
        <f t="array" ref="F180">INDEX(Life_PolicyHoldersInforce,A180)*INDEX(Global_QxFactor,INDEX(Global_Age,A180),Global_QxIndex)</f>
        <v>6.0804343841581384E-7</v>
      </c>
      <c r="G180" s="11" cm="1">
        <f t="array" ref="G180">INDEX(Life_Deaths,A180)*Life_SumAssured</f>
        <v>0.30402171920790694</v>
      </c>
      <c r="H180" s="11" cm="1">
        <f t="array" ref="H180">INDEX(Life_PolicyHoldersInforce,A180)*Life_Premium</f>
        <v>8.6047551351393015</v>
      </c>
      <c r="I180" s="11" cm="1">
        <f t="array" ref="I180">INDEX(Life_PolicyHoldersInforce,A180)*INDEX(Global_EscalatedExpense,A180)</f>
        <v>1.9811429944051409</v>
      </c>
      <c r="J180" s="11" cm="1">
        <f t="array" ref="J180">INDEX(Life_PremiumsReceived,A180)-INDEX(Life_ExpensesPaid,A180)-INDEX(Life_DeathBenefitsPaid,A180)</f>
        <v>6.3195904215262537</v>
      </c>
      <c r="K180" s="11" cm="1">
        <f t="array" ref="K180">IF(A180=Global_MaxT,INDEX(Life_NetCF,A180),INDEX(Life_NetCF,A180)+(INDEX(Life_BEL,(A180+1))/INDEX(Global_DiscountFactor,A180)))</f>
        <v>-1539.4293413946571</v>
      </c>
      <c r="L180" s="11"/>
      <c r="M180" s="5">
        <f t="shared" si="5"/>
        <v>15</v>
      </c>
      <c r="N180" s="22" cm="1">
        <f t="array" ref="N180">INDEX(Annuity_PolicyHoldersInforce,A180)*INDEX(Global_QxFactor,INDEX(Global_Age,A180),Global_QxIndex)</f>
        <v>3.1502549916809832E-6</v>
      </c>
      <c r="O180" s="22" cm="1">
        <f t="array" ref="O180">IF(A180=1,1,INDEX(Annuity_PolicyHoldersInforce,(A180-1))-INDEX(Annuity_Deaths,(A180-1)))</f>
        <v>0.99957355917683544</v>
      </c>
      <c r="P180" s="23" cm="1">
        <f t="array" ref="P180">Annuity_Annuity*((1+Annuity_AnnuityEscalation)^INDEX(Annuity_PolicyAge,A180))</f>
        <v>2078.9281794113681</v>
      </c>
      <c r="Q180" s="23" cm="1">
        <f t="array" ref="Q180">INDEX(Annuity_PolicyHoldersInforce,A180)*INDEX(Global_EscalatedExpense,A180)</f>
        <v>10.264243001485349</v>
      </c>
      <c r="R180" s="23" cm="1">
        <f t="array" ref="R180">INDEX(Annuity_PolicyHoldersInforce,A180)*INDEX(Annuity_EscalatedAnnuity,A180)</f>
        <v>2078.0416395672401</v>
      </c>
      <c r="S180" s="23" cm="1">
        <f t="array" ref="S180">-INDEX(Annuity_ExpensesPaid,A180)-INDEX(Annuity_AnnuitiesPaid,A180)</f>
        <v>-2088.3058825687253</v>
      </c>
      <c r="T180" s="23" cm="1">
        <f t="array" ref="T180">IF(A180=Global_MaxT,INDEX(Annuity_NetCF,A180),INDEX(Annuity_NetCF,A180)+(INDEX(Annuity_BEL,(A180+1))*INDEX(Global_DiscountFactor,A180)))</f>
        <v>-1193464.7596970072</v>
      </c>
    </row>
    <row r="181" spans="1:20" x14ac:dyDescent="0.2">
      <c r="A181" s="7">
        <v>179</v>
      </c>
      <c r="B181" s="21">
        <f t="shared" si="4"/>
        <v>36</v>
      </c>
      <c r="C181" s="21"/>
      <c r="D181" s="22" cm="1">
        <f t="array" ref="D181">IF(A181=1,1,INDEX(Life_PolicyHoldersInforce,(A181-1))-INDEX(Life_Deaths,(A181-1))-INDEX(Life_Lapses,(A181-1)))</f>
        <v>0.19124459263927315</v>
      </c>
      <c r="E181" s="22" cm="1">
        <f t="array" ref="E181">(INDEX(Life_PolicyHoldersInforce,A181)-INDEX(Life_Deaths,A181))*INDEX(Life_LapseRateFactor,(Global_DurationInforce+A181))</f>
        <v>1.6717805572435079E-3</v>
      </c>
      <c r="F181" s="22" cm="1">
        <f t="array" ref="F181">INDEX(Life_PolicyHoldersInforce,A181)*INDEX(Global_QxFactor,INDEX(Global_Age,A181),Global_QxIndex)</f>
        <v>6.0272625967618569E-7</v>
      </c>
      <c r="G181" s="11" cm="1">
        <f t="array" ref="G181">INDEX(Life_Deaths,A181)*Life_SumAssured</f>
        <v>0.30136312983809282</v>
      </c>
      <c r="H181" s="11" cm="1">
        <f t="array" ref="H181">INDEX(Life_PolicyHoldersInforce,A181)*Life_Premium</f>
        <v>8.529508831711583</v>
      </c>
      <c r="I181" s="11" cm="1">
        <f t="array" ref="I181">INDEX(Life_PolicyHoldersInforce,A181)*INDEX(Global_EscalatedExpense,A181)</f>
        <v>1.9718192632624536</v>
      </c>
      <c r="J181" s="11" cm="1">
        <f t="array" ref="J181">INDEX(Life_PremiumsReceived,A181)-INDEX(Life_ExpensesPaid,A181)-INDEX(Life_DeathBenefitsPaid,A181)</f>
        <v>6.2563264386110369</v>
      </c>
      <c r="K181" s="11" cm="1">
        <f t="array" ref="K181">IF(A181=Global_MaxT,INDEX(Life_NetCF,A181),INDEX(Life_NetCF,A181)+(INDEX(Life_BEL,(A181+1))/INDEX(Global_DiscountFactor,A181)))</f>
        <v>-1538.2613668304225</v>
      </c>
      <c r="L181" s="11"/>
      <c r="M181" s="5">
        <f t="shared" si="5"/>
        <v>15</v>
      </c>
      <c r="N181" s="22" cm="1">
        <f t="array" ref="N181">INDEX(Annuity_PolicyHoldersInforce,A181)*INDEX(Global_QxFactor,INDEX(Global_Age,A181),Global_QxIndex)</f>
        <v>3.1502450633406212E-6</v>
      </c>
      <c r="O181" s="22" cm="1">
        <f t="array" ref="O181">IF(A181=1,1,INDEX(Annuity_PolicyHoldersInforce,(A181-1))-INDEX(Annuity_Deaths,(A181-1)))</f>
        <v>0.99957040892184379</v>
      </c>
      <c r="P181" s="23" cm="1">
        <f t="array" ref="P181">Annuity_Annuity*((1+Annuity_AnnuityEscalation)^INDEX(Annuity_PolicyAge,A181))</f>
        <v>2078.9281794113681</v>
      </c>
      <c r="Q181" s="23" cm="1">
        <f t="array" ref="Q181">INDEX(Annuity_PolicyHoldersInforce,A181)*INDEX(Global_EscalatedExpense,A181)</f>
        <v>10.30602831744833</v>
      </c>
      <c r="R181" s="23" cm="1">
        <f t="array" ref="R181">INDEX(Annuity_PolicyHoldersInforce,A181)*INDEX(Annuity_EscalatedAnnuity,A181)</f>
        <v>2078.0350904133657</v>
      </c>
      <c r="S181" s="23" cm="1">
        <f t="array" ref="S181">-INDEX(Annuity_ExpensesPaid,A181)-INDEX(Annuity_AnnuitiesPaid,A181)</f>
        <v>-2088.3411187308138</v>
      </c>
      <c r="T181" s="23" cm="1">
        <f t="array" ref="T181">IF(A181=Global_MaxT,INDEX(Annuity_NetCF,A181),INDEX(Annuity_NetCF,A181)+(INDEX(Annuity_BEL,(A181+1))*INDEX(Global_DiscountFactor,A181)))</f>
        <v>-1197175.5389457394</v>
      </c>
    </row>
    <row r="182" spans="1:20" x14ac:dyDescent="0.2">
      <c r="A182" s="7">
        <v>180</v>
      </c>
      <c r="B182" s="21">
        <f t="shared" si="4"/>
        <v>37</v>
      </c>
      <c r="C182" s="21"/>
      <c r="D182" s="22" cm="1">
        <f t="array" ref="D182">IF(A182=1,1,INDEX(Life_PolicyHoldersInforce,(A182-1))-INDEX(Life_Deaths,(A182-1))-INDEX(Life_Lapses,(A182-1)))</f>
        <v>0.18957220935576996</v>
      </c>
      <c r="E182" s="22" cm="1">
        <f t="array" ref="E182">(INDEX(Life_PolicyHoldersInforce,A182)-INDEX(Life_Deaths,A182))*INDEX(Life_LapseRateFactor,(Global_DurationInforce+A182))</f>
        <v>1.657160976977876E-3</v>
      </c>
      <c r="F182" s="22" cm="1">
        <f t="array" ref="F182">INDEX(Life_PolicyHoldersInforce,A182)*INDEX(Global_QxFactor,INDEX(Global_Age,A182),Global_QxIndex)</f>
        <v>6.3203826063837636E-7</v>
      </c>
      <c r="G182" s="11" cm="1">
        <f t="array" ref="G182">INDEX(Life_Deaths,A182)*Life_SumAssured</f>
        <v>0.31601913031918816</v>
      </c>
      <c r="H182" s="11" cm="1">
        <f t="array" ref="H182">INDEX(Life_PolicyHoldersInforce,A182)*Life_Premium</f>
        <v>8.4549205372673413</v>
      </c>
      <c r="I182" s="11" cm="1">
        <f t="array" ref="I182">INDEX(Life_PolicyHoldersInforce,A182)*INDEX(Global_EscalatedExpense,A182)</f>
        <v>1.9625394118208617</v>
      </c>
      <c r="J182" s="11" cm="1">
        <f t="array" ref="J182">INDEX(Life_PremiumsReceived,A182)-INDEX(Life_ExpensesPaid,A182)-INDEX(Life_DeathBenefitsPaid,A182)</f>
        <v>6.1763619951272917</v>
      </c>
      <c r="K182" s="11" cm="1">
        <f t="array" ref="K182">IF(A182=Global_MaxT,INDEX(Life_NetCF,A182),INDEX(Life_NetCF,A182)+(INDEX(Life_BEL,(A182+1))/INDEX(Global_DiscountFactor,A182)))</f>
        <v>-1537.0360923686717</v>
      </c>
      <c r="L182" s="11"/>
      <c r="M182" s="5">
        <f t="shared" si="5"/>
        <v>16</v>
      </c>
      <c r="N182" s="22" cm="1">
        <f t="array" ref="N182">INDEX(Annuity_PolicyHoldersInforce,A182)*INDEX(Global_QxFactor,INDEX(Global_Age,A182),Global_QxIndex)</f>
        <v>3.3325810450386749E-6</v>
      </c>
      <c r="O182" s="22" cm="1">
        <f t="array" ref="O182">IF(A182=1,1,INDEX(Annuity_PolicyHoldersInforce,(A182-1))-INDEX(Annuity_Deaths,(A182-1)))</f>
        <v>0.99956725867678042</v>
      </c>
      <c r="P182" s="23" cm="1">
        <f t="array" ref="P182">Annuity_Annuity*((1+Annuity_AnnuityEscalation)^INDEX(Annuity_PolicyAge,A182))</f>
        <v>2182.8745883819361</v>
      </c>
      <c r="Q182" s="23" cm="1">
        <f t="array" ref="Q182">INDEX(Annuity_PolicyHoldersInforce,A182)*INDEX(Global_EscalatedExpense,A182)</f>
        <v>10.347983739733802</v>
      </c>
      <c r="R182" s="23" cm="1">
        <f t="array" ref="R182">INDEX(Annuity_PolicyHoldersInforce,A182)*INDEX(Annuity_EscalatedAnnuity,A182)</f>
        <v>2181.9299683441373</v>
      </c>
      <c r="S182" s="23" cm="1">
        <f t="array" ref="S182">-INDEX(Annuity_ExpensesPaid,A182)-INDEX(Annuity_AnnuitiesPaid,A182)</f>
        <v>-2192.2779520838712</v>
      </c>
      <c r="T182" s="23" cm="1">
        <f t="array" ref="T182">IF(A182=Global_MaxT,INDEX(Annuity_NetCF,A182),INDEX(Annuity_NetCF,A182)+(INDEX(Annuity_BEL,(A182+1))*INDEX(Global_DiscountFactor,A182)))</f>
        <v>-1200904.3451924257</v>
      </c>
    </row>
    <row r="183" spans="1:20" x14ac:dyDescent="0.2">
      <c r="A183" s="7">
        <v>181</v>
      </c>
      <c r="B183" s="21">
        <f t="shared" si="4"/>
        <v>37</v>
      </c>
      <c r="C183" s="21"/>
      <c r="D183" s="22" cm="1">
        <f t="array" ref="D183">IF(A183=1,1,INDEX(Life_PolicyHoldersInforce,(A183-1))-INDEX(Life_Deaths,(A183-1))-INDEX(Life_Lapses,(A183-1)))</f>
        <v>0.18791441634053144</v>
      </c>
      <c r="E183" s="22" cm="1">
        <f t="array" ref="E183">(INDEX(Life_PolicyHoldersInforce,A183)-INDEX(Life_Deaths,A183))*INDEX(Life_LapseRateFactor,(Global_DurationInforce+A183))</f>
        <v>1.6426692437111921E-3</v>
      </c>
      <c r="F183" s="22" cm="1">
        <f t="array" ref="F183">INDEX(Life_PolicyHoldersInforce,A183)*INDEX(Global_QxFactor,INDEX(Global_Age,A183),Global_QxIndex)</f>
        <v>6.2651113924536979E-7</v>
      </c>
      <c r="G183" s="11" cm="1">
        <f t="array" ref="G183">INDEX(Life_Deaths,A183)*Life_SumAssured</f>
        <v>0.31325556962268492</v>
      </c>
      <c r="H183" s="11" cm="1">
        <f t="array" ref="H183">INDEX(Life_PolicyHoldersInforce,A183)*Life_Premium</f>
        <v>8.380982968787702</v>
      </c>
      <c r="I183" s="11" cm="1">
        <f t="array" ref="I183">INDEX(Life_PolicyHoldersInforce,A183)*INDEX(Global_EscalatedExpense,A183)</f>
        <v>1.953302877239854</v>
      </c>
      <c r="J183" s="11" cm="1">
        <f t="array" ref="J183">INDEX(Life_PremiumsReceived,A183)-INDEX(Life_ExpensesPaid,A183)-INDEX(Life_DeathBenefitsPaid,A183)</f>
        <v>6.1144245219251632</v>
      </c>
      <c r="K183" s="11" cm="1">
        <f t="array" ref="K183">IF(A183=Global_MaxT,INDEX(Life_NetCF,A183),INDEX(Life_NetCF,A183)+(INDEX(Life_BEL,(A183+1))/INDEX(Global_DiscountFactor,A183)))</f>
        <v>-1535.7371760045198</v>
      </c>
      <c r="L183" s="11"/>
      <c r="M183" s="5">
        <f t="shared" si="5"/>
        <v>16</v>
      </c>
      <c r="N183" s="22" cm="1">
        <f t="array" ref="N183">INDEX(Annuity_PolicyHoldersInforce,A183)*INDEX(Global_QxFactor,INDEX(Global_Age,A183),Global_QxIndex)</f>
        <v>3.3325699341341057E-6</v>
      </c>
      <c r="O183" s="22" cm="1">
        <f t="array" ref="O183">IF(A183=1,1,INDEX(Annuity_PolicyHoldersInforce,(A183-1))-INDEX(Annuity_Deaths,(A183-1)))</f>
        <v>0.99956392609573541</v>
      </c>
      <c r="P183" s="23" cm="1">
        <f t="array" ref="P183">Annuity_Annuity*((1+Annuity_AnnuityEscalation)^INDEX(Annuity_PolicyAge,A183))</f>
        <v>2182.8745883819361</v>
      </c>
      <c r="Q183" s="23" cm="1">
        <f t="array" ref="Q183">INDEX(Annuity_PolicyHoldersInforce,A183)*INDEX(Global_EscalatedExpense,A183)</f>
        <v>10.390108065417431</v>
      </c>
      <c r="R183" s="23" cm="1">
        <f t="array" ref="R183">INDEX(Annuity_PolicyHoldersInforce,A183)*INDEX(Annuity_EscalatedAnnuity,A183)</f>
        <v>2181.9226937376602</v>
      </c>
      <c r="S183" s="23" cm="1">
        <f t="array" ref="S183">-INDEX(Annuity_ExpensesPaid,A183)-INDEX(Annuity_AnnuitiesPaid,A183)</f>
        <v>-2192.3128018030775</v>
      </c>
      <c r="T183" s="23" cm="1">
        <f t="array" ref="T183">IF(A183=Global_MaxT,INDEX(Annuity_NetCF,A183),INDEX(Annuity_NetCF,A183)+(INDEX(Annuity_BEL,(A183+1))*INDEX(Global_DiscountFactor,A183)))</f>
        <v>-1204546.858840921</v>
      </c>
    </row>
    <row r="184" spans="1:20" x14ac:dyDescent="0.2">
      <c r="A184" s="7">
        <v>182</v>
      </c>
      <c r="B184" s="21">
        <f t="shared" si="4"/>
        <v>37</v>
      </c>
      <c r="C184" s="21"/>
      <c r="D184" s="22" cm="1">
        <f t="array" ref="D184">IF(A184=1,1,INDEX(Life_PolicyHoldersInforce,(A184-1))-INDEX(Life_Deaths,(A184-1))-INDEX(Life_Lapses,(A184-1)))</f>
        <v>0.18627112058568099</v>
      </c>
      <c r="E184" s="22" cm="1">
        <f t="array" ref="E184">(INDEX(Life_PolicyHoldersInforce,A184)-INDEX(Life_Deaths,A184))*INDEX(Life_LapseRateFactor,(Global_DurationInforce+A184))</f>
        <v>1.6283042394322107E-3</v>
      </c>
      <c r="F184" s="22" cm="1">
        <f t="array" ref="F184">INDEX(Life_PolicyHoldersInforce,A184)*INDEX(Global_QxFactor,INDEX(Global_Age,A184),Global_QxIndex)</f>
        <v>6.2103235206374802E-7</v>
      </c>
      <c r="G184" s="11" cm="1">
        <f t="array" ref="G184">INDEX(Life_Deaths,A184)*Life_SumAssured</f>
        <v>0.31051617603187404</v>
      </c>
      <c r="H184" s="11" cm="1">
        <f t="array" ref="H184">INDEX(Life_PolicyHoldersInforce,A184)*Life_Premium</f>
        <v>8.3076919781213725</v>
      </c>
      <c r="I184" s="11" cm="1">
        <f t="array" ref="I184">INDEX(Life_PolicyHoldersInforce,A184)*INDEX(Global_EscalatedExpense,A184)</f>
        <v>1.9441098136691888</v>
      </c>
      <c r="J184" s="11" cm="1">
        <f t="array" ref="J184">INDEX(Life_PremiumsReceived,A184)-INDEX(Life_ExpensesPaid,A184)-INDEX(Life_DeathBenefitsPaid,A184)</f>
        <v>6.0530659884203093</v>
      </c>
      <c r="K184" s="11" cm="1">
        <f t="array" ref="K184">IF(A184=Global_MaxT,INDEX(Life_NetCF,A184),INDEX(Life_NetCF,A184)+(INDEX(Life_BEL,(A184+1))/INDEX(Global_DiscountFactor,A184)))</f>
        <v>-1534.3829141054384</v>
      </c>
      <c r="L184" s="11"/>
      <c r="M184" s="5">
        <f t="shared" si="5"/>
        <v>16</v>
      </c>
      <c r="N184" s="22" cm="1">
        <f t="array" ref="N184">INDEX(Annuity_PolicyHoldersInforce,A184)*INDEX(Global_QxFactor,INDEX(Global_Age,A184),Global_QxIndex)</f>
        <v>3.3325588232665806E-6</v>
      </c>
      <c r="O184" s="22" cm="1">
        <f t="array" ref="O184">IF(A184=1,1,INDEX(Annuity_PolicyHoldersInforce,(A184-1))-INDEX(Annuity_Deaths,(A184-1)))</f>
        <v>0.99956059352580129</v>
      </c>
      <c r="P184" s="23" cm="1">
        <f t="array" ref="P184">Annuity_Annuity*((1+Annuity_AnnuityEscalation)^INDEX(Annuity_PolicyAge,A184))</f>
        <v>2182.8745883819361</v>
      </c>
      <c r="Q184" s="23" cm="1">
        <f t="array" ref="Q184">INDEX(Annuity_PolicyHoldersInforce,A184)*INDEX(Global_EscalatedExpense,A184)</f>
        <v>10.432403869802515</v>
      </c>
      <c r="R184" s="23" cm="1">
        <f t="array" ref="R184">INDEX(Annuity_PolicyHoldersInforce,A184)*INDEX(Annuity_EscalatedAnnuity,A184)</f>
        <v>2181.9154191554371</v>
      </c>
      <c r="S184" s="23" cm="1">
        <f t="array" ref="S184">-INDEX(Annuity_ExpensesPaid,A184)-INDEX(Annuity_AnnuitiesPaid,A184)</f>
        <v>-2192.3478230252394</v>
      </c>
      <c r="T184" s="23" cm="1">
        <f t="array" ref="T184">IF(A184=Global_MaxT,INDEX(Annuity_NetCF,A184),INDEX(Annuity_NetCF,A184)+(INDEX(Annuity_BEL,(A184+1))*INDEX(Global_DiscountFactor,A184)))</f>
        <v>-1208207.0675894334</v>
      </c>
    </row>
    <row r="185" spans="1:20" x14ac:dyDescent="0.2">
      <c r="A185" s="7">
        <v>183</v>
      </c>
      <c r="B185" s="21">
        <f t="shared" si="4"/>
        <v>37</v>
      </c>
      <c r="C185" s="21"/>
      <c r="D185" s="22" cm="1">
        <f t="array" ref="D185">IF(A185=1,1,INDEX(Life_PolicyHoldersInforce,(A185-1))-INDEX(Life_Deaths,(A185-1))-INDEX(Life_Lapses,(A185-1)))</f>
        <v>0.1846421953138967</v>
      </c>
      <c r="E185" s="22" cm="1">
        <f t="array" ref="E185">(INDEX(Life_PolicyHoldersInforce,A185)-INDEX(Life_Deaths,A185))*INDEX(Life_LapseRateFactor,(Global_DurationInforce+A185))</f>
        <v>1.6140648559066011E-3</v>
      </c>
      <c r="F185" s="22" cm="1">
        <f t="array" ref="F185">INDEX(Life_PolicyHoldersInforce,A185)*INDEX(Global_QxFactor,INDEX(Global_Age,A185),Global_QxIndex)</f>
        <v>6.1560147641490071E-7</v>
      </c>
      <c r="G185" s="11" cm="1">
        <f t="array" ref="G185">INDEX(Life_Deaths,A185)*Life_SumAssured</f>
        <v>0.30780073820745035</v>
      </c>
      <c r="H185" s="11" cm="1">
        <f t="array" ref="H185">INDEX(Life_PolicyHoldersInforce,A185)*Life_Premium</f>
        <v>8.2350419109997937</v>
      </c>
      <c r="I185" s="11" cm="1">
        <f t="array" ref="I185">INDEX(Life_PolicyHoldersInforce,A185)*INDEX(Global_EscalatedExpense,A185)</f>
        <v>1.9349600165160348</v>
      </c>
      <c r="J185" s="11" cm="1">
        <f t="array" ref="J185">INDEX(Life_PremiumsReceived,A185)-INDEX(Life_ExpensesPaid,A185)-INDEX(Life_DeathBenefitsPaid,A185)</f>
        <v>5.9922811562763085</v>
      </c>
      <c r="K185" s="11" cm="1">
        <f t="array" ref="K185">IF(A185=Global_MaxT,INDEX(Life_NetCF,A185),INDEX(Life_NetCF,A185)+(INDEX(Life_BEL,(A185+1))/INDEX(Global_DiscountFactor,A185)))</f>
        <v>-1532.9741508989939</v>
      </c>
      <c r="L185" s="11"/>
      <c r="M185" s="5">
        <f t="shared" si="5"/>
        <v>16</v>
      </c>
      <c r="N185" s="22" cm="1">
        <f t="array" ref="N185">INDEX(Annuity_PolicyHoldersInforce,A185)*INDEX(Global_QxFactor,INDEX(Global_Age,A185),Global_QxIndex)</f>
        <v>3.3325477124360993E-6</v>
      </c>
      <c r="O185" s="22" cm="1">
        <f t="array" ref="O185">IF(A185=1,1,INDEX(Annuity_PolicyHoldersInforce,(A185-1))-INDEX(Annuity_Deaths,(A185-1)))</f>
        <v>0.99955726096697806</v>
      </c>
      <c r="P185" s="23" cm="1">
        <f t="array" ref="P185">Annuity_Annuity*((1+Annuity_AnnuityEscalation)^INDEX(Annuity_PolicyAge,A185))</f>
        <v>2182.8745883819361</v>
      </c>
      <c r="Q185" s="23" cm="1">
        <f t="array" ref="Q185">INDEX(Annuity_PolicyHoldersInforce,A185)*INDEX(Global_EscalatedExpense,A185)</f>
        <v>10.474871850940456</v>
      </c>
      <c r="R185" s="23" cm="1">
        <f t="array" ref="R185">INDEX(Annuity_PolicyHoldersInforce,A185)*INDEX(Annuity_EscalatedAnnuity,A185)</f>
        <v>2181.9081445974675</v>
      </c>
      <c r="S185" s="23" cm="1">
        <f t="array" ref="S185">-INDEX(Annuity_ExpensesPaid,A185)-INDEX(Annuity_AnnuitiesPaid,A185)</f>
        <v>-2192.3830164484079</v>
      </c>
      <c r="T185" s="23" cm="1">
        <f t="array" ref="T185">IF(A185=Global_MaxT,INDEX(Annuity_NetCF,A185),INDEX(Annuity_NetCF,A185)+(INDEX(Annuity_BEL,(A185+1))*INDEX(Global_DiscountFactor,A185)))</f>
        <v>-1211885.0573974191</v>
      </c>
    </row>
    <row r="186" spans="1:20" x14ac:dyDescent="0.2">
      <c r="A186" s="7">
        <v>184</v>
      </c>
      <c r="B186" s="21">
        <f t="shared" si="4"/>
        <v>37</v>
      </c>
      <c r="C186" s="21"/>
      <c r="D186" s="22" cm="1">
        <f t="array" ref="D186">IF(A186=1,1,INDEX(Life_PolicyHoldersInforce,(A186-1))-INDEX(Life_Deaths,(A186-1))-INDEX(Life_Lapses,(A186-1)))</f>
        <v>0.1830275148565137</v>
      </c>
      <c r="E186" s="22" cm="1">
        <f t="array" ref="E186">(INDEX(Life_PolicyHoldersInforce,A186)-INDEX(Life_Deaths,A186))*INDEX(Life_LapseRateFactor,(Global_DurationInforce+A186))</f>
        <v>1.5999499945914479E-3</v>
      </c>
      <c r="F186" s="22" cm="1">
        <f t="array" ref="F186">INDEX(Life_PolicyHoldersInforce,A186)*INDEX(Global_QxFactor,INDEX(Global_Age,A186),Global_QxIndex)</f>
        <v>6.1021809331650634E-7</v>
      </c>
      <c r="G186" s="11" cm="1">
        <f t="array" ref="G186">INDEX(Life_Deaths,A186)*Life_SumAssured</f>
        <v>0.30510904665825317</v>
      </c>
      <c r="H186" s="11" cm="1">
        <f t="array" ref="H186">INDEX(Life_PolicyHoldersInforce,A186)*Life_Premium</f>
        <v>8.1630271626005104</v>
      </c>
      <c r="I186" s="11" cm="1">
        <f t="array" ref="I186">INDEX(Life_PolicyHoldersInforce,A186)*INDEX(Global_EscalatedExpense,A186)</f>
        <v>1.9258532821504641</v>
      </c>
      <c r="J186" s="11" cm="1">
        <f t="array" ref="J186">INDEX(Life_PremiumsReceived,A186)-INDEX(Life_ExpensesPaid,A186)-INDEX(Life_DeathBenefitsPaid,A186)</f>
        <v>5.9320648337917934</v>
      </c>
      <c r="K186" s="11" cm="1">
        <f t="array" ref="K186">IF(A186=Global_MaxT,INDEX(Life_NetCF,A186),INDEX(Life_NetCF,A186)+(INDEX(Life_BEL,(A186+1))/INDEX(Global_DiscountFactor,A186)))</f>
        <v>-1531.5117213103763</v>
      </c>
      <c r="L186" s="11"/>
      <c r="M186" s="5">
        <f t="shared" si="5"/>
        <v>16</v>
      </c>
      <c r="N186" s="22" cm="1">
        <f t="array" ref="N186">INDEX(Annuity_PolicyHoldersInforce,A186)*INDEX(Global_QxFactor,INDEX(Global_Age,A186),Global_QxIndex)</f>
        <v>3.3325366016426616E-6</v>
      </c>
      <c r="O186" s="22" cm="1">
        <f t="array" ref="O186">IF(A186=1,1,INDEX(Annuity_PolicyHoldersInforce,(A186-1))-INDEX(Annuity_Deaths,(A186-1)))</f>
        <v>0.9995539284192656</v>
      </c>
      <c r="P186" s="23" cm="1">
        <f t="array" ref="P186">Annuity_Annuity*((1+Annuity_AnnuityEscalation)^INDEX(Annuity_PolicyAge,A186))</f>
        <v>2182.8745883819361</v>
      </c>
      <c r="Q186" s="23" cm="1">
        <f t="array" ref="Q186">INDEX(Annuity_PolicyHoldersInforce,A186)*INDEX(Global_EscalatedExpense,A186)</f>
        <v>10.517512709724283</v>
      </c>
      <c r="R186" s="23" cm="1">
        <f t="array" ref="R186">INDEX(Annuity_PolicyHoldersInforce,A186)*INDEX(Annuity_EscalatedAnnuity,A186)</f>
        <v>2181.9008700637514</v>
      </c>
      <c r="S186" s="23" cm="1">
        <f t="array" ref="S186">-INDEX(Annuity_ExpensesPaid,A186)-INDEX(Annuity_AnnuitiesPaid,A186)</f>
        <v>-2192.4183827734755</v>
      </c>
      <c r="T186" s="23" cm="1">
        <f t="array" ref="T186">IF(A186=Global_MaxT,INDEX(Annuity_NetCF,A186),INDEX(Annuity_NetCF,A186)+(INDEX(Annuity_BEL,(A186+1))*INDEX(Global_DiscountFactor,A186)))</f>
        <v>-1215580.914642045</v>
      </c>
    </row>
    <row r="187" spans="1:20" x14ac:dyDescent="0.2">
      <c r="A187" s="7">
        <v>185</v>
      </c>
      <c r="B187" s="21">
        <f t="shared" si="4"/>
        <v>37</v>
      </c>
      <c r="C187" s="21"/>
      <c r="D187" s="22" cm="1">
        <f t="array" ref="D187">IF(A187=1,1,INDEX(Life_PolicyHoldersInforce,(A187-1))-INDEX(Life_Deaths,(A187-1))-INDEX(Life_Lapses,(A187-1)))</f>
        <v>0.18142695464382894</v>
      </c>
      <c r="E187" s="22" cm="1">
        <f t="array" ref="E187">(INDEX(Life_PolicyHoldersInforce,A187)-INDEX(Life_Deaths,A187))*INDEX(Life_LapseRateFactor,(Global_DurationInforce+A187))</f>
        <v>1.5859585665505007E-3</v>
      </c>
      <c r="F187" s="22" cm="1">
        <f t="array" ref="F187">INDEX(Life_PolicyHoldersInforce,A187)*INDEX(Global_QxFactor,INDEX(Global_Age,A187),Global_QxIndex)</f>
        <v>6.0488178745020831E-7</v>
      </c>
      <c r="G187" s="11" cm="1">
        <f t="array" ref="G187">INDEX(Life_Deaths,A187)*Life_SumAssured</f>
        <v>0.30244089372510413</v>
      </c>
      <c r="H187" s="11" cm="1">
        <f t="array" ref="H187">INDEX(Life_PolicyHoldersInforce,A187)*Life_Premium</f>
        <v>8.0916421771147711</v>
      </c>
      <c r="I187" s="11" cm="1">
        <f t="array" ref="I187">INDEX(Life_PolicyHoldersInforce,A187)*INDEX(Global_EscalatedExpense,A187)</f>
        <v>1.9167894079009158</v>
      </c>
      <c r="J187" s="11" cm="1">
        <f t="array" ref="J187">INDEX(Life_PremiumsReceived,A187)-INDEX(Life_ExpensesPaid,A187)-INDEX(Life_DeathBenefitsPaid,A187)</f>
        <v>5.8724118754887504</v>
      </c>
      <c r="K187" s="11" cm="1">
        <f t="array" ref="K187">IF(A187=Global_MaxT,INDEX(Life_NetCF,A187),INDEX(Life_NetCF,A187)+(INDEX(Life_BEL,(A187+1))/INDEX(Global_DiscountFactor,A187)))</f>
        <v>-1529.996451053868</v>
      </c>
      <c r="L187" s="11"/>
      <c r="M187" s="5">
        <f t="shared" si="5"/>
        <v>16</v>
      </c>
      <c r="N187" s="22" cm="1">
        <f t="array" ref="N187">INDEX(Annuity_PolicyHoldersInforce,A187)*INDEX(Global_QxFactor,INDEX(Global_Age,A187),Global_QxIndex)</f>
        <v>3.3325254908862677E-6</v>
      </c>
      <c r="O187" s="22" cm="1">
        <f t="array" ref="O187">IF(A187=1,1,INDEX(Annuity_PolicyHoldersInforce,(A187-1))-INDEX(Annuity_Deaths,(A187-1)))</f>
        <v>0.99955059588266393</v>
      </c>
      <c r="P187" s="23" cm="1">
        <f t="array" ref="P187">Annuity_Annuity*((1+Annuity_AnnuityEscalation)^INDEX(Annuity_PolicyAge,A187))</f>
        <v>2182.8745883819361</v>
      </c>
      <c r="Q187" s="23" cm="1">
        <f t="array" ref="Q187">INDEX(Annuity_PolicyHoldersInforce,A187)*INDEX(Global_EscalatedExpense,A187)</f>
        <v>10.5603271499002</v>
      </c>
      <c r="R187" s="23" cm="1">
        <f t="array" ref="R187">INDEX(Annuity_PolicyHoldersInforce,A187)*INDEX(Annuity_EscalatedAnnuity,A187)</f>
        <v>2181.8935955542888</v>
      </c>
      <c r="S187" s="23" cm="1">
        <f t="array" ref="S187">-INDEX(Annuity_ExpensesPaid,A187)-INDEX(Annuity_AnnuitiesPaid,A187)</f>
        <v>-2192.4539227041892</v>
      </c>
      <c r="T187" s="23" cm="1">
        <f t="array" ref="T187">IF(A187=Global_MaxT,INDEX(Annuity_NetCF,A187),INDEX(Annuity_NetCF,A187)+(INDEX(Annuity_BEL,(A187+1))*INDEX(Global_DiscountFactor,A187)))</f>
        <v>-1219294.7261202191</v>
      </c>
    </row>
    <row r="188" spans="1:20" x14ac:dyDescent="0.2">
      <c r="A188" s="7">
        <v>186</v>
      </c>
      <c r="B188" s="21">
        <f t="shared" si="4"/>
        <v>37</v>
      </c>
      <c r="C188" s="21"/>
      <c r="D188" s="22" cm="1">
        <f t="array" ref="D188">IF(A188=1,1,INDEX(Life_PolicyHoldersInforce,(A188-1))-INDEX(Life_Deaths,(A188-1))-INDEX(Life_Lapses,(A188-1)))</f>
        <v>0.17984039119549097</v>
      </c>
      <c r="E188" s="22" cm="1">
        <f t="array" ref="E188">(INDEX(Life_PolicyHoldersInforce,A188)-INDEX(Life_Deaths,A188))*INDEX(Life_LapseRateFactor,(Global_DurationInforce+A188))</f>
        <v>1.5720894923701659E-3</v>
      </c>
      <c r="F188" s="22" cm="1">
        <f t="array" ref="F188">INDEX(Life_PolicyHoldersInforce,A188)*INDEX(Global_QxFactor,INDEX(Global_Age,A188),Global_QxIndex)</f>
        <v>5.9959214712957438E-7</v>
      </c>
      <c r="G188" s="11" cm="1">
        <f t="array" ref="G188">INDEX(Life_Deaths,A188)*Life_SumAssured</f>
        <v>0.29979607356478721</v>
      </c>
      <c r="H188" s="11" cm="1">
        <f t="array" ref="H188">INDEX(Life_PolicyHoldersInforce,A188)*Life_Premium</f>
        <v>8.0208814473188976</v>
      </c>
      <c r="I188" s="11" cm="1">
        <f t="array" ref="I188">INDEX(Life_PolicyHoldersInforce,A188)*INDEX(Global_EscalatedExpense,A188)</f>
        <v>1.9077681920496841</v>
      </c>
      <c r="J188" s="11" cm="1">
        <f t="array" ref="J188">INDEX(Life_PremiumsReceived,A188)-INDEX(Life_ExpensesPaid,A188)-INDEX(Life_DeathBenefitsPaid,A188)</f>
        <v>5.8133171817044271</v>
      </c>
      <c r="K188" s="11" cm="1">
        <f t="array" ref="K188">IF(A188=Global_MaxT,INDEX(Life_NetCF,A188),INDEX(Life_NetCF,A188)+(INDEX(Life_BEL,(A188+1))/INDEX(Global_DiscountFactor,A188)))</f>
        <v>-1528.4291567234607</v>
      </c>
      <c r="L188" s="11"/>
      <c r="M188" s="5">
        <f t="shared" si="5"/>
        <v>16</v>
      </c>
      <c r="N188" s="22" cm="1">
        <f t="array" ref="N188">INDEX(Annuity_PolicyHoldersInforce,A188)*INDEX(Global_QxFactor,INDEX(Global_Age,A188),Global_QxIndex)</f>
        <v>3.3325143801669171E-6</v>
      </c>
      <c r="O188" s="22" cm="1">
        <f t="array" ref="O188">IF(A188=1,1,INDEX(Annuity_PolicyHoldersInforce,(A188-1))-INDEX(Annuity_Deaths,(A188-1)))</f>
        <v>0.99954726335717303</v>
      </c>
      <c r="P188" s="23" cm="1">
        <f t="array" ref="P188">Annuity_Annuity*((1+Annuity_AnnuityEscalation)^INDEX(Annuity_PolicyAge,A188))</f>
        <v>2182.8745883819361</v>
      </c>
      <c r="Q188" s="23" cm="1">
        <f t="array" ref="Q188">INDEX(Annuity_PolicyHoldersInforce,A188)*INDEX(Global_EscalatedExpense,A188)</f>
        <v>10.603315878079195</v>
      </c>
      <c r="R188" s="23" cm="1">
        <f t="array" ref="R188">INDEX(Annuity_PolicyHoldersInforce,A188)*INDEX(Annuity_EscalatedAnnuity,A188)</f>
        <v>2181.8863210690797</v>
      </c>
      <c r="S188" s="23" cm="1">
        <f t="array" ref="S188">-INDEX(Annuity_ExpensesPaid,A188)-INDEX(Annuity_AnnuitiesPaid,A188)</f>
        <v>-2192.4896369471589</v>
      </c>
      <c r="T188" s="23" cm="1">
        <f t="array" ref="T188">IF(A188=Global_MaxT,INDEX(Annuity_NetCF,A188),INDEX(Annuity_NetCF,A188)+(INDEX(Annuity_BEL,(A188+1))*INDEX(Global_DiscountFactor,A188)))</f>
        <v>-1223026.5790506303</v>
      </c>
    </row>
    <row r="189" spans="1:20" x14ac:dyDescent="0.2">
      <c r="A189" s="7">
        <v>187</v>
      </c>
      <c r="B189" s="21">
        <f t="shared" si="4"/>
        <v>37</v>
      </c>
      <c r="C189" s="21"/>
      <c r="D189" s="22" cm="1">
        <f t="array" ref="D189">IF(A189=1,1,INDEX(Life_PolicyHoldersInforce,(A189-1))-INDEX(Life_Deaths,(A189-1))-INDEX(Life_Lapses,(A189-1)))</f>
        <v>0.17826770211097367</v>
      </c>
      <c r="E189" s="22" cm="1">
        <f t="array" ref="E189">(INDEX(Life_PolicyHoldersInforce,A189)-INDEX(Life_Deaths,A189))*INDEX(Life_LapseRateFactor,(Global_DurationInforce+A189))</f>
        <v>1.5583417020762307E-3</v>
      </c>
      <c r="F189" s="22" cm="1">
        <f t="array" ref="F189">INDEX(Life_PolicyHoldersInforce,A189)*INDEX(Global_QxFactor,INDEX(Global_Age,A189),Global_QxIndex)</f>
        <v>5.9434876426833521E-7</v>
      </c>
      <c r="G189" s="11" cm="1">
        <f t="array" ref="G189">INDEX(Life_Deaths,A189)*Life_SumAssured</f>
        <v>0.29717438213416758</v>
      </c>
      <c r="H189" s="11" cm="1">
        <f t="array" ref="H189">INDEX(Life_PolicyHoldersInforce,A189)*Life_Premium</f>
        <v>7.9507395141494266</v>
      </c>
      <c r="I189" s="11" cm="1">
        <f t="array" ref="I189">INDEX(Life_PolicyHoldersInforce,A189)*INDEX(Global_EscalatedExpense,A189)</f>
        <v>1.8987894338284348</v>
      </c>
      <c r="J189" s="11" cm="1">
        <f t="array" ref="J189">INDEX(Life_PremiumsReceived,A189)-INDEX(Life_ExpensesPaid,A189)-INDEX(Life_DeathBenefitsPaid,A189)</f>
        <v>5.7547756981868243</v>
      </c>
      <c r="K189" s="11" cm="1">
        <f t="array" ref="K189">IF(A189=Global_MaxT,INDEX(Life_NetCF,A189),INDEX(Life_NetCF,A189)+(INDEX(Life_BEL,(A189+1))/INDEX(Global_DiscountFactor,A189)))</f>
        <v>-1526.8106458826273</v>
      </c>
      <c r="L189" s="11"/>
      <c r="M189" s="5">
        <f t="shared" si="5"/>
        <v>16</v>
      </c>
      <c r="N189" s="22" cm="1">
        <f t="array" ref="N189">INDEX(Annuity_PolicyHoldersInforce,A189)*INDEX(Global_QxFactor,INDEX(Global_Age,A189),Global_QxIndex)</f>
        <v>3.3325032694846102E-6</v>
      </c>
      <c r="O189" s="22" cm="1">
        <f t="array" ref="O189">IF(A189=1,1,INDEX(Annuity_PolicyHoldersInforce,(A189-1))-INDEX(Annuity_Deaths,(A189-1)))</f>
        <v>0.99954393084279292</v>
      </c>
      <c r="P189" s="23" cm="1">
        <f t="array" ref="P189">Annuity_Annuity*((1+Annuity_AnnuityEscalation)^INDEX(Annuity_PolicyAge,A189))</f>
        <v>2182.8745883819361</v>
      </c>
      <c r="Q189" s="23" cm="1">
        <f t="array" ref="Q189">INDEX(Annuity_PolicyHoldersInforce,A189)*INDEX(Global_EscalatedExpense,A189)</f>
        <v>10.646479603748725</v>
      </c>
      <c r="R189" s="23" cm="1">
        <f t="array" ref="R189">INDEX(Annuity_PolicyHoldersInforce,A189)*INDEX(Annuity_EscalatedAnnuity,A189)</f>
        <v>2181.8790466081241</v>
      </c>
      <c r="S189" s="23" cm="1">
        <f t="array" ref="S189">-INDEX(Annuity_ExpensesPaid,A189)-INDEX(Annuity_AnnuitiesPaid,A189)</f>
        <v>-2192.5255262118726</v>
      </c>
      <c r="T189" s="23" cm="1">
        <f t="array" ref="T189">IF(A189=Global_MaxT,INDEX(Annuity_NetCF,A189),INDEX(Annuity_NetCF,A189)+(INDEX(Annuity_BEL,(A189+1))*INDEX(Global_DiscountFactor,A189)))</f>
        <v>-1226776.5610757987</v>
      </c>
    </row>
    <row r="190" spans="1:20" x14ac:dyDescent="0.2">
      <c r="A190" s="7">
        <v>188</v>
      </c>
      <c r="B190" s="21">
        <f t="shared" si="4"/>
        <v>37</v>
      </c>
      <c r="C190" s="21"/>
      <c r="D190" s="22" cm="1">
        <f t="array" ref="D190">IF(A190=1,1,INDEX(Life_PolicyHoldersInforce,(A190-1))-INDEX(Life_Deaths,(A190-1))-INDEX(Life_Lapses,(A190-1)))</f>
        <v>0.17670876606013319</v>
      </c>
      <c r="E190" s="22" cm="1">
        <f t="array" ref="E190">(INDEX(Life_PolicyHoldersInforce,A190)-INDEX(Life_Deaths,A190))*INDEX(Life_LapseRateFactor,(Global_DurationInforce+A190))</f>
        <v>1.5447141350513163E-3</v>
      </c>
      <c r="F190" s="22" cm="1">
        <f t="array" ref="F190">INDEX(Life_PolicyHoldersInforce,A190)*INDEX(Global_QxFactor,INDEX(Global_Age,A190),Global_QxIndex)</f>
        <v>5.8915123434890201E-7</v>
      </c>
      <c r="G190" s="11" cm="1">
        <f t="array" ref="G190">INDEX(Life_Deaths,A190)*Life_SumAssured</f>
        <v>0.29457561717445102</v>
      </c>
      <c r="H190" s="11" cm="1">
        <f t="array" ref="H190">INDEX(Life_PolicyHoldersInforce,A190)*Life_Premium</f>
        <v>7.881210966281941</v>
      </c>
      <c r="I190" s="11" cm="1">
        <f t="array" ref="I190">INDEX(Life_PolicyHoldersInforce,A190)*INDEX(Global_EscalatedExpense,A190)</f>
        <v>1.8898529334137328</v>
      </c>
      <c r="J190" s="11" cm="1">
        <f t="array" ref="J190">INDEX(Life_PremiumsReceived,A190)-INDEX(Life_ExpensesPaid,A190)-INDEX(Life_DeathBenefitsPaid,A190)</f>
        <v>5.6967824156937565</v>
      </c>
      <c r="K190" s="11" cm="1">
        <f t="array" ref="K190">IF(A190=Global_MaxT,INDEX(Life_NetCF,A190),INDEX(Life_NetCF,A190)+(INDEX(Life_BEL,(A190+1))/INDEX(Global_DiscountFactor,A190)))</f>
        <v>-1525.1417171532566</v>
      </c>
      <c r="L190" s="11"/>
      <c r="M190" s="5">
        <f t="shared" si="5"/>
        <v>16</v>
      </c>
      <c r="N190" s="22" cm="1">
        <f t="array" ref="N190">INDEX(Annuity_PolicyHoldersInforce,A190)*INDEX(Global_QxFactor,INDEX(Global_Age,A190),Global_QxIndex)</f>
        <v>3.3324921588393465E-6</v>
      </c>
      <c r="O190" s="22" cm="1">
        <f t="array" ref="O190">IF(A190=1,1,INDEX(Annuity_PolicyHoldersInforce,(A190-1))-INDEX(Annuity_Deaths,(A190-1)))</f>
        <v>0.99954059833952347</v>
      </c>
      <c r="P190" s="23" cm="1">
        <f t="array" ref="P190">Annuity_Annuity*((1+Annuity_AnnuityEscalation)^INDEX(Annuity_PolicyAge,A190))</f>
        <v>2182.8745883819361</v>
      </c>
      <c r="Q190" s="23" cm="1">
        <f t="array" ref="Q190">INDEX(Annuity_PolicyHoldersInforce,A190)*INDEX(Global_EscalatedExpense,A190)</f>
        <v>10.689819039284407</v>
      </c>
      <c r="R190" s="23" cm="1">
        <f t="array" ref="R190">INDEX(Annuity_PolicyHoldersInforce,A190)*INDEX(Annuity_EscalatedAnnuity,A190)</f>
        <v>2181.8717721714215</v>
      </c>
      <c r="S190" s="23" cm="1">
        <f t="array" ref="S190">-INDEX(Annuity_ExpensesPaid,A190)-INDEX(Annuity_AnnuitiesPaid,A190)</f>
        <v>-2192.561591210706</v>
      </c>
      <c r="T190" s="23" cm="1">
        <f t="array" ref="T190">IF(A190=Global_MaxT,INDEX(Annuity_NetCF,A190),INDEX(Annuity_NetCF,A190)+(INDEX(Annuity_BEL,(A190+1))*INDEX(Global_DiscountFactor,A190)))</f>
        <v>-1230544.7602641364</v>
      </c>
    </row>
    <row r="191" spans="1:20" x14ac:dyDescent="0.2">
      <c r="A191" s="7">
        <v>189</v>
      </c>
      <c r="B191" s="21">
        <f t="shared" si="4"/>
        <v>37</v>
      </c>
      <c r="C191" s="21"/>
      <c r="D191" s="22" cm="1">
        <f t="array" ref="D191">IF(A191=1,1,INDEX(Life_PolicyHoldersInforce,(A191-1))-INDEX(Life_Deaths,(A191-1))-INDEX(Life_Lapses,(A191-1)))</f>
        <v>0.17516346277384753</v>
      </c>
      <c r="E191" s="22" cm="1">
        <f t="array" ref="E191">(INDEX(Life_PolicyHoldersInforce,A191)-INDEX(Life_Deaths,A191))*INDEX(Life_LapseRateFactor,(Global_DurationInforce+A191))</f>
        <v>1.5312057399530538E-3</v>
      </c>
      <c r="F191" s="22" cm="1">
        <f t="array" ref="F191">INDEX(Life_PolicyHoldersInforce,A191)*INDEX(Global_QxFactor,INDEX(Global_Age,A191),Global_QxIndex)</f>
        <v>5.8399915639115764E-7</v>
      </c>
      <c r="G191" s="11" cm="1">
        <f t="array" ref="G191">INDEX(Life_Deaths,A191)*Life_SumAssured</f>
        <v>0.29199957819557881</v>
      </c>
      <c r="H191" s="11" cm="1">
        <f t="array" ref="H191">INDEX(Life_PolicyHoldersInforce,A191)*Life_Premium</f>
        <v>7.8122904397136006</v>
      </c>
      <c r="I191" s="11" cm="1">
        <f t="array" ref="I191">INDEX(Life_PolicyHoldersInforce,A191)*INDEX(Global_EscalatedExpense,A191)</f>
        <v>1.8809584919225946</v>
      </c>
      <c r="J191" s="11" cm="1">
        <f t="array" ref="J191">INDEX(Life_PremiumsReceived,A191)-INDEX(Life_ExpensesPaid,A191)-INDEX(Life_DeathBenefitsPaid,A191)</f>
        <v>5.6393323695954267</v>
      </c>
      <c r="K191" s="11" cm="1">
        <f t="array" ref="K191">IF(A191=Global_MaxT,INDEX(Life_NetCF,A191),INDEX(Life_NetCF,A191)+(INDEX(Life_BEL,(A191+1))/INDEX(Global_DiscountFactor,A191)))</f>
        <v>-1523.4231603037572</v>
      </c>
      <c r="L191" s="11"/>
      <c r="M191" s="5">
        <f t="shared" si="5"/>
        <v>16</v>
      </c>
      <c r="N191" s="22" cm="1">
        <f t="array" ref="N191">INDEX(Annuity_PolicyHoldersInforce,A191)*INDEX(Global_QxFactor,INDEX(Global_Age,A191),Global_QxIndex)</f>
        <v>3.3324810482311258E-6</v>
      </c>
      <c r="O191" s="22" cm="1">
        <f t="array" ref="O191">IF(A191=1,1,INDEX(Annuity_PolicyHoldersInforce,(A191-1))-INDEX(Annuity_Deaths,(A191-1)))</f>
        <v>0.99953726584736458</v>
      </c>
      <c r="P191" s="23" cm="1">
        <f t="array" ref="P191">Annuity_Annuity*((1+Annuity_AnnuityEscalation)^INDEX(Annuity_PolicyAge,A191))</f>
        <v>2182.8745883819361</v>
      </c>
      <c r="Q191" s="23" cm="1">
        <f t="array" ref="Q191">INDEX(Annuity_PolicyHoldersInforce,A191)*INDEX(Global_EscalatedExpense,A191)</f>
        <v>10.733334899961772</v>
      </c>
      <c r="R191" s="23" cm="1">
        <f t="array" ref="R191">INDEX(Annuity_PolicyHoldersInforce,A191)*INDEX(Annuity_EscalatedAnnuity,A191)</f>
        <v>2181.8644977589715</v>
      </c>
      <c r="S191" s="23" cm="1">
        <f t="array" ref="S191">-INDEX(Annuity_ExpensesPaid,A191)-INDEX(Annuity_AnnuitiesPaid,A191)</f>
        <v>-2192.5978326589334</v>
      </c>
      <c r="T191" s="23" cm="1">
        <f t="array" ref="T191">IF(A191=Global_MaxT,INDEX(Annuity_NetCF,A191),INDEX(Annuity_NetCF,A191)+(INDEX(Annuity_BEL,(A191+1))*INDEX(Global_DiscountFactor,A191)))</f>
        <v>-1234331.2651120164</v>
      </c>
    </row>
    <row r="192" spans="1:20" x14ac:dyDescent="0.2">
      <c r="A192" s="7">
        <v>190</v>
      </c>
      <c r="B192" s="21">
        <f t="shared" si="4"/>
        <v>37</v>
      </c>
      <c r="C192" s="21"/>
      <c r="D192" s="22" cm="1">
        <f t="array" ref="D192">IF(A192=1,1,INDEX(Life_PolicyHoldersInforce,(A192-1))-INDEX(Life_Deaths,(A192-1))-INDEX(Life_Lapses,(A192-1)))</f>
        <v>0.17363167303473809</v>
      </c>
      <c r="E192" s="22" cm="1">
        <f t="array" ref="E192">(INDEX(Life_PolicyHoldersInforce,A192)-INDEX(Life_Deaths,A192))*INDEX(Life_LapseRateFactor,(Global_DurationInforce+A192))</f>
        <v>1.5178154746329751E-3</v>
      </c>
      <c r="F192" s="22" cm="1">
        <f t="array" ref="F192">INDEX(Life_PolicyHoldersInforce,A192)*INDEX(Global_QxFactor,INDEX(Global_Age,A192),Global_QxIndex)</f>
        <v>5.7889213292152285E-7</v>
      </c>
      <c r="G192" s="11" cm="1">
        <f t="array" ref="G192">INDEX(Life_Deaths,A192)*Life_SumAssured</f>
        <v>0.28944606646076143</v>
      </c>
      <c r="H192" s="11" cm="1">
        <f t="array" ref="H192">INDEX(Life_PolicyHoldersInforce,A192)*Life_Premium</f>
        <v>7.7439726173493186</v>
      </c>
      <c r="I192" s="11" cm="1">
        <f t="array" ref="I192">INDEX(Life_PolicyHoldersInforce,A192)*INDEX(Global_EscalatedExpense,A192)</f>
        <v>1.8721059114080649</v>
      </c>
      <c r="J192" s="11" cm="1">
        <f t="array" ref="J192">INDEX(Life_PremiumsReceived,A192)-INDEX(Life_ExpensesPaid,A192)-INDEX(Life_DeathBenefitsPaid,A192)</f>
        <v>5.5824206394804925</v>
      </c>
      <c r="K192" s="11" cm="1">
        <f t="array" ref="K192">IF(A192=Global_MaxT,INDEX(Life_NetCF,A192),INDEX(Life_NetCF,A192)+(INDEX(Life_BEL,(A192+1))/INDEX(Global_DiscountFactor,A192)))</f>
        <v>-1521.6557563363401</v>
      </c>
      <c r="L192" s="11"/>
      <c r="M192" s="5">
        <f t="shared" si="5"/>
        <v>16</v>
      </c>
      <c r="N192" s="22" cm="1">
        <f t="array" ref="N192">INDEX(Annuity_PolicyHoldersInforce,A192)*INDEX(Global_QxFactor,INDEX(Global_Age,A192),Global_QxIndex)</f>
        <v>3.3324699376599483E-6</v>
      </c>
      <c r="O192" s="22" cm="1">
        <f t="array" ref="O192">IF(A192=1,1,INDEX(Annuity_PolicyHoldersInforce,(A192-1))-INDEX(Annuity_Deaths,(A192-1)))</f>
        <v>0.99953393336631635</v>
      </c>
      <c r="P192" s="23" cm="1">
        <f t="array" ref="P192">Annuity_Annuity*((1+Annuity_AnnuityEscalation)^INDEX(Annuity_PolicyAge,A192))</f>
        <v>2182.8745883819361</v>
      </c>
      <c r="Q192" s="23" cm="1">
        <f t="array" ref="Q192">INDEX(Annuity_PolicyHoldersInforce,A192)*INDEX(Global_EscalatedExpense,A192)</f>
        <v>10.777027903968088</v>
      </c>
      <c r="R192" s="23" cm="1">
        <f t="array" ref="R192">INDEX(Annuity_PolicyHoldersInforce,A192)*INDEX(Annuity_EscalatedAnnuity,A192)</f>
        <v>2181.8572233707755</v>
      </c>
      <c r="S192" s="23" cm="1">
        <f t="array" ref="S192">-INDEX(Annuity_ExpensesPaid,A192)-INDEX(Annuity_AnnuitiesPaid,A192)</f>
        <v>-2192.6342512747437</v>
      </c>
      <c r="T192" s="23" cm="1">
        <f t="array" ref="T192">IF(A192=Global_MaxT,INDEX(Annuity_NetCF,A192),INDEX(Annuity_NetCF,A192)+(INDEX(Annuity_BEL,(A192+1))*INDEX(Global_DiscountFactor,A192)))</f>
        <v>-1238136.1645458541</v>
      </c>
    </row>
    <row r="193" spans="1:20" x14ac:dyDescent="0.2">
      <c r="A193" s="7">
        <v>191</v>
      </c>
      <c r="B193" s="21">
        <f t="shared" si="4"/>
        <v>37</v>
      </c>
      <c r="C193" s="21"/>
      <c r="D193" s="22" cm="1">
        <f t="array" ref="D193">IF(A193=1,1,INDEX(Life_PolicyHoldersInforce,(A193-1))-INDEX(Life_Deaths,(A193-1))-INDEX(Life_Lapses,(A193-1)))</f>
        <v>0.17211327866797219</v>
      </c>
      <c r="E193" s="22" cm="1">
        <f t="array" ref="E193">(INDEX(Life_PolicyHoldersInforce,A193)-INDEX(Life_Deaths,A193))*INDEX(Life_LapseRateFactor,(Global_DurationInforce+A193))</f>
        <v>1.5045423060561121E-3</v>
      </c>
      <c r="F193" s="22" cm="1">
        <f t="array" ref="F193">INDEX(Life_PolicyHoldersInforce,A193)*INDEX(Global_QxFactor,INDEX(Global_Age,A193),Global_QxIndex)</f>
        <v>5.7382976994229102E-7</v>
      </c>
      <c r="G193" s="11" cm="1">
        <f t="array" ref="G193">INDEX(Life_Deaths,A193)*Life_SumAssured</f>
        <v>0.28691488497114553</v>
      </c>
      <c r="H193" s="11" cm="1">
        <f t="array" ref="H193">INDEX(Life_PolicyHoldersInforce,A193)*Life_Premium</f>
        <v>7.6762522285915598</v>
      </c>
      <c r="I193" s="11" cm="1">
        <f t="array" ref="I193">INDEX(Life_PolicyHoldersInforce,A193)*INDEX(Global_EscalatedExpense,A193)</f>
        <v>1.8632949948548096</v>
      </c>
      <c r="J193" s="11" cm="1">
        <f t="array" ref="J193">INDEX(Life_PremiumsReceived,A193)-INDEX(Life_ExpensesPaid,A193)-INDEX(Life_DeathBenefitsPaid,A193)</f>
        <v>5.5260423487656043</v>
      </c>
      <c r="K193" s="11" cm="1">
        <f t="array" ref="K193">IF(A193=Global_MaxT,INDEX(Life_NetCF,A193),INDEX(Life_NetCF,A193)+(INDEX(Life_BEL,(A193+1))/INDEX(Global_DiscountFactor,A193)))</f>
        <v>-1519.8402775734867</v>
      </c>
      <c r="L193" s="11"/>
      <c r="M193" s="5">
        <f t="shared" si="5"/>
        <v>16</v>
      </c>
      <c r="N193" s="22" cm="1">
        <f t="array" ref="N193">INDEX(Annuity_PolicyHoldersInforce,A193)*INDEX(Global_QxFactor,INDEX(Global_Age,A193),Global_QxIndex)</f>
        <v>3.3324588271258137E-6</v>
      </c>
      <c r="O193" s="22" cm="1">
        <f t="array" ref="O193">IF(A193=1,1,INDEX(Annuity_PolicyHoldersInforce,(A193-1))-INDEX(Annuity_Deaths,(A193-1)))</f>
        <v>0.99953060089637868</v>
      </c>
      <c r="P193" s="23" cm="1">
        <f t="array" ref="P193">Annuity_Annuity*((1+Annuity_AnnuityEscalation)^INDEX(Annuity_PolicyAge,A193))</f>
        <v>2182.8745883819361</v>
      </c>
      <c r="Q193" s="23" cm="1">
        <f t="array" ref="Q193">INDEX(Annuity_PolicyHoldersInforce,A193)*INDEX(Global_EscalatedExpense,A193)</f>
        <v>10.820898772414196</v>
      </c>
      <c r="R193" s="23" cm="1">
        <f t="array" ref="R193">INDEX(Annuity_PolicyHoldersInforce,A193)*INDEX(Annuity_EscalatedAnnuity,A193)</f>
        <v>2181.849949006832</v>
      </c>
      <c r="S193" s="23" cm="1">
        <f t="array" ref="S193">-INDEX(Annuity_ExpensesPaid,A193)-INDEX(Annuity_AnnuitiesPaid,A193)</f>
        <v>-2192.6708477792463</v>
      </c>
      <c r="T193" s="23" cm="1">
        <f t="array" ref="T193">IF(A193=Global_MaxT,INDEX(Annuity_NetCF,A193),INDEX(Annuity_NetCF,A193)+(INDEX(Annuity_BEL,(A193+1))*INDEX(Global_DiscountFactor,A193)))</f>
        <v>-1241959.5479241968</v>
      </c>
    </row>
    <row r="194" spans="1:20" x14ac:dyDescent="0.2">
      <c r="A194" s="7">
        <v>192</v>
      </c>
      <c r="B194" s="21">
        <f t="shared" si="4"/>
        <v>38</v>
      </c>
      <c r="C194" s="21"/>
      <c r="D194" s="22" cm="1">
        <f t="array" ref="D194">IF(A194=1,1,INDEX(Life_PolicyHoldersInforce,(A194-1))-INDEX(Life_Deaths,(A194-1))-INDEX(Life_Lapses,(A194-1)))</f>
        <v>0.17060816253214611</v>
      </c>
      <c r="E194" s="22" cm="1">
        <f t="array" ref="E194">(INDEX(Life_PolicyHoldersInforce,A194)-INDEX(Life_Deaths,A194))*INDEX(Life_LapseRateFactor,(Global_DurationInforce+A194))</f>
        <v>1.491384904408564E-3</v>
      </c>
      <c r="F194" s="22" cm="1">
        <f t="array" ref="F194">INDEX(Life_PolicyHoldersInforce,A194)*INDEX(Global_QxFactor,INDEX(Global_Age,A194),Global_QxIndex)</f>
        <v>6.037952444307126E-7</v>
      </c>
      <c r="G194" s="11" cm="1">
        <f t="array" ref="G194">INDEX(Life_Deaths,A194)*Life_SumAssured</f>
        <v>0.30189762221535632</v>
      </c>
      <c r="H194" s="11" cm="1">
        <f t="array" ref="H194">INDEX(Life_PolicyHoldersInforce,A194)*Life_Premium</f>
        <v>7.6091240489337171</v>
      </c>
      <c r="I194" s="11" cm="1">
        <f t="array" ref="I194">INDEX(Life_PolicyHoldersInforce,A194)*INDEX(Global_EscalatedExpense,A194)</f>
        <v>1.8545255461747314</v>
      </c>
      <c r="J194" s="11" cm="1">
        <f t="array" ref="J194">INDEX(Life_PremiumsReceived,A194)-INDEX(Life_ExpensesPaid,A194)-INDEX(Life_DeathBenefitsPaid,A194)</f>
        <v>5.4527008805436301</v>
      </c>
      <c r="K194" s="11" cm="1">
        <f t="array" ref="K194">IF(A194=Global_MaxT,INDEX(Life_NetCF,A194),INDEX(Life_NetCF,A194)+(INDEX(Life_BEL,(A194+1))/INDEX(Global_DiscountFactor,A194)))</f>
        <v>-1517.977487743608</v>
      </c>
      <c r="L194" s="11"/>
      <c r="M194" s="5">
        <f t="shared" si="5"/>
        <v>17</v>
      </c>
      <c r="N194" s="22" cm="1">
        <f t="array" ref="N194">INDEX(Annuity_PolicyHoldersInforce,A194)*INDEX(Global_QxFactor,INDEX(Global_Age,A194),Global_QxIndex)</f>
        <v>3.5374029143986603E-6</v>
      </c>
      <c r="O194" s="22" cm="1">
        <f t="array" ref="O194">IF(A194=1,1,INDEX(Annuity_PolicyHoldersInforce,(A194-1))-INDEX(Annuity_Deaths,(A194-1)))</f>
        <v>0.99952726843755157</v>
      </c>
      <c r="P194" s="23" cm="1">
        <f t="array" ref="P194">Annuity_Annuity*((1+Annuity_AnnuityEscalation)^INDEX(Annuity_PolicyAge,A194))</f>
        <v>2292.0183178010329</v>
      </c>
      <c r="Q194" s="23" cm="1">
        <f t="array" ref="Q194">INDEX(Annuity_PolicyHoldersInforce,A194)*INDEX(Global_EscalatedExpense,A194)</f>
        <v>10.864948229346423</v>
      </c>
      <c r="R194" s="23" cm="1">
        <f t="array" ref="R194">INDEX(Annuity_PolicyHoldersInforce,A194)*INDEX(Annuity_EscalatedAnnuity,A194)</f>
        <v>2290.9348084004982</v>
      </c>
      <c r="S194" s="23" cm="1">
        <f t="array" ref="S194">-INDEX(Annuity_ExpensesPaid,A194)-INDEX(Annuity_AnnuitiesPaid,A194)</f>
        <v>-2301.7997566298445</v>
      </c>
      <c r="T194" s="23" cm="1">
        <f t="array" ref="T194">IF(A194=Global_MaxT,INDEX(Annuity_NetCF,A194),INDEX(Annuity_NetCF,A194)+(INDEX(Annuity_BEL,(A194+1))*INDEX(Global_DiscountFactor,A194)))</f>
        <v>-1245801.5050398246</v>
      </c>
    </row>
    <row r="195" spans="1:20" x14ac:dyDescent="0.2">
      <c r="A195" s="7">
        <v>193</v>
      </c>
      <c r="B195" s="21">
        <f t="shared" ref="B195:B258" si="6">FLOOR(Global_AgeAtInception+((Global_DurationInforce+A195)/12),1)</f>
        <v>38</v>
      </c>
      <c r="C195" s="21"/>
      <c r="D195" s="22" cm="1">
        <f t="array" ref="D195">IF(A195=1,1,INDEX(Life_PolicyHoldersInforce,(A195-1))-INDEX(Life_Deaths,(A195-1))-INDEX(Life_Lapses,(A195-1)))</f>
        <v>0.16911617383249311</v>
      </c>
      <c r="E195" s="22" cm="1">
        <f t="array" ref="E195">(INDEX(Life_PolicyHoldersInforce,A195)-INDEX(Life_Deaths,A195))*INDEX(Life_LapseRateFactor,(Global_DurationInforce+A195))</f>
        <v>1.478342565805384E-3</v>
      </c>
      <c r="F195" s="22" cm="1">
        <f t="array" ref="F195">INDEX(Life_PolicyHoldersInforce,A195)*INDEX(Global_QxFactor,INDEX(Global_Age,A195),Global_QxIndex)</f>
        <v>5.9851498311012604E-7</v>
      </c>
      <c r="G195" s="11" cm="1">
        <f t="array" ref="G195">INDEX(Life_Deaths,A195)*Life_SumAssured</f>
        <v>0.29925749155506304</v>
      </c>
      <c r="H195" s="11" cm="1">
        <f t="array" ref="H195">INDEX(Life_PolicyHoldersInforce,A195)*Life_Premium</f>
        <v>7.5425813529291927</v>
      </c>
      <c r="I195" s="11" cm="1">
        <f t="array" ref="I195">INDEX(Life_PolicyHoldersInforce,A195)*INDEX(Global_EscalatedExpense,A195)</f>
        <v>1.8457969917166566</v>
      </c>
      <c r="J195" s="11" cm="1">
        <f t="array" ref="J195">INDEX(Life_PremiumsReceived,A195)-INDEX(Life_ExpensesPaid,A195)-INDEX(Life_DeathBenefitsPaid,A195)</f>
        <v>5.3975268696574732</v>
      </c>
      <c r="K195" s="11" cm="1">
        <f t="array" ref="K195">IF(A195=Global_MaxT,INDEX(Life_NetCF,A195),INDEX(Life_NetCF,A195)+(INDEX(Life_BEL,(A195+1))/INDEX(Global_DiscountFactor,A195)))</f>
        <v>-1516.050735011856</v>
      </c>
      <c r="L195" s="11"/>
      <c r="M195" s="5">
        <f t="shared" ref="M195:M258" si="7">FLOOR((Global_DurationInforce+A195)/12,1)</f>
        <v>17</v>
      </c>
      <c r="N195" s="22" cm="1">
        <f t="array" ref="N195">INDEX(Annuity_PolicyHoldersInforce,A195)*INDEX(Global_QxFactor,INDEX(Global_Age,A195),Global_QxIndex)</f>
        <v>3.5373903952610901E-6</v>
      </c>
      <c r="O195" s="22" cm="1">
        <f t="array" ref="O195">IF(A195=1,1,INDEX(Annuity_PolicyHoldersInforce,(A195-1))-INDEX(Annuity_Deaths,(A195-1)))</f>
        <v>0.99952373103463721</v>
      </c>
      <c r="P195" s="23" cm="1">
        <f t="array" ref="P195">Annuity_Annuity*((1+Annuity_AnnuityEscalation)^INDEX(Annuity_PolicyAge,A195))</f>
        <v>2292.0183178010329</v>
      </c>
      <c r="Q195" s="23" cm="1">
        <f t="array" ref="Q195">INDEX(Annuity_PolicyHoldersInforce,A195)*INDEX(Global_EscalatedExpense,A195)</f>
        <v>10.909174764801053</v>
      </c>
      <c r="R195" s="23" cm="1">
        <f t="array" ref="R195">INDEX(Annuity_PolicyHoldersInforce,A195)*INDEX(Annuity_EscalatedAnnuity,A195)</f>
        <v>2290.9267006082214</v>
      </c>
      <c r="S195" s="23" cm="1">
        <f t="array" ref="S195">-INDEX(Annuity_ExpensesPaid,A195)-INDEX(Annuity_AnnuitiesPaid,A195)</f>
        <v>-2301.8358753730226</v>
      </c>
      <c r="T195" s="23" cm="1">
        <f t="array" ref="T195">IF(A195=Global_MaxT,INDEX(Annuity_NetCF,A195),INDEX(Annuity_NetCF,A195)+(INDEX(Annuity_BEL,(A195+1))*INDEX(Global_DiscountFactor,A195)))</f>
        <v>-1249552.5029766499</v>
      </c>
    </row>
    <row r="196" spans="1:20" x14ac:dyDescent="0.2">
      <c r="A196" s="7">
        <v>194</v>
      </c>
      <c r="B196" s="21">
        <f t="shared" si="6"/>
        <v>38</v>
      </c>
      <c r="C196" s="21"/>
      <c r="D196" s="22" cm="1">
        <f t="array" ref="D196">IF(A196=1,1,INDEX(Life_PolicyHoldersInforce,(A196-1))-INDEX(Life_Deaths,(A196-1))-INDEX(Life_Lapses,(A196-1)))</f>
        <v>0.16763723275170461</v>
      </c>
      <c r="E196" s="22" cm="1">
        <f t="array" ref="E196">(INDEX(Life_PolicyHoldersInforce,A196)-INDEX(Life_Deaths,A196))*INDEX(Life_LapseRateFactor,(Global_DurationInforce+A196))</f>
        <v>1.4654142840065452E-3</v>
      </c>
      <c r="F196" s="22" cm="1">
        <f t="array" ref="F196">INDEX(Life_PolicyHoldersInforce,A196)*INDEX(Global_QxFactor,INDEX(Global_Age,A196),Global_QxIndex)</f>
        <v>5.9328089830363236E-7</v>
      </c>
      <c r="G196" s="11" cm="1">
        <f t="array" ref="G196">INDEX(Life_Deaths,A196)*Life_SumAssured</f>
        <v>0.2966404491518162</v>
      </c>
      <c r="H196" s="11" cm="1">
        <f t="array" ref="H196">INDEX(Life_PolicyHoldersInforce,A196)*Life_Premium</f>
        <v>7.476620580726026</v>
      </c>
      <c r="I196" s="11" cm="1">
        <f t="array" ref="I196">INDEX(Life_PolicyHoldersInforce,A196)*INDEX(Global_EscalatedExpense,A196)</f>
        <v>1.8371095192825466</v>
      </c>
      <c r="J196" s="11" cm="1">
        <f t="array" ref="J196">INDEX(Life_PremiumsReceived,A196)-INDEX(Life_ExpensesPaid,A196)-INDEX(Life_DeathBenefitsPaid,A196)</f>
        <v>5.3428706122916632</v>
      </c>
      <c r="K196" s="11" cm="1">
        <f t="array" ref="K196">IF(A196=Global_MaxT,INDEX(Life_NetCF,A196),INDEX(Life_NetCF,A196)+(INDEX(Life_BEL,(A196+1))/INDEX(Global_DiscountFactor,A196)))</f>
        <v>-1514.0784086674305</v>
      </c>
      <c r="L196" s="11"/>
      <c r="M196" s="5">
        <f t="shared" si="7"/>
        <v>17</v>
      </c>
      <c r="N196" s="22" cm="1">
        <f t="array" ref="N196">INDEX(Annuity_PolicyHoldersInforce,A196)*INDEX(Global_QxFactor,INDEX(Global_Age,A196),Global_QxIndex)</f>
        <v>3.537377876167826E-6</v>
      </c>
      <c r="O196" s="22" cm="1">
        <f t="array" ref="O196">IF(A196=1,1,INDEX(Annuity_PolicyHoldersInforce,(A196-1))-INDEX(Annuity_Deaths,(A196-1)))</f>
        <v>0.99952019364424194</v>
      </c>
      <c r="P196" s="23" cm="1">
        <f t="array" ref="P196">Annuity_Annuity*((1+Annuity_AnnuityEscalation)^INDEX(Annuity_PolicyAge,A196))</f>
        <v>2292.0183178010329</v>
      </c>
      <c r="Q196" s="23" cm="1">
        <f t="array" ref="Q196">INDEX(Annuity_PolicyHoldersInforce,A196)*INDEX(Global_EscalatedExpense,A196)</f>
        <v>10.953581327476902</v>
      </c>
      <c r="R196" s="23" cm="1">
        <f t="array" ref="R196">INDEX(Annuity_PolicyHoldersInforce,A196)*INDEX(Annuity_EscalatedAnnuity,A196)</f>
        <v>2290.9185928446382</v>
      </c>
      <c r="S196" s="23" cm="1">
        <f t="array" ref="S196">-INDEX(Annuity_ExpensesPaid,A196)-INDEX(Annuity_AnnuitiesPaid,A196)</f>
        <v>-2301.8721741721151</v>
      </c>
      <c r="T196" s="23" cm="1">
        <f t="array" ref="T196">IF(A196=Global_MaxT,INDEX(Annuity_NetCF,A196),INDEX(Annuity_NetCF,A196)+(INDEX(Annuity_BEL,(A196+1))*INDEX(Global_DiscountFactor,A196)))</f>
        <v>-1253321.7227910501</v>
      </c>
    </row>
    <row r="197" spans="1:20" x14ac:dyDescent="0.2">
      <c r="A197" s="7">
        <v>195</v>
      </c>
      <c r="B197" s="21">
        <f t="shared" si="6"/>
        <v>38</v>
      </c>
      <c r="C197" s="21"/>
      <c r="D197" s="22" cm="1">
        <f t="array" ref="D197">IF(A197=1,1,INDEX(Life_PolicyHoldersInforce,(A197-1))-INDEX(Life_Deaths,(A197-1))-INDEX(Life_Lapses,(A197-1)))</f>
        <v>0.16617122518679978</v>
      </c>
      <c r="E197" s="22" cm="1">
        <f t="array" ref="E197">(INDEX(Life_PolicyHoldersInforce,A197)-INDEX(Life_Deaths,A197))*INDEX(Life_LapseRateFactor,(Global_DurationInforce+A197))</f>
        <v>1.4525990615717108E-3</v>
      </c>
      <c r="F197" s="22" cm="1">
        <f t="array" ref="F197">INDEX(Life_PolicyHoldersInforce,A197)*INDEX(Global_QxFactor,INDEX(Global_Age,A197),Global_QxIndex)</f>
        <v>5.8809258619211653E-7</v>
      </c>
      <c r="G197" s="11" cm="1">
        <f t="array" ref="G197">INDEX(Life_Deaths,A197)*Life_SumAssured</f>
        <v>0.29404629309605829</v>
      </c>
      <c r="H197" s="11" cm="1">
        <f t="array" ref="H197">INDEX(Life_PolicyHoldersInforce,A197)*Life_Premium</f>
        <v>7.4112366433312706</v>
      </c>
      <c r="I197" s="11" cm="1">
        <f t="array" ref="I197">INDEX(Life_PolicyHoldersInforce,A197)*INDEX(Global_EscalatedExpense,A197)</f>
        <v>1.8284629355147584</v>
      </c>
      <c r="J197" s="11" cm="1">
        <f t="array" ref="J197">INDEX(Life_PremiumsReceived,A197)-INDEX(Life_ExpensesPaid,A197)-INDEX(Life_DeathBenefitsPaid,A197)</f>
        <v>5.2887274147204542</v>
      </c>
      <c r="K197" s="11" cm="1">
        <f t="array" ref="K197">IF(A197=Global_MaxT,INDEX(Life_NetCF,A197),INDEX(Life_NetCF,A197)+(INDEX(Life_BEL,(A197+1))/INDEX(Global_DiscountFactor,A197)))</f>
        <v>-1512.061244713185</v>
      </c>
      <c r="L197" s="11"/>
      <c r="M197" s="5">
        <f t="shared" si="7"/>
        <v>17</v>
      </c>
      <c r="N197" s="22" cm="1">
        <f t="array" ref="N197">INDEX(Annuity_PolicyHoldersInforce,A197)*INDEX(Global_QxFactor,INDEX(Global_Age,A197),Global_QxIndex)</f>
        <v>3.5373653571188682E-6</v>
      </c>
      <c r="O197" s="22" cm="1">
        <f t="array" ref="O197">IF(A197=1,1,INDEX(Annuity_PolicyHoldersInforce,(A197-1))-INDEX(Annuity_Deaths,(A197-1)))</f>
        <v>0.99951665626636577</v>
      </c>
      <c r="P197" s="23" cm="1">
        <f t="array" ref="P197">Annuity_Annuity*((1+Annuity_AnnuityEscalation)^INDEX(Annuity_PolicyAge,A197))</f>
        <v>2292.0183178010329</v>
      </c>
      <c r="Q197" s="23" cm="1">
        <f t="array" ref="Q197">INDEX(Annuity_PolicyHoldersInforce,A197)*INDEX(Global_EscalatedExpense,A197)</f>
        <v>10.998168650187417</v>
      </c>
      <c r="R197" s="23" cm="1">
        <f t="array" ref="R197">INDEX(Annuity_PolicyHoldersInforce,A197)*INDEX(Annuity_EscalatedAnnuity,A197)</f>
        <v>2290.9104851097491</v>
      </c>
      <c r="S197" s="23" cm="1">
        <f t="array" ref="S197">-INDEX(Annuity_ExpensesPaid,A197)-INDEX(Annuity_AnnuitiesPaid,A197)</f>
        <v>-2301.9086537599364</v>
      </c>
      <c r="T197" s="23" cm="1">
        <f t="array" ref="T197">IF(A197=Global_MaxT,INDEX(Annuity_NetCF,A197),INDEX(Annuity_NetCF,A197)+(INDEX(Annuity_BEL,(A197+1))*INDEX(Global_DiscountFactor,A197)))</f>
        <v>-1257109.2529980035</v>
      </c>
    </row>
    <row r="198" spans="1:20" x14ac:dyDescent="0.2">
      <c r="A198" s="7">
        <v>196</v>
      </c>
      <c r="B198" s="21">
        <f t="shared" si="6"/>
        <v>38</v>
      </c>
      <c r="C198" s="21"/>
      <c r="D198" s="22" cm="1">
        <f t="array" ref="D198">IF(A198=1,1,INDEX(Life_PolicyHoldersInforce,(A198-1))-INDEX(Life_Deaths,(A198-1))-INDEX(Life_Lapses,(A198-1)))</f>
        <v>0.16471803803264187</v>
      </c>
      <c r="E198" s="22" cm="1">
        <f t="array" ref="E198">(INDEX(Life_PolicyHoldersInforce,A198)-INDEX(Life_Deaths,A198))*INDEX(Life_LapseRateFactor,(Global_DurationInforce+A198))</f>
        <v>1.4398959097832774E-3</v>
      </c>
      <c r="F198" s="22" cm="1">
        <f t="array" ref="F198">INDEX(Life_PolicyHoldersInforce,A198)*INDEX(Global_QxFactor,INDEX(Global_Age,A198),Global_QxIndex)</f>
        <v>5.8294964648790977E-7</v>
      </c>
      <c r="G198" s="11" cm="1">
        <f t="array" ref="G198">INDEX(Life_Deaths,A198)*Life_SumAssured</f>
        <v>0.29147482324395491</v>
      </c>
      <c r="H198" s="11" cm="1">
        <f t="array" ref="H198">INDEX(Life_PolicyHoldersInforce,A198)*Life_Premium</f>
        <v>7.3464244962558274</v>
      </c>
      <c r="I198" s="11" cm="1">
        <f t="array" ref="I198">INDEX(Life_PolicyHoldersInforce,A198)*INDEX(Global_EscalatedExpense,A198)</f>
        <v>1.8198570479657137</v>
      </c>
      <c r="J198" s="11" cm="1">
        <f t="array" ref="J198">INDEX(Life_PremiumsReceived,A198)-INDEX(Life_ExpensesPaid,A198)-INDEX(Life_DeathBenefitsPaid,A198)</f>
        <v>5.2350926250461587</v>
      </c>
      <c r="K198" s="11" cm="1">
        <f t="array" ref="K198">IF(A198=Global_MaxT,INDEX(Life_NetCF,A198),INDEX(Life_NetCF,A198)+(INDEX(Life_BEL,(A198+1))/INDEX(Global_DiscountFactor,A198)))</f>
        <v>-1509.9999709158062</v>
      </c>
      <c r="L198" s="11"/>
      <c r="M198" s="5">
        <f t="shared" si="7"/>
        <v>17</v>
      </c>
      <c r="N198" s="22" cm="1">
        <f t="array" ref="N198">INDEX(Annuity_PolicyHoldersInforce,A198)*INDEX(Global_QxFactor,INDEX(Global_Age,A198),Global_QxIndex)</f>
        <v>3.5373528381142161E-6</v>
      </c>
      <c r="O198" s="22" cm="1">
        <f t="array" ref="O198">IF(A198=1,1,INDEX(Annuity_PolicyHoldersInforce,(A198-1))-INDEX(Annuity_Deaths,(A198-1)))</f>
        <v>0.99951311890100869</v>
      </c>
      <c r="P198" s="23" cm="1">
        <f t="array" ref="P198">Annuity_Annuity*((1+Annuity_AnnuityEscalation)^INDEX(Annuity_PolicyAge,A198))</f>
        <v>2292.0183178010329</v>
      </c>
      <c r="Q198" s="23" cm="1">
        <f t="array" ref="Q198">INDEX(Annuity_PolicyHoldersInforce,A198)*INDEX(Global_EscalatedExpense,A198)</f>
        <v>11.042937468729022</v>
      </c>
      <c r="R198" s="23" cm="1">
        <f t="array" ref="R198">INDEX(Annuity_PolicyHoldersInforce,A198)*INDEX(Annuity_EscalatedAnnuity,A198)</f>
        <v>2290.9023774035536</v>
      </c>
      <c r="S198" s="23" cm="1">
        <f t="array" ref="S198">-INDEX(Annuity_ExpensesPaid,A198)-INDEX(Annuity_AnnuitiesPaid,A198)</f>
        <v>-2301.9453148722828</v>
      </c>
      <c r="T198" s="23" cm="1">
        <f t="array" ref="T198">IF(A198=Global_MaxT,INDEX(Annuity_NetCF,A198),INDEX(Annuity_NetCF,A198)+(INDEX(Annuity_BEL,(A198+1))*INDEX(Global_DiscountFactor,A198)))</f>
        <v>-1260915.182542603</v>
      </c>
    </row>
    <row r="199" spans="1:20" x14ac:dyDescent="0.2">
      <c r="A199" s="7">
        <v>197</v>
      </c>
      <c r="B199" s="21">
        <f t="shared" si="6"/>
        <v>38</v>
      </c>
      <c r="C199" s="21"/>
      <c r="D199" s="22" cm="1">
        <f t="array" ref="D199">IF(A199=1,1,INDEX(Life_PolicyHoldersInforce,(A199-1))-INDEX(Life_Deaths,(A199-1))-INDEX(Life_Lapses,(A199-1)))</f>
        <v>0.1632775591732121</v>
      </c>
      <c r="E199" s="22" cm="1">
        <f t="array" ref="E199">(INDEX(Life_PolicyHoldersInforce,A199)-INDEX(Life_Deaths,A199))*INDEX(Life_LapseRateFactor,(Global_DurationInforce+A199))</f>
        <v>1.4273038485700961E-3</v>
      </c>
      <c r="F199" s="22" cm="1">
        <f t="array" ref="F199">INDEX(Life_PolicyHoldersInforce,A199)*INDEX(Global_QxFactor,INDEX(Global_Age,A199),Global_QxIndex)</f>
        <v>5.7785168240390646E-7</v>
      </c>
      <c r="G199" s="11" cm="1">
        <f t="array" ref="G199">INDEX(Life_Deaths,A199)*Life_SumAssured</f>
        <v>0.28892584120195325</v>
      </c>
      <c r="H199" s="11" cm="1">
        <f t="array" ref="H199">INDEX(Life_PolicyHoldersInforce,A199)*Life_Premium</f>
        <v>7.2821791391252599</v>
      </c>
      <c r="I199" s="11" cm="1">
        <f t="array" ref="I199">INDEX(Life_PolicyHoldersInforce,A199)*INDEX(Global_EscalatedExpense,A199)</f>
        <v>1.8112916650936128</v>
      </c>
      <c r="J199" s="11" cm="1">
        <f t="array" ref="J199">INDEX(Life_PremiumsReceived,A199)-INDEX(Life_ExpensesPaid,A199)-INDEX(Life_DeathBenefitsPaid,A199)</f>
        <v>5.1819616328296938</v>
      </c>
      <c r="K199" s="11" cm="1">
        <f t="array" ref="K199">IF(A199=Global_MaxT,INDEX(Life_NetCF,A199),INDEX(Life_NetCF,A199)+(INDEX(Life_BEL,(A199+1))/INDEX(Global_DiscountFactor,A199)))</f>
        <v>-1507.895306887335</v>
      </c>
      <c r="L199" s="11"/>
      <c r="M199" s="5">
        <f t="shared" si="7"/>
        <v>17</v>
      </c>
      <c r="N199" s="22" cm="1">
        <f t="array" ref="N199">INDEX(Annuity_PolicyHoldersInforce,A199)*INDEX(Global_QxFactor,INDEX(Global_Age,A199),Global_QxIndex)</f>
        <v>3.5373403191538697E-6</v>
      </c>
      <c r="O199" s="22" cm="1">
        <f t="array" ref="O199">IF(A199=1,1,INDEX(Annuity_PolicyHoldersInforce,(A199-1))-INDEX(Annuity_Deaths,(A199-1)))</f>
        <v>0.9995095815481706</v>
      </c>
      <c r="P199" s="23" cm="1">
        <f t="array" ref="P199">Annuity_Annuity*((1+Annuity_AnnuityEscalation)^INDEX(Annuity_PolicyAge,A199))</f>
        <v>2292.0183178010329</v>
      </c>
      <c r="Q199" s="23" cm="1">
        <f t="array" ref="Q199">INDEX(Annuity_PolicyHoldersInforce,A199)*INDEX(Global_EscalatedExpense,A199)</f>
        <v>11.087888521893261</v>
      </c>
      <c r="R199" s="23" cm="1">
        <f t="array" ref="R199">INDEX(Annuity_PolicyHoldersInforce,A199)*INDEX(Annuity_EscalatedAnnuity,A199)</f>
        <v>2290.8942697260522</v>
      </c>
      <c r="S199" s="23" cm="1">
        <f t="array" ref="S199">-INDEX(Annuity_ExpensesPaid,A199)-INDEX(Annuity_AnnuitiesPaid,A199)</f>
        <v>-2301.9821582479453</v>
      </c>
      <c r="T199" s="23" cm="1">
        <f t="array" ref="T199">IF(A199=Global_MaxT,INDEX(Annuity_NetCF,A199),INDEX(Annuity_NetCF,A199)+(INDEX(Annuity_BEL,(A199+1))*INDEX(Global_DiscountFactor,A199)))</f>
        <v>-1264739.6008021468</v>
      </c>
    </row>
    <row r="200" spans="1:20" x14ac:dyDescent="0.2">
      <c r="A200" s="7">
        <v>198</v>
      </c>
      <c r="B200" s="21">
        <f t="shared" si="6"/>
        <v>38</v>
      </c>
      <c r="C200" s="21"/>
      <c r="D200" s="22" cm="1">
        <f t="array" ref="D200">IF(A200=1,1,INDEX(Life_PolicyHoldersInforce,(A200-1))-INDEX(Life_Deaths,(A200-1))-INDEX(Life_Lapses,(A200-1)))</f>
        <v>0.16184967747295961</v>
      </c>
      <c r="E200" s="22" cm="1">
        <f t="array" ref="E200">(INDEX(Life_PolicyHoldersInforce,A200)-INDEX(Life_Deaths,A200))*INDEX(Life_LapseRateFactor,(Global_DurationInforce+A200))</f>
        <v>1.4148219064318553E-3</v>
      </c>
      <c r="F200" s="22" cm="1">
        <f t="array" ref="F200">INDEX(Life_PolicyHoldersInforce,A200)*INDEX(Global_QxFactor,INDEX(Global_Age,A200),Global_QxIndex)</f>
        <v>5.7279830062295178E-7</v>
      </c>
      <c r="G200" s="11" cm="1">
        <f t="array" ref="G200">INDEX(Life_Deaths,A200)*Life_SumAssured</f>
        <v>0.28639915031147589</v>
      </c>
      <c r="H200" s="11" cm="1">
        <f t="array" ref="H200">INDEX(Life_PolicyHoldersInforce,A200)*Life_Premium</f>
        <v>7.2184956152939987</v>
      </c>
      <c r="I200" s="11" cm="1">
        <f t="array" ref="I200">INDEX(Life_PolicyHoldersInforce,A200)*INDEX(Global_EscalatedExpense,A200)</f>
        <v>1.8027665962581714</v>
      </c>
      <c r="J200" s="11" cm="1">
        <f t="array" ref="J200">INDEX(Life_PremiumsReceived,A200)-INDEX(Life_ExpensesPaid,A200)-INDEX(Life_DeathBenefitsPaid,A200)</f>
        <v>5.1293298687243523</v>
      </c>
      <c r="K200" s="11" cm="1">
        <f t="array" ref="K200">IF(A200=Global_MaxT,INDEX(Life_NetCF,A200),INDEX(Life_NetCF,A200)+(INDEX(Life_BEL,(A200+1))/INDEX(Global_DiscountFactor,A200)))</f>
        <v>-1505.7479641659245</v>
      </c>
      <c r="L200" s="11"/>
      <c r="M200" s="5">
        <f t="shared" si="7"/>
        <v>17</v>
      </c>
      <c r="N200" s="22" cm="1">
        <f t="array" ref="N200">INDEX(Annuity_PolicyHoldersInforce,A200)*INDEX(Global_QxFactor,INDEX(Global_Age,A200),Global_QxIndex)</f>
        <v>3.5373278002378287E-6</v>
      </c>
      <c r="O200" s="22" cm="1">
        <f t="array" ref="O200">IF(A200=1,1,INDEX(Annuity_PolicyHoldersInforce,(A200-1))-INDEX(Annuity_Deaths,(A200-1)))</f>
        <v>0.9995060442078515</v>
      </c>
      <c r="P200" s="23" cm="1">
        <f t="array" ref="P200">Annuity_Annuity*((1+Annuity_AnnuityEscalation)^INDEX(Annuity_PolicyAge,A200))</f>
        <v>2292.0183178010329</v>
      </c>
      <c r="Q200" s="23" cm="1">
        <f t="array" ref="Q200">INDEX(Annuity_PolicyHoldersInforce,A200)*INDEX(Global_EscalatedExpense,A200)</f>
        <v>11.133022551478973</v>
      </c>
      <c r="R200" s="23" cm="1">
        <f t="array" ref="R200">INDEX(Annuity_PolicyHoldersInforce,A200)*INDEX(Annuity_EscalatedAnnuity,A200)</f>
        <v>2290.8861620772445</v>
      </c>
      <c r="S200" s="23" cm="1">
        <f t="array" ref="S200">-INDEX(Annuity_ExpensesPaid,A200)-INDEX(Annuity_AnnuitiesPaid,A200)</f>
        <v>-2302.0191846287235</v>
      </c>
      <c r="T200" s="23" cm="1">
        <f t="array" ref="T200">IF(A200=Global_MaxT,INDEX(Annuity_NetCF,A200),INDEX(Annuity_NetCF,A200)+(INDEX(Annuity_BEL,(A200+1))*INDEX(Global_DiscountFactor,A200)))</f>
        <v>-1268582.5975882395</v>
      </c>
    </row>
    <row r="201" spans="1:20" x14ac:dyDescent="0.2">
      <c r="A201" s="7">
        <v>199</v>
      </c>
      <c r="B201" s="21">
        <f t="shared" si="6"/>
        <v>38</v>
      </c>
      <c r="C201" s="21"/>
      <c r="D201" s="22" cm="1">
        <f t="array" ref="D201">IF(A201=1,1,INDEX(Life_PolicyHoldersInforce,(A201-1))-INDEX(Life_Deaths,(A201-1))-INDEX(Life_Lapses,(A201-1)))</f>
        <v>0.16043428276822713</v>
      </c>
      <c r="E201" s="22" cm="1">
        <f t="array" ref="E201">(INDEX(Life_PolicyHoldersInforce,A201)-INDEX(Life_Deaths,A201))*INDEX(Life_LapseRateFactor,(Global_DurationInforce+A201))</f>
        <v>1.4024491203641308E-3</v>
      </c>
      <c r="F201" s="22" cm="1">
        <f t="array" ref="F201">INDEX(Life_PolicyHoldersInforce,A201)*INDEX(Global_QxFactor,INDEX(Global_Age,A201),Global_QxIndex)</f>
        <v>5.6778911126749616E-7</v>
      </c>
      <c r="G201" s="11" cm="1">
        <f t="array" ref="G201">INDEX(Life_Deaths,A201)*Life_SumAssured</f>
        <v>0.2838945556337481</v>
      </c>
      <c r="H201" s="11" cm="1">
        <f t="array" ref="H201">INDEX(Life_PolicyHoldersInforce,A201)*Life_Premium</f>
        <v>7.1553690114629305</v>
      </c>
      <c r="I201" s="11" cm="1">
        <f t="array" ref="I201">INDEX(Life_PolicyHoldersInforce,A201)*INDEX(Global_EscalatedExpense,A201)</f>
        <v>1.794281651716376</v>
      </c>
      <c r="J201" s="11" cm="1">
        <f t="array" ref="J201">INDEX(Life_PremiumsReceived,A201)-INDEX(Life_ExpensesPaid,A201)-INDEX(Life_DeathBenefitsPaid,A201)</f>
        <v>5.0771928041128067</v>
      </c>
      <c r="K201" s="11" cm="1">
        <f t="array" ref="K201">IF(A201=Global_MaxT,INDEX(Life_NetCF,A201),INDEX(Life_NetCF,A201)+(INDEX(Life_BEL,(A201+1))/INDEX(Global_DiscountFactor,A201)))</f>
        <v>-1503.5586462958452</v>
      </c>
      <c r="L201" s="11"/>
      <c r="M201" s="5">
        <f t="shared" si="7"/>
        <v>17</v>
      </c>
      <c r="N201" s="22" cm="1">
        <f t="array" ref="N201">INDEX(Annuity_PolicyHoldersInforce,A201)*INDEX(Global_QxFactor,INDEX(Global_Age,A201),Global_QxIndex)</f>
        <v>3.5373152813660934E-6</v>
      </c>
      <c r="O201" s="22" cm="1">
        <f t="array" ref="O201">IF(A201=1,1,INDEX(Annuity_PolicyHoldersInforce,(A201-1))-INDEX(Annuity_Deaths,(A201-1)))</f>
        <v>0.99950250688005127</v>
      </c>
      <c r="P201" s="23" cm="1">
        <f t="array" ref="P201">Annuity_Annuity*((1+Annuity_AnnuityEscalation)^INDEX(Annuity_PolicyAge,A201))</f>
        <v>2292.0183178010329</v>
      </c>
      <c r="Q201" s="23" cm="1">
        <f t="array" ref="Q201">INDEX(Annuity_PolicyHoldersInforce,A201)*INDEX(Global_EscalatedExpense,A201)</f>
        <v>11.178340302304544</v>
      </c>
      <c r="R201" s="23" cm="1">
        <f t="array" ref="R201">INDEX(Annuity_PolicyHoldersInforce,A201)*INDEX(Annuity_EscalatedAnnuity,A201)</f>
        <v>2290.8780544571305</v>
      </c>
      <c r="S201" s="23" cm="1">
        <f t="array" ref="S201">-INDEX(Annuity_ExpensesPaid,A201)-INDEX(Annuity_AnnuitiesPaid,A201)</f>
        <v>-2302.0563947594351</v>
      </c>
      <c r="T201" s="23" cm="1">
        <f t="array" ref="T201">IF(A201=Global_MaxT,INDEX(Annuity_NetCF,A201),INDEX(Annuity_NetCF,A201)+(INDEX(Annuity_BEL,(A201+1))*INDEX(Global_DiscountFactor,A201)))</f>
        <v>-1272444.2631489022</v>
      </c>
    </row>
    <row r="202" spans="1:20" x14ac:dyDescent="0.2">
      <c r="A202" s="7">
        <v>200</v>
      </c>
      <c r="B202" s="21">
        <f t="shared" si="6"/>
        <v>38</v>
      </c>
      <c r="C202" s="21"/>
      <c r="D202" s="22" cm="1">
        <f t="array" ref="D202">IF(A202=1,1,INDEX(Life_PolicyHoldersInforce,(A202-1))-INDEX(Life_Deaths,(A202-1))-INDEX(Life_Lapses,(A202-1)))</f>
        <v>0.15903126585875174</v>
      </c>
      <c r="E202" s="22" cm="1">
        <f t="array" ref="E202">(INDEX(Life_PolicyHoldersInforce,A202)-INDEX(Life_Deaths,A202))*INDEX(Life_LapseRateFactor,(Global_DurationInforce+A202))</f>
        <v>1.3901845357840858E-3</v>
      </c>
      <c r="F202" s="22" cm="1">
        <f t="array" ref="F202">INDEX(Life_PolicyHoldersInforce,A202)*INDEX(Global_QxFactor,INDEX(Global_Age,A202),Global_QxIndex)</f>
        <v>5.6282372786951535E-7</v>
      </c>
      <c r="G202" s="11" cm="1">
        <f t="array" ref="G202">INDEX(Life_Deaths,A202)*Life_SumAssured</f>
        <v>0.2814118639347577</v>
      </c>
      <c r="H202" s="11" cm="1">
        <f t="array" ref="H202">INDEX(Life_PolicyHoldersInforce,A202)*Life_Premium</f>
        <v>7.0927944573003279</v>
      </c>
      <c r="I202" s="11" cm="1">
        <f t="array" ref="I202">INDEX(Life_PolicyHoldersInforce,A202)*INDEX(Global_EscalatedExpense,A202)</f>
        <v>1.7858366426182626</v>
      </c>
      <c r="J202" s="11" cm="1">
        <f t="array" ref="J202">INDEX(Life_PremiumsReceived,A202)-INDEX(Life_ExpensesPaid,A202)-INDEX(Life_DeathBenefitsPaid,A202)</f>
        <v>5.0255459507473077</v>
      </c>
      <c r="K202" s="11" cm="1">
        <f t="array" ref="K202">IF(A202=Global_MaxT,INDEX(Life_NetCF,A202),INDEX(Life_NetCF,A202)+(INDEX(Life_BEL,(A202+1))/INDEX(Global_DiscountFactor,A202)))</f>
        <v>-1501.3280489067367</v>
      </c>
      <c r="L202" s="11"/>
      <c r="M202" s="5">
        <f t="shared" si="7"/>
        <v>17</v>
      </c>
      <c r="N202" s="22" cm="1">
        <f t="array" ref="N202">INDEX(Annuity_PolicyHoldersInforce,A202)*INDEX(Global_QxFactor,INDEX(Global_Age,A202),Global_QxIndex)</f>
        <v>3.537302762538663E-6</v>
      </c>
      <c r="O202" s="22" cm="1">
        <f t="array" ref="O202">IF(A202=1,1,INDEX(Annuity_PolicyHoldersInforce,(A202-1))-INDEX(Annuity_Deaths,(A202-1)))</f>
        <v>0.99949896956476991</v>
      </c>
      <c r="P202" s="23" cm="1">
        <f t="array" ref="P202">Annuity_Annuity*((1+Annuity_AnnuityEscalation)^INDEX(Annuity_PolicyAge,A202))</f>
        <v>2292.0183178010329</v>
      </c>
      <c r="Q202" s="23" cm="1">
        <f t="array" ref="Q202">INDEX(Annuity_PolicyHoldersInforce,A202)*INDEX(Global_EscalatedExpense,A202)</f>
        <v>11.22384252222019</v>
      </c>
      <c r="R202" s="23" cm="1">
        <f t="array" ref="R202">INDEX(Annuity_PolicyHoldersInforce,A202)*INDEX(Annuity_EscalatedAnnuity,A202)</f>
        <v>2290.8699468657096</v>
      </c>
      <c r="S202" s="23" cm="1">
        <f t="array" ref="S202">-INDEX(Annuity_ExpensesPaid,A202)-INDEX(Annuity_AnnuitiesPaid,A202)</f>
        <v>-2302.09378938793</v>
      </c>
      <c r="T202" s="23" cm="1">
        <f t="array" ref="T202">IF(A202=Global_MaxT,INDEX(Annuity_NetCF,A202),INDEX(Annuity_NetCF,A202)+(INDEX(Annuity_BEL,(A202+1))*INDEX(Global_DiscountFactor,A202)))</f>
        <v>-1276324.688170695</v>
      </c>
    </row>
    <row r="203" spans="1:20" x14ac:dyDescent="0.2">
      <c r="A203" s="7">
        <v>201</v>
      </c>
      <c r="B203" s="21">
        <f t="shared" si="6"/>
        <v>38</v>
      </c>
      <c r="C203" s="21"/>
      <c r="D203" s="22" cm="1">
        <f t="array" ref="D203">IF(A203=1,1,INDEX(Life_PolicyHoldersInforce,(A203-1))-INDEX(Life_Deaths,(A203-1))-INDEX(Life_Lapses,(A203-1)))</f>
        <v>0.1576405184992398</v>
      </c>
      <c r="E203" s="22" cm="1">
        <f t="array" ref="E203">(INDEX(Life_PolicyHoldersInforce,A203)-INDEX(Life_Deaths,A203))*INDEX(Life_LapseRateFactor,(Global_DurationInforce+A203))</f>
        <v>1.3780272064568247E-3</v>
      </c>
      <c r="F203" s="22" cm="1">
        <f t="array" ref="F203">INDEX(Life_PolicyHoldersInforce,A203)*INDEX(Global_QxFactor,INDEX(Global_Age,A203),Global_QxIndex)</f>
        <v>5.5790176734069448E-7</v>
      </c>
      <c r="G203" s="11" cm="1">
        <f t="array" ref="G203">INDEX(Life_Deaths,A203)*Life_SumAssured</f>
        <v>0.27895088367034726</v>
      </c>
      <c r="H203" s="11" cm="1">
        <f t="array" ref="H203">INDEX(Life_PolicyHoldersInforce,A203)*Life_Premium</f>
        <v>7.0307671250660952</v>
      </c>
      <c r="I203" s="11" cm="1">
        <f t="array" ref="I203">INDEX(Life_PolicyHoldersInforce,A203)*INDEX(Global_EscalatedExpense,A203)</f>
        <v>1.777431381002714</v>
      </c>
      <c r="J203" s="11" cm="1">
        <f t="array" ref="J203">INDEX(Life_PremiumsReceived,A203)-INDEX(Life_ExpensesPaid,A203)-INDEX(Life_DeathBenefitsPaid,A203)</f>
        <v>4.9743848603930338</v>
      </c>
      <c r="K203" s="11" cm="1">
        <f t="array" ref="K203">IF(A203=Global_MaxT,INDEX(Life_NetCF,A203),INDEX(Life_NetCF,A203)+(INDEX(Life_BEL,(A203+1))/INDEX(Global_DiscountFactor,A203)))</f>
        <v>-1499.0568597921215</v>
      </c>
      <c r="L203" s="11"/>
      <c r="M203" s="5">
        <f t="shared" si="7"/>
        <v>17</v>
      </c>
      <c r="N203" s="22" cm="1">
        <f t="array" ref="N203">INDEX(Annuity_PolicyHoldersInforce,A203)*INDEX(Global_QxFactor,INDEX(Global_Age,A203),Global_QxIndex)</f>
        <v>3.5372902437555376E-6</v>
      </c>
      <c r="O203" s="22" cm="1">
        <f t="array" ref="O203">IF(A203=1,1,INDEX(Annuity_PolicyHoldersInforce,(A203-1))-INDEX(Annuity_Deaths,(A203-1)))</f>
        <v>0.99949543226200732</v>
      </c>
      <c r="P203" s="23" cm="1">
        <f t="array" ref="P203">Annuity_Annuity*((1+Annuity_AnnuityEscalation)^INDEX(Annuity_PolicyAge,A203))</f>
        <v>2292.0183178010329</v>
      </c>
      <c r="Q203" s="23" cm="1">
        <f t="array" ref="Q203">INDEX(Annuity_PolicyHoldersInforce,A203)*INDEX(Global_EscalatedExpense,A203)</f>
        <v>11.269529962120313</v>
      </c>
      <c r="R203" s="23" cm="1">
        <f t="array" ref="R203">INDEX(Annuity_PolicyHoldersInforce,A203)*INDEX(Annuity_EscalatedAnnuity,A203)</f>
        <v>2290.8618393029824</v>
      </c>
      <c r="S203" s="23" cm="1">
        <f t="array" ref="S203">-INDEX(Annuity_ExpensesPaid,A203)-INDEX(Annuity_AnnuitiesPaid,A203)</f>
        <v>-2302.1313692651029</v>
      </c>
      <c r="T203" s="23" cm="1">
        <f t="array" ref="T203">IF(A203=Global_MaxT,INDEX(Annuity_NetCF,A203),INDEX(Annuity_NetCF,A203)+(INDEX(Annuity_BEL,(A203+1))*INDEX(Global_DiscountFactor,A203)))</f>
        <v>-1280223.9637808476</v>
      </c>
    </row>
    <row r="204" spans="1:20" x14ac:dyDescent="0.2">
      <c r="A204" s="7">
        <v>202</v>
      </c>
      <c r="B204" s="21">
        <f t="shared" si="6"/>
        <v>38</v>
      </c>
      <c r="C204" s="21"/>
      <c r="D204" s="22" cm="1">
        <f t="array" ref="D204">IF(A204=1,1,INDEX(Life_PolicyHoldersInforce,(A204-1))-INDEX(Life_Deaths,(A204-1))-INDEX(Life_Lapses,(A204-1)))</f>
        <v>0.15626193339101563</v>
      </c>
      <c r="E204" s="22" cm="1">
        <f t="array" ref="E204">(INDEX(Life_PolicyHoldersInforce,A204)-INDEX(Life_Deaths,A204))*INDEX(Life_LapseRateFactor,(Global_DurationInforce+A204))</f>
        <v>1.3659761944223884E-3</v>
      </c>
      <c r="F204" s="22" cm="1">
        <f t="array" ref="F204">INDEX(Life_PolicyHoldersInforce,A204)*INDEX(Global_QxFactor,INDEX(Global_Age,A204),Global_QxIndex)</f>
        <v>5.5302284994287115E-7</v>
      </c>
      <c r="G204" s="11" cm="1">
        <f t="array" ref="G204">INDEX(Life_Deaths,A204)*Life_SumAssured</f>
        <v>0.27651142497143555</v>
      </c>
      <c r="H204" s="11" cm="1">
        <f t="array" ref="H204">INDEX(Life_PolicyHoldersInforce,A204)*Life_Premium</f>
        <v>6.9692822292392975</v>
      </c>
      <c r="I204" s="11" cm="1">
        <f t="array" ref="I204">INDEX(Life_PolicyHoldersInforce,A204)*INDEX(Global_EscalatedExpense,A204)</f>
        <v>1.7690656797932736</v>
      </c>
      <c r="J204" s="11" cm="1">
        <f t="array" ref="J204">INDEX(Life_PremiumsReceived,A204)-INDEX(Life_ExpensesPaid,A204)-INDEX(Life_DeathBenefitsPaid,A204)</f>
        <v>4.9237051244745889</v>
      </c>
      <c r="K204" s="11" cm="1">
        <f t="array" ref="K204">IF(A204=Global_MaxT,INDEX(Life_NetCF,A204),INDEX(Life_NetCF,A204)+(INDEX(Life_BEL,(A204+1))/INDEX(Global_DiscountFactor,A204)))</f>
        <v>-1496.7457589871817</v>
      </c>
      <c r="L204" s="11"/>
      <c r="M204" s="5">
        <f t="shared" si="7"/>
        <v>17</v>
      </c>
      <c r="N204" s="22" cm="1">
        <f t="array" ref="N204">INDEX(Annuity_PolicyHoldersInforce,A204)*INDEX(Global_QxFactor,INDEX(Global_Age,A204),Global_QxIndex)</f>
        <v>3.5372777250167174E-6</v>
      </c>
      <c r="O204" s="22" cm="1">
        <f t="array" ref="O204">IF(A204=1,1,INDEX(Annuity_PolicyHoldersInforce,(A204-1))-INDEX(Annuity_Deaths,(A204-1)))</f>
        <v>0.99949189497176361</v>
      </c>
      <c r="P204" s="23" cm="1">
        <f t="array" ref="P204">Annuity_Annuity*((1+Annuity_AnnuityEscalation)^INDEX(Annuity_PolicyAge,A204))</f>
        <v>2292.0183178010329</v>
      </c>
      <c r="Q204" s="23" cm="1">
        <f t="array" ref="Q204">INDEX(Annuity_PolicyHoldersInforce,A204)*INDEX(Global_EscalatedExpense,A204)</f>
        <v>11.315403375955874</v>
      </c>
      <c r="R204" s="23" cm="1">
        <f t="array" ref="R204">INDEX(Annuity_PolicyHoldersInforce,A204)*INDEX(Annuity_EscalatedAnnuity,A204)</f>
        <v>2290.8537317689484</v>
      </c>
      <c r="S204" s="23" cm="1">
        <f t="array" ref="S204">-INDEX(Annuity_ExpensesPaid,A204)-INDEX(Annuity_AnnuitiesPaid,A204)</f>
        <v>-2302.1691351449044</v>
      </c>
      <c r="T204" s="23" cm="1">
        <f t="array" ref="T204">IF(A204=Global_MaxT,INDEX(Annuity_NetCF,A204),INDEX(Annuity_NetCF,A204)+(INDEX(Annuity_BEL,(A204+1))*INDEX(Global_DiscountFactor,A204)))</f>
        <v>-1284142.1815494017</v>
      </c>
    </row>
    <row r="205" spans="1:20" x14ac:dyDescent="0.2">
      <c r="A205" s="7">
        <v>203</v>
      </c>
      <c r="B205" s="21">
        <f t="shared" si="6"/>
        <v>38</v>
      </c>
      <c r="C205" s="21"/>
      <c r="D205" s="22" cm="1">
        <f t="array" ref="D205">IF(A205=1,1,INDEX(Life_PolicyHoldersInforce,(A205-1))-INDEX(Life_Deaths,(A205-1))-INDEX(Life_Lapses,(A205-1)))</f>
        <v>0.15489540417374331</v>
      </c>
      <c r="E205" s="22" cm="1">
        <f t="array" ref="E205">(INDEX(Life_PolicyHoldersInforce,A205)-INDEX(Life_Deaths,A205))*INDEX(Life_LapseRateFactor,(Global_DurationInforce+A205))</f>
        <v>1.3540305699233895E-3</v>
      </c>
      <c r="F205" s="22" cm="1">
        <f t="array" ref="F205">INDEX(Life_PolicyHoldersInforce,A205)*INDEX(Global_QxFactor,INDEX(Global_Age,A205),Global_QxIndex)</f>
        <v>5.481865992587389E-7</v>
      </c>
      <c r="G205" s="11" cm="1">
        <f t="array" ref="G205">INDEX(Life_Deaths,A205)*Life_SumAssured</f>
        <v>0.27409329962936946</v>
      </c>
      <c r="H205" s="11" cm="1">
        <f t="array" ref="H205">INDEX(Life_PolicyHoldersInforce,A205)*Life_Premium</f>
        <v>6.9083350261489516</v>
      </c>
      <c r="I205" s="11" cm="1">
        <f t="array" ref="I205">INDEX(Life_PolicyHoldersInforce,A205)*INDEX(Global_EscalatedExpense,A205)</f>
        <v>1.7607393527939854</v>
      </c>
      <c r="J205" s="11" cm="1">
        <f t="array" ref="J205">INDEX(Life_PremiumsReceived,A205)-INDEX(Life_ExpensesPaid,A205)-INDEX(Life_DeathBenefitsPaid,A205)</f>
        <v>4.8735023737255965</v>
      </c>
      <c r="K205" s="11" cm="1">
        <f t="array" ref="K205">IF(A205=Global_MaxT,INDEX(Life_NetCF,A205),INDEX(Life_NetCF,A205)+(INDEX(Life_BEL,(A205+1))/INDEX(Global_DiscountFactor,A205)))</f>
        <v>-1494.3954188458072</v>
      </c>
      <c r="L205" s="11"/>
      <c r="M205" s="5">
        <f t="shared" si="7"/>
        <v>17</v>
      </c>
      <c r="N205" s="22" cm="1">
        <f t="array" ref="N205">INDEX(Annuity_PolicyHoldersInforce,A205)*INDEX(Global_QxFactor,INDEX(Global_Age,A205),Global_QxIndex)</f>
        <v>3.5372652063222018E-6</v>
      </c>
      <c r="O205" s="22" cm="1">
        <f t="array" ref="O205">IF(A205=1,1,INDEX(Annuity_PolicyHoldersInforce,(A205-1))-INDEX(Annuity_Deaths,(A205-1)))</f>
        <v>0.99948835769403854</v>
      </c>
      <c r="P205" s="23" cm="1">
        <f t="array" ref="P205">Annuity_Annuity*((1+Annuity_AnnuityEscalation)^INDEX(Annuity_PolicyAge,A205))</f>
        <v>2292.0183178010329</v>
      </c>
      <c r="Q205" s="23" cm="1">
        <f t="array" ref="Q205">INDEX(Annuity_PolicyHoldersInforce,A205)*INDEX(Global_EscalatedExpense,A205)</f>
        <v>11.361463520746854</v>
      </c>
      <c r="R205" s="23" cm="1">
        <f t="array" ref="R205">INDEX(Annuity_PolicyHoldersInforce,A205)*INDEX(Annuity_EscalatedAnnuity,A205)</f>
        <v>2290.8456242636075</v>
      </c>
      <c r="S205" s="23" cm="1">
        <f t="array" ref="S205">-INDEX(Annuity_ExpensesPaid,A205)-INDEX(Annuity_AnnuitiesPaid,A205)</f>
        <v>-2302.2070877843544</v>
      </c>
      <c r="T205" s="23" cm="1">
        <f t="array" ref="T205">IF(A205=Global_MaxT,INDEX(Annuity_NetCF,A205),INDEX(Annuity_NetCF,A205)+(INDEX(Annuity_BEL,(A205+1))*INDEX(Global_DiscountFactor,A205)))</f>
        <v>-1288079.4334913632</v>
      </c>
    </row>
    <row r="206" spans="1:20" x14ac:dyDescent="0.2">
      <c r="A206" s="7">
        <v>204</v>
      </c>
      <c r="B206" s="21">
        <f t="shared" si="6"/>
        <v>39</v>
      </c>
      <c r="C206" s="21"/>
      <c r="D206" s="22" cm="1">
        <f t="array" ref="D206">IF(A206=1,1,INDEX(Life_PolicyHoldersInforce,(A206-1))-INDEX(Life_Deaths,(A206-1))-INDEX(Life_Lapses,(A206-1)))</f>
        <v>0.15354082541722067</v>
      </c>
      <c r="E206" s="22" cm="1">
        <f t="array" ref="E206">(INDEX(Life_PolicyHoldersInforce,A206)-INDEX(Life_Deaths,A206))*INDEX(Life_LapseRateFactor,(Global_DurationInforce+A206))</f>
        <v>1.3421891020476073E-3</v>
      </c>
      <c r="F206" s="22" cm="1">
        <f t="array" ref="F206">INDEX(Life_PolicyHoldersInforce,A206)*INDEX(Global_QxFactor,INDEX(Global_Age,A206),Global_QxIndex)</f>
        <v>5.7877349746011186E-7</v>
      </c>
      <c r="G206" s="11" cm="1">
        <f t="array" ref="G206">INDEX(Life_Deaths,A206)*Life_SumAssured</f>
        <v>0.28938674873005593</v>
      </c>
      <c r="H206" s="11" cm="1">
        <f t="array" ref="H206">INDEX(Life_PolicyHoldersInforce,A206)*Life_Premium</f>
        <v>6.8479208136080416</v>
      </c>
      <c r="I206" s="11" cm="1">
        <f t="array" ref="I206">INDEX(Life_PolicyHoldersInforce,A206)*INDEX(Global_EscalatedExpense,A206)</f>
        <v>1.7524522146852455</v>
      </c>
      <c r="J206" s="11" cm="1">
        <f t="array" ref="J206">INDEX(Life_PremiumsReceived,A206)-INDEX(Life_ExpensesPaid,A206)-INDEX(Life_DeathBenefitsPaid,A206)</f>
        <v>4.80608185019274</v>
      </c>
      <c r="K206" s="11" cm="1">
        <f t="array" ref="K206">IF(A206=Global_MaxT,INDEX(Life_NetCF,A206),INDEX(Life_NetCF,A206)+(INDEX(Life_BEL,(A206+1))/INDEX(Global_DiscountFactor,A206)))</f>
        <v>-1492.006504116923</v>
      </c>
      <c r="L206" s="11"/>
      <c r="M206" s="5">
        <f t="shared" si="7"/>
        <v>18</v>
      </c>
      <c r="N206" s="22" cm="1">
        <f t="array" ref="N206">INDEX(Annuity_PolicyHoldersInforce,A206)*INDEX(Global_QxFactor,INDEX(Global_Age,A206),Global_QxIndex)</f>
        <v>3.7675668579088351E-6</v>
      </c>
      <c r="O206" s="22" cm="1">
        <f t="array" ref="O206">IF(A206=1,1,INDEX(Annuity_PolicyHoldersInforce,(A206-1))-INDEX(Annuity_Deaths,(A206-1)))</f>
        <v>0.99948482042883224</v>
      </c>
      <c r="P206" s="23" cm="1">
        <f t="array" ref="P206">Annuity_Annuity*((1+Annuity_AnnuityEscalation)^INDEX(Annuity_PolicyAge,A206))</f>
        <v>2406.6192336910849</v>
      </c>
      <c r="Q206" s="23" cm="1">
        <f t="array" ref="Q206">INDEX(Annuity_PolicyHoldersInforce,A206)*INDEX(Global_EscalatedExpense,A206)</f>
        <v>11.407711156594731</v>
      </c>
      <c r="R206" s="23" cm="1">
        <f t="array" ref="R206">INDEX(Annuity_PolicyHoldersInforce,A206)*INDEX(Annuity_EscalatedAnnuity,A206)</f>
        <v>2405.3793926263079</v>
      </c>
      <c r="S206" s="23" cm="1">
        <f t="array" ref="S206">-INDEX(Annuity_ExpensesPaid,A206)-INDEX(Annuity_AnnuitiesPaid,A206)</f>
        <v>-2416.7871037829027</v>
      </c>
      <c r="T206" s="23" cm="1">
        <f t="array" ref="T206">IF(A206=Global_MaxT,INDEX(Annuity_NetCF,A206),INDEX(Annuity_NetCF,A206)+(INDEX(Annuity_BEL,(A206+1))*INDEX(Global_DiscountFactor,A206)))</f>
        <v>-1292035.8120688649</v>
      </c>
    </row>
    <row r="207" spans="1:20" x14ac:dyDescent="0.2">
      <c r="A207" s="7">
        <v>205</v>
      </c>
      <c r="B207" s="21">
        <f t="shared" si="6"/>
        <v>39</v>
      </c>
      <c r="C207" s="21"/>
      <c r="D207" s="22" cm="1">
        <f t="array" ref="D207">IF(A207=1,1,INDEX(Life_PolicyHoldersInforce,(A207-1))-INDEX(Life_Deaths,(A207-1))-INDEX(Life_Lapses,(A207-1)))</f>
        <v>0.15219805754167559</v>
      </c>
      <c r="E207" s="22" cm="1">
        <f t="array" ref="E207">(INDEX(Life_PolicyHoldersInforce,A207)-INDEX(Life_Deaths,A207))*INDEX(Life_LapseRateFactor,(Global_DurationInforce+A207))</f>
        <v>1.3304511919234503E-3</v>
      </c>
      <c r="F207" s="22" cm="1">
        <f t="array" ref="F207">INDEX(Life_PolicyHoldersInforce,A207)*INDEX(Global_QxFactor,INDEX(Global_Age,A207),Global_QxIndex)</f>
        <v>5.7371192209411706E-7</v>
      </c>
      <c r="G207" s="11" cm="1">
        <f t="array" ref="G207">INDEX(Life_Deaths,A207)*Life_SumAssured</f>
        <v>0.28685596104705852</v>
      </c>
      <c r="H207" s="11" cm="1">
        <f t="array" ref="H207">INDEX(Life_PolicyHoldersInforce,A207)*Life_Premium</f>
        <v>6.7880333663587313</v>
      </c>
      <c r="I207" s="11" cm="1">
        <f t="array" ref="I207">INDEX(Life_PolicyHoldersInforce,A207)*INDEX(Global_EscalatedExpense,A207)</f>
        <v>1.7442036790962807</v>
      </c>
      <c r="J207" s="11" cm="1">
        <f t="array" ref="J207">INDEX(Life_PremiumsReceived,A207)-INDEX(Life_ExpensesPaid,A207)-INDEX(Life_DeathBenefitsPaid,A207)</f>
        <v>4.7569737262153913</v>
      </c>
      <c r="K207" s="11" cm="1">
        <f t="array" ref="K207">IF(A207=Global_MaxT,INDEX(Life_NetCF,A207),INDEX(Life_NetCF,A207)+(INDEX(Life_BEL,(A207+1))/INDEX(Global_DiscountFactor,A207)))</f>
        <v>-1489.562067284392</v>
      </c>
      <c r="L207" s="11"/>
      <c r="M207" s="5">
        <f t="shared" si="7"/>
        <v>18</v>
      </c>
      <c r="N207" s="22" cm="1">
        <f t="array" ref="N207">INDEX(Annuity_PolicyHoldersInforce,A207)*INDEX(Global_QxFactor,INDEX(Global_Age,A207),Global_QxIndex)</f>
        <v>3.7675526560322893E-6</v>
      </c>
      <c r="O207" s="22" cm="1">
        <f t="array" ref="O207">IF(A207=1,1,INDEX(Annuity_PolicyHoldersInforce,(A207-1))-INDEX(Annuity_Deaths,(A207-1)))</f>
        <v>0.99948105286197431</v>
      </c>
      <c r="P207" s="23" cm="1">
        <f t="array" ref="P207">Annuity_Annuity*((1+Annuity_AnnuityEscalation)^INDEX(Annuity_PolicyAge,A207))</f>
        <v>2406.6192336910849</v>
      </c>
      <c r="Q207" s="23" cm="1">
        <f t="array" ref="Q207">INDEX(Annuity_PolicyHoldersInforce,A207)*INDEX(Global_EscalatedExpense,A207)</f>
        <v>11.454144407273541</v>
      </c>
      <c r="R207" s="23" cm="1">
        <f t="array" ref="R207">INDEX(Annuity_PolicyHoldersInforce,A207)*INDEX(Annuity_EscalatedAnnuity,A207)</f>
        <v>2405.3703255274431</v>
      </c>
      <c r="S207" s="23" cm="1">
        <f t="array" ref="S207">-INDEX(Annuity_ExpensesPaid,A207)-INDEX(Annuity_AnnuitiesPaid,A207)</f>
        <v>-2416.8244699347165</v>
      </c>
      <c r="T207" s="23" cm="1">
        <f t="array" ref="T207">IF(A207=Global_MaxT,INDEX(Annuity_NetCF,A207),INDEX(Annuity_NetCF,A207)+(INDEX(Annuity_BEL,(A207+1))*INDEX(Global_DiscountFactor,A207)))</f>
        <v>-1295896.310779128</v>
      </c>
    </row>
    <row r="208" spans="1:20" x14ac:dyDescent="0.2">
      <c r="A208" s="7">
        <v>206</v>
      </c>
      <c r="B208" s="21">
        <f t="shared" si="6"/>
        <v>39</v>
      </c>
      <c r="C208" s="21"/>
      <c r="D208" s="22" cm="1">
        <f t="array" ref="D208">IF(A208=1,1,INDEX(Life_PolicyHoldersInforce,(A208-1))-INDEX(Life_Deaths,(A208-1))-INDEX(Life_Lapses,(A208-1)))</f>
        <v>0.15086703263783005</v>
      </c>
      <c r="E208" s="22" cm="1">
        <f t="array" ref="E208">(INDEX(Life_PolicyHoldersInforce,A208)-INDEX(Life_Deaths,A208))*INDEX(Life_LapseRateFactor,(Global_DurationInforce+A208))</f>
        <v>1.3188159339023932E-3</v>
      </c>
      <c r="F208" s="22" cm="1">
        <f t="array" ref="F208">INDEX(Life_PolicyHoldersInforce,A208)*INDEX(Global_QxFactor,INDEX(Global_Age,A208),Global_QxIndex)</f>
        <v>5.6869461196365582E-7</v>
      </c>
      <c r="G208" s="11" cm="1">
        <f t="array" ref="G208">INDEX(Life_Deaths,A208)*Life_SumAssured</f>
        <v>0.28434730598182789</v>
      </c>
      <c r="H208" s="11" cm="1">
        <f t="array" ref="H208">INDEX(Life_PolicyHoldersInforce,A208)*Life_Premium</f>
        <v>6.7286696556472201</v>
      </c>
      <c r="I208" s="11" cm="1">
        <f t="array" ref="I208">INDEX(Life_PolicyHoldersInforce,A208)*INDEX(Global_EscalatedExpense,A208)</f>
        <v>1.7359939681547412</v>
      </c>
      <c r="J208" s="11" cm="1">
        <f t="array" ref="J208">INDEX(Life_PremiumsReceived,A208)-INDEX(Life_ExpensesPaid,A208)-INDEX(Life_DeathBenefitsPaid,A208)</f>
        <v>4.7083283815106514</v>
      </c>
      <c r="K208" s="11" cm="1">
        <f t="array" ref="K208">IF(A208=Global_MaxT,INDEX(Life_NetCF,A208),INDEX(Life_NetCF,A208)+(INDEX(Life_BEL,(A208+1))/INDEX(Global_DiscountFactor,A208)))</f>
        <v>-1487.0806009905452</v>
      </c>
      <c r="L208" s="11"/>
      <c r="M208" s="5">
        <f t="shared" si="7"/>
        <v>18</v>
      </c>
      <c r="N208" s="22" cm="1">
        <f t="array" ref="N208">INDEX(Annuity_PolicyHoldersInforce,A208)*INDEX(Global_QxFactor,INDEX(Global_Age,A208),Global_QxIndex)</f>
        <v>3.767538454209278E-6</v>
      </c>
      <c r="O208" s="22" cm="1">
        <f t="array" ref="O208">IF(A208=1,1,INDEX(Annuity_PolicyHoldersInforce,(A208-1))-INDEX(Annuity_Deaths,(A208-1)))</f>
        <v>0.99947728530931823</v>
      </c>
      <c r="P208" s="23" cm="1">
        <f t="array" ref="P208">Annuity_Annuity*((1+Annuity_AnnuityEscalation)^INDEX(Annuity_PolicyAge,A208))</f>
        <v>2406.6192336910849</v>
      </c>
      <c r="Q208" s="23" cm="1">
        <f t="array" ref="Q208">INDEX(Annuity_PolicyHoldersInforce,A208)*INDEX(Global_EscalatedExpense,A208)</f>
        <v>11.500766657019653</v>
      </c>
      <c r="R208" s="23" cm="1">
        <f t="array" ref="R208">INDEX(Annuity_PolicyHoldersInforce,A208)*INDEX(Annuity_EscalatedAnnuity,A208)</f>
        <v>2405.3612584627572</v>
      </c>
      <c r="S208" s="23" cm="1">
        <f t="array" ref="S208">-INDEX(Annuity_ExpensesPaid,A208)-INDEX(Annuity_AnnuitiesPaid,A208)</f>
        <v>-2416.8620251197767</v>
      </c>
      <c r="T208" s="23" cm="1">
        <f t="array" ref="T208">IF(A208=Global_MaxT,INDEX(Annuity_NetCF,A208),INDEX(Annuity_NetCF,A208)+(INDEX(Annuity_BEL,(A208+1))*INDEX(Global_DiscountFactor,A208)))</f>
        <v>-1299775.5631140373</v>
      </c>
    </row>
    <row r="209" spans="1:20" x14ac:dyDescent="0.2">
      <c r="A209" s="7">
        <v>207</v>
      </c>
      <c r="B209" s="21">
        <f t="shared" si="6"/>
        <v>39</v>
      </c>
      <c r="C209" s="21"/>
      <c r="D209" s="22" cm="1">
        <f t="array" ref="D209">IF(A209=1,1,INDEX(Life_PolicyHoldersInforce,(A209-1))-INDEX(Life_Deaths,(A209-1))-INDEX(Life_Lapses,(A209-1)))</f>
        <v>0.14954764800931569</v>
      </c>
      <c r="E209" s="22" cm="1">
        <f t="array" ref="E209">(INDEX(Life_PolicyHoldersInforce,A209)-INDEX(Life_Deaths,A209))*INDEX(Life_LapseRateFactor,(Global_DurationInforce+A209))</f>
        <v>1.3072824302561212E-3</v>
      </c>
      <c r="F209" s="22" cm="1">
        <f t="array" ref="F209">INDEX(Life_PolicyHoldersInforce,A209)*INDEX(Global_QxFactor,INDEX(Global_Age,A209),Global_QxIndex)</f>
        <v>5.6372117995386081E-7</v>
      </c>
      <c r="G209" s="11" cm="1">
        <f t="array" ref="G209">INDEX(Life_Deaths,A209)*Life_SumAssured</f>
        <v>0.28186058997693042</v>
      </c>
      <c r="H209" s="11" cm="1">
        <f t="array" ref="H209">INDEX(Life_PolicyHoldersInforce,A209)*Life_Premium</f>
        <v>6.6698251012154799</v>
      </c>
      <c r="I209" s="11" cm="1">
        <f t="array" ref="I209">INDEX(Life_PolicyHoldersInforce,A209)*INDEX(Global_EscalatedExpense,A209)</f>
        <v>1.727822899118703</v>
      </c>
      <c r="J209" s="11" cm="1">
        <f t="array" ref="J209">INDEX(Life_PremiumsReceived,A209)-INDEX(Life_ExpensesPaid,A209)-INDEX(Life_DeathBenefitsPaid,A209)</f>
        <v>4.6601416121198467</v>
      </c>
      <c r="K209" s="11" cm="1">
        <f t="array" ref="K209">IF(A209=Global_MaxT,INDEX(Life_NetCF,A209),INDEX(Life_NetCF,A209)+(INDEX(Life_BEL,(A209+1))/INDEX(Global_DiscountFactor,A209)))</f>
        <v>-1484.5627451426496</v>
      </c>
      <c r="L209" s="11"/>
      <c r="M209" s="5">
        <f t="shared" si="7"/>
        <v>18</v>
      </c>
      <c r="N209" s="22" cm="1">
        <f t="array" ref="N209">INDEX(Annuity_PolicyHoldersInforce,A209)*INDEX(Global_QxFactor,INDEX(Global_Age,A209),Global_QxIndex)</f>
        <v>3.7675242524398005E-6</v>
      </c>
      <c r="O209" s="22" cm="1">
        <f t="array" ref="O209">IF(A209=1,1,INDEX(Annuity_PolicyHoldersInforce,(A209-1))-INDEX(Annuity_Deaths,(A209-1)))</f>
        <v>0.99947351777086402</v>
      </c>
      <c r="P209" s="23" cm="1">
        <f t="array" ref="P209">Annuity_Annuity*((1+Annuity_AnnuityEscalation)^INDEX(Annuity_PolicyAge,A209))</f>
        <v>2406.6192336910849</v>
      </c>
      <c r="Q209" s="23" cm="1">
        <f t="array" ref="Q209">INDEX(Annuity_PolicyHoldersInforce,A209)*INDEX(Global_EscalatedExpense,A209)</f>
        <v>11.547578675123322</v>
      </c>
      <c r="R209" s="23" cm="1">
        <f t="array" ref="R209">INDEX(Annuity_PolicyHoldersInforce,A209)*INDEX(Annuity_EscalatedAnnuity,A209)</f>
        <v>2405.3521914322496</v>
      </c>
      <c r="S209" s="23" cm="1">
        <f t="array" ref="S209">-INDEX(Annuity_ExpensesPaid,A209)-INDEX(Annuity_AnnuitiesPaid,A209)</f>
        <v>-2416.8997701073731</v>
      </c>
      <c r="T209" s="23" cm="1">
        <f t="array" ref="T209">IF(A209=Global_MaxT,INDEX(Annuity_NetCF,A209),INDEX(Annuity_NetCF,A209)+(INDEX(Annuity_BEL,(A209+1))*INDEX(Global_DiscountFactor,A209)))</f>
        <v>-1303673.6601678554</v>
      </c>
    </row>
    <row r="210" spans="1:20" x14ac:dyDescent="0.2">
      <c r="A210" s="7">
        <v>208</v>
      </c>
      <c r="B210" s="21">
        <f t="shared" si="6"/>
        <v>39</v>
      </c>
      <c r="C210" s="21"/>
      <c r="D210" s="22" cm="1">
        <f t="array" ref="D210">IF(A210=1,1,INDEX(Life_PolicyHoldersInforce,(A210-1))-INDEX(Life_Deaths,(A210-1))-INDEX(Life_Lapses,(A210-1)))</f>
        <v>0.14823980185787961</v>
      </c>
      <c r="E210" s="22" cm="1">
        <f t="array" ref="E210">(INDEX(Life_PolicyHoldersInforce,A210)-INDEX(Life_Deaths,A210))*INDEX(Life_LapseRateFactor,(Global_DurationInforce+A210))</f>
        <v>1.2958497911072665E-3</v>
      </c>
      <c r="F210" s="22" cm="1">
        <f t="array" ref="F210">INDEX(Life_PolicyHoldersInforce,A210)*INDEX(Global_QxFactor,INDEX(Global_Age,A210),Global_QxIndex)</f>
        <v>5.5879124233531837E-7</v>
      </c>
      <c r="G210" s="11" cm="1">
        <f t="array" ref="G210">INDEX(Life_Deaths,A210)*Life_SumAssured</f>
        <v>0.2793956211676592</v>
      </c>
      <c r="H210" s="11" cm="1">
        <f t="array" ref="H210">INDEX(Life_PolicyHoldersInforce,A210)*Life_Premium</f>
        <v>6.6114951628614307</v>
      </c>
      <c r="I210" s="11" cm="1">
        <f t="array" ref="I210">INDEX(Life_PolicyHoldersInforce,A210)*INDEX(Global_EscalatedExpense,A210)</f>
        <v>1.7196902901063837</v>
      </c>
      <c r="J210" s="11" cm="1">
        <f t="array" ref="J210">INDEX(Life_PremiumsReceived,A210)-INDEX(Life_ExpensesPaid,A210)-INDEX(Life_DeathBenefitsPaid,A210)</f>
        <v>4.6124092515873878</v>
      </c>
      <c r="K210" s="11" cm="1">
        <f t="array" ref="K210">IF(A210=Global_MaxT,INDEX(Life_NetCF,A210),INDEX(Life_NetCF,A210)+(INDEX(Life_BEL,(A210+1))/INDEX(Global_DiscountFactor,A210)))</f>
        <v>-1482.0091323646841</v>
      </c>
      <c r="L210" s="11"/>
      <c r="M210" s="5">
        <f t="shared" si="7"/>
        <v>18</v>
      </c>
      <c r="N210" s="22" cm="1">
        <f t="array" ref="N210">INDEX(Annuity_PolicyHoldersInforce,A210)*INDEX(Global_QxFactor,INDEX(Global_Age,A210),Global_QxIndex)</f>
        <v>3.7675100507238563E-6</v>
      </c>
      <c r="O210" s="22" cm="1">
        <f t="array" ref="O210">IF(A210=1,1,INDEX(Annuity_PolicyHoldersInforce,(A210-1))-INDEX(Annuity_Deaths,(A210-1)))</f>
        <v>0.99946975024661155</v>
      </c>
      <c r="P210" s="23" cm="1">
        <f t="array" ref="P210">Annuity_Annuity*((1+Annuity_AnnuityEscalation)^INDEX(Annuity_PolicyAge,A210))</f>
        <v>2406.6192336910849</v>
      </c>
      <c r="Q210" s="23" cm="1">
        <f t="array" ref="Q210">INDEX(Annuity_PolicyHoldersInforce,A210)*INDEX(Global_EscalatedExpense,A210)</f>
        <v>11.594581234006078</v>
      </c>
      <c r="R210" s="23" cm="1">
        <f t="array" ref="R210">INDEX(Annuity_PolicyHoldersInforce,A210)*INDEX(Annuity_EscalatedAnnuity,A210)</f>
        <v>2405.3431244359203</v>
      </c>
      <c r="S210" s="23" cm="1">
        <f t="array" ref="S210">-INDEX(Annuity_ExpensesPaid,A210)-INDEX(Annuity_AnnuitiesPaid,A210)</f>
        <v>-2416.9377056699263</v>
      </c>
      <c r="T210" s="23" cm="1">
        <f t="array" ref="T210">IF(A210=Global_MaxT,INDEX(Annuity_NetCF,A210),INDEX(Annuity_NetCF,A210)+(INDEX(Annuity_BEL,(A210+1))*INDEX(Global_DiscountFactor,A210)))</f>
        <v>-1307590.6934774786</v>
      </c>
    </row>
    <row r="211" spans="1:20" x14ac:dyDescent="0.2">
      <c r="A211" s="7">
        <v>209</v>
      </c>
      <c r="B211" s="21">
        <f t="shared" si="6"/>
        <v>39</v>
      </c>
      <c r="C211" s="21"/>
      <c r="D211" s="22" cm="1">
        <f t="array" ref="D211">IF(A211=1,1,INDEX(Life_PolicyHoldersInforce,(A211-1))-INDEX(Life_Deaths,(A211-1))-INDEX(Life_Lapses,(A211-1)))</f>
        <v>0.14694339327552999</v>
      </c>
      <c r="E211" s="22" cm="1">
        <f t="array" ref="E211">(INDEX(Life_PolicyHoldersInforce,A211)-INDEX(Life_Deaths,A211))*INDEX(Life_LapseRateFactor,(Global_DurationInforce+A211))</f>
        <v>1.2845171343607469E-3</v>
      </c>
      <c r="F211" s="22" cm="1">
        <f t="array" ref="F211">INDEX(Life_PolicyHoldersInforce,A211)*INDEX(Global_QxFactor,INDEX(Global_Age,A211),Global_QxIndex)</f>
        <v>5.5390441873446231E-7</v>
      </c>
      <c r="G211" s="11" cm="1">
        <f t="array" ref="G211">INDEX(Life_Deaths,A211)*Life_SumAssured</f>
        <v>0.27695220936723114</v>
      </c>
      <c r="H211" s="11" cm="1">
        <f t="array" ref="H211">INDEX(Life_PolicyHoldersInforce,A211)*Life_Premium</f>
        <v>6.5536753400886383</v>
      </c>
      <c r="I211" s="11" cm="1">
        <f t="array" ref="I211">INDEX(Life_PolicyHoldersInforce,A211)*INDEX(Global_EscalatedExpense,A211)</f>
        <v>1.7115959600920923</v>
      </c>
      <c r="J211" s="11" cm="1">
        <f t="array" ref="J211">INDEX(Life_PremiumsReceived,A211)-INDEX(Life_ExpensesPaid,A211)-INDEX(Life_DeathBenefitsPaid,A211)</f>
        <v>4.5651271706293155</v>
      </c>
      <c r="K211" s="11" cm="1">
        <f t="array" ref="K211">IF(A211=Global_MaxT,INDEX(Life_NetCF,A211),INDEX(Life_NetCF,A211)+(INDEX(Life_BEL,(A211+1))/INDEX(Global_DiscountFactor,A211)))</f>
        <v>-1479.4203880699417</v>
      </c>
      <c r="L211" s="11"/>
      <c r="M211" s="5">
        <f t="shared" si="7"/>
        <v>18</v>
      </c>
      <c r="N211" s="22" cm="1">
        <f t="array" ref="N211">INDEX(Annuity_PolicyHoldersInforce,A211)*INDEX(Global_QxFactor,INDEX(Global_Age,A211),Global_QxIndex)</f>
        <v>3.7674958490614463E-6</v>
      </c>
      <c r="O211" s="22" cm="1">
        <f t="array" ref="O211">IF(A211=1,1,INDEX(Annuity_PolicyHoldersInforce,(A211-1))-INDEX(Annuity_Deaths,(A211-1)))</f>
        <v>0.99946598273656084</v>
      </c>
      <c r="P211" s="23" cm="1">
        <f t="array" ref="P211">Annuity_Annuity*((1+Annuity_AnnuityEscalation)^INDEX(Annuity_PolicyAge,A211))</f>
        <v>2406.6192336910849</v>
      </c>
      <c r="Q211" s="23" cm="1">
        <f t="array" ref="Q211">INDEX(Annuity_PolicyHoldersInforce,A211)*INDEX(Global_EscalatedExpense,A211)</f>
        <v>11.641775109233473</v>
      </c>
      <c r="R211" s="23" cm="1">
        <f t="array" ref="R211">INDEX(Annuity_PolicyHoldersInforce,A211)*INDEX(Annuity_EscalatedAnnuity,A211)</f>
        <v>2405.334057473769</v>
      </c>
      <c r="S211" s="23" cm="1">
        <f t="array" ref="S211">-INDEX(Annuity_ExpensesPaid,A211)-INDEX(Annuity_AnnuitiesPaid,A211)</f>
        <v>-2416.9758325830026</v>
      </c>
      <c r="T211" s="23" cm="1">
        <f t="array" ref="T211">IF(A211=Global_MaxT,INDEX(Annuity_NetCF,A211),INDEX(Annuity_NetCF,A211)+(INDEX(Annuity_BEL,(A211+1))*INDEX(Global_DiscountFactor,A211)))</f>
        <v>-1311526.7550245866</v>
      </c>
    </row>
    <row r="212" spans="1:20" x14ac:dyDescent="0.2">
      <c r="A212" s="7">
        <v>210</v>
      </c>
      <c r="B212" s="21">
        <f t="shared" si="6"/>
        <v>39</v>
      </c>
      <c r="C212" s="21"/>
      <c r="D212" s="22" cm="1">
        <f t="array" ref="D212">IF(A212=1,1,INDEX(Life_PolicyHoldersInforce,(A212-1))-INDEX(Life_Deaths,(A212-1))-INDEX(Life_Lapses,(A212-1)))</f>
        <v>0.14565832223675051</v>
      </c>
      <c r="E212" s="22" cm="1">
        <f t="array" ref="E212">(INDEX(Life_PolicyHoldersInforce,A212)-INDEX(Life_Deaths,A212))*INDEX(Life_LapseRateFactor,(Global_DurationInforce+A212))</f>
        <v>1.2732835856357093E-3</v>
      </c>
      <c r="F212" s="22" cm="1">
        <f t="array" ref="F212">INDEX(Life_PolicyHoldersInforce,A212)*INDEX(Global_QxFactor,INDEX(Global_Age,A212),Global_QxIndex)</f>
        <v>5.4906033210422545E-7</v>
      </c>
      <c r="G212" s="11" cm="1">
        <f t="array" ref="G212">INDEX(Life_Deaths,A212)*Life_SumAssured</f>
        <v>0.27453016605211272</v>
      </c>
      <c r="H212" s="11" cm="1">
        <f t="array" ref="H212">INDEX(Life_PolicyHoldersInforce,A212)*Life_Premium</f>
        <v>6.496361171759073</v>
      </c>
      <c r="I212" s="11" cm="1">
        <f t="array" ref="I212">INDEX(Life_PolicyHoldersInforce,A212)*INDEX(Global_EscalatedExpense,A212)</f>
        <v>1.7035397289021981</v>
      </c>
      <c r="J212" s="11" cm="1">
        <f t="array" ref="J212">INDEX(Life_PremiumsReceived,A212)-INDEX(Life_ExpensesPaid,A212)-INDEX(Life_DeathBenefitsPaid,A212)</f>
        <v>4.5182912768047618</v>
      </c>
      <c r="K212" s="11" cm="1">
        <f t="array" ref="K212">IF(A212=Global_MaxT,INDEX(Life_NetCF,A212),INDEX(Life_NetCF,A212)+(INDEX(Life_BEL,(A212+1))/INDEX(Global_DiscountFactor,A212)))</f>
        <v>-1476.7971305329484</v>
      </c>
      <c r="L212" s="11"/>
      <c r="M212" s="5">
        <f t="shared" si="7"/>
        <v>18</v>
      </c>
      <c r="N212" s="22" cm="1">
        <f t="array" ref="N212">INDEX(Annuity_PolicyHoldersInforce,A212)*INDEX(Global_QxFactor,INDEX(Global_Age,A212),Global_QxIndex)</f>
        <v>3.7674816474525692E-6</v>
      </c>
      <c r="O212" s="22" cm="1">
        <f t="array" ref="O212">IF(A212=1,1,INDEX(Annuity_PolicyHoldersInforce,(A212-1))-INDEX(Annuity_Deaths,(A212-1)))</f>
        <v>0.99946221524071177</v>
      </c>
      <c r="P212" s="23" cm="1">
        <f t="array" ref="P212">Annuity_Annuity*((1+Annuity_AnnuityEscalation)^INDEX(Annuity_PolicyAge,A212))</f>
        <v>2406.6192336910849</v>
      </c>
      <c r="Q212" s="23" cm="1">
        <f t="array" ref="Q212">INDEX(Annuity_PolicyHoldersInforce,A212)*INDEX(Global_EscalatedExpense,A212)</f>
        <v>11.689161079527866</v>
      </c>
      <c r="R212" s="23" cm="1">
        <f t="array" ref="R212">INDEX(Annuity_PolicyHoldersInforce,A212)*INDEX(Annuity_EscalatedAnnuity,A212)</f>
        <v>2405.324990545796</v>
      </c>
      <c r="S212" s="23" cm="1">
        <f t="array" ref="S212">-INDEX(Annuity_ExpensesPaid,A212)-INDEX(Annuity_AnnuitiesPaid,A212)</f>
        <v>-2417.0141516253238</v>
      </c>
      <c r="T212" s="23" cm="1">
        <f t="array" ref="T212">IF(A212=Global_MaxT,INDEX(Annuity_NetCF,A212),INDEX(Annuity_NetCF,A212)+(INDEX(Annuity_BEL,(A212+1))*INDEX(Global_DiscountFactor,A212)))</f>
        <v>-1315481.9372378059</v>
      </c>
    </row>
    <row r="213" spans="1:20" x14ac:dyDescent="0.2">
      <c r="A213" s="7">
        <v>211</v>
      </c>
      <c r="B213" s="21">
        <f t="shared" si="6"/>
        <v>39</v>
      </c>
      <c r="C213" s="21"/>
      <c r="D213" s="22" cm="1">
        <f t="array" ref="D213">IF(A213=1,1,INDEX(Life_PolicyHoldersInforce,(A213-1))-INDEX(Life_Deaths,(A213-1))-INDEX(Life_Lapses,(A213-1)))</f>
        <v>0.14438448959078268</v>
      </c>
      <c r="E213" s="22" cm="1">
        <f t="array" ref="E213">(INDEX(Life_PolicyHoldersInforce,A213)-INDEX(Life_Deaths,A213))*INDEX(Life_LapseRateFactor,(Global_DurationInforce+A213))</f>
        <v>1.2621482781980647E-3</v>
      </c>
      <c r="F213" s="22" cm="1">
        <f t="array" ref="F213">INDEX(Life_PolicyHoldersInforce,A213)*INDEX(Global_QxFactor,INDEX(Global_Age,A213),Global_QxIndex)</f>
        <v>5.4425860869494777E-7</v>
      </c>
      <c r="G213" s="11" cm="1">
        <f t="array" ref="G213">INDEX(Life_Deaths,A213)*Life_SumAssured</f>
        <v>0.2721293043474739</v>
      </c>
      <c r="H213" s="11" cm="1">
        <f t="array" ref="H213">INDEX(Life_PolicyHoldersInforce,A213)*Life_Premium</f>
        <v>6.4395482357489078</v>
      </c>
      <c r="I213" s="11" cm="1">
        <f t="array" ref="I213">INDEX(Life_PolicyHoldersInforce,A213)*INDEX(Global_EscalatedExpense,A213)</f>
        <v>1.6955214172111208</v>
      </c>
      <c r="J213" s="11" cm="1">
        <f t="array" ref="J213">INDEX(Life_PremiumsReceived,A213)-INDEX(Life_ExpensesPaid,A213)-INDEX(Life_DeathBenefitsPaid,A213)</f>
        <v>4.4718975141903128</v>
      </c>
      <c r="K213" s="11" cm="1">
        <f t="array" ref="K213">IF(A213=Global_MaxT,INDEX(Life_NetCF,A213),INDEX(Life_NetCF,A213)+(INDEX(Life_BEL,(A213+1))/INDEX(Global_DiscountFactor,A213)))</f>
        <v>-1474.1399709607085</v>
      </c>
      <c r="L213" s="11"/>
      <c r="M213" s="5">
        <f t="shared" si="7"/>
        <v>18</v>
      </c>
      <c r="N213" s="22" cm="1">
        <f t="array" ref="N213">INDEX(Annuity_PolicyHoldersInforce,A213)*INDEX(Global_QxFactor,INDEX(Global_Age,A213),Global_QxIndex)</f>
        <v>3.7674674458972255E-6</v>
      </c>
      <c r="O213" s="22" cm="1">
        <f t="array" ref="O213">IF(A213=1,1,INDEX(Annuity_PolicyHoldersInforce,(A213-1))-INDEX(Annuity_Deaths,(A213-1)))</f>
        <v>0.99945844775906434</v>
      </c>
      <c r="P213" s="23" cm="1">
        <f t="array" ref="P213">Annuity_Annuity*((1+Annuity_AnnuityEscalation)^INDEX(Annuity_PolicyAge,A213))</f>
        <v>2406.6192336910849</v>
      </c>
      <c r="Q213" s="23" cm="1">
        <f t="array" ref="Q213">INDEX(Annuity_PolicyHoldersInforce,A213)*INDEX(Global_EscalatedExpense,A213)</f>
        <v>11.736739926781283</v>
      </c>
      <c r="R213" s="23" cm="1">
        <f t="array" ref="R213">INDEX(Annuity_PolicyHoldersInforce,A213)*INDEX(Annuity_EscalatedAnnuity,A213)</f>
        <v>2405.3159236520005</v>
      </c>
      <c r="S213" s="23" cm="1">
        <f t="array" ref="S213">-INDEX(Annuity_ExpensesPaid,A213)-INDEX(Annuity_AnnuitiesPaid,A213)</f>
        <v>-2417.0526635787819</v>
      </c>
      <c r="T213" s="23" cm="1">
        <f t="array" ref="T213">IF(A213=Global_MaxT,INDEX(Annuity_NetCF,A213),INDEX(Annuity_NetCF,A213)+(INDEX(Annuity_BEL,(A213+1))*INDEX(Global_DiscountFactor,A213)))</f>
        <v>-1319456.3329948809</v>
      </c>
    </row>
    <row r="214" spans="1:20" x14ac:dyDescent="0.2">
      <c r="A214" s="7">
        <v>212</v>
      </c>
      <c r="B214" s="21">
        <f t="shared" si="6"/>
        <v>39</v>
      </c>
      <c r="C214" s="21"/>
      <c r="D214" s="22" cm="1">
        <f t="array" ref="D214">IF(A214=1,1,INDEX(Life_PolicyHoldersInforce,(A214-1))-INDEX(Life_Deaths,(A214-1))-INDEX(Life_Lapses,(A214-1)))</f>
        <v>0.14312179705397593</v>
      </c>
      <c r="E214" s="22" cm="1">
        <f t="array" ref="E214">(INDEX(Life_PolicyHoldersInforce,A214)-INDEX(Life_Deaths,A214))*INDEX(Life_LapseRateFactor,(Global_DurationInforce+A214))</f>
        <v>1.2511103528936149E-3</v>
      </c>
      <c r="F214" s="22" cm="1">
        <f t="array" ref="F214">INDEX(Life_PolicyHoldersInforce,A214)*INDEX(Global_QxFactor,INDEX(Global_Age,A214),Global_QxIndex)</f>
        <v>5.3949887802554073E-7</v>
      </c>
      <c r="G214" s="11" cm="1">
        <f t="array" ref="G214">INDEX(Life_Deaths,A214)*Life_SumAssured</f>
        <v>0.26974943901277038</v>
      </c>
      <c r="H214" s="11" cm="1">
        <f t="array" ref="H214">INDEX(Life_PolicyHoldersInforce,A214)*Life_Premium</f>
        <v>6.3832321486073269</v>
      </c>
      <c r="I214" s="11" cm="1">
        <f t="array" ref="I214">INDEX(Life_PolicyHoldersInforce,A214)*INDEX(Global_EscalatedExpense,A214)</f>
        <v>1.6875408465373416</v>
      </c>
      <c r="J214" s="11" cm="1">
        <f t="array" ref="J214">INDEX(Life_PremiumsReceived,A214)-INDEX(Life_ExpensesPaid,A214)-INDEX(Life_DeathBenefitsPaid,A214)</f>
        <v>4.4259418630572149</v>
      </c>
      <c r="K214" s="11" cm="1">
        <f t="array" ref="K214">IF(A214=Global_MaxT,INDEX(Life_NetCF,A214),INDEX(Life_NetCF,A214)+(INDEX(Life_BEL,(A214+1))/INDEX(Global_DiscountFactor,A214)))</f>
        <v>-1471.4495135632801</v>
      </c>
      <c r="L214" s="11"/>
      <c r="M214" s="5">
        <f t="shared" si="7"/>
        <v>18</v>
      </c>
      <c r="N214" s="22" cm="1">
        <f t="array" ref="N214">INDEX(Annuity_PolicyHoldersInforce,A214)*INDEX(Global_QxFactor,INDEX(Global_Age,A214),Global_QxIndex)</f>
        <v>3.7674532443954142E-6</v>
      </c>
      <c r="O214" s="22" cm="1">
        <f t="array" ref="O214">IF(A214=1,1,INDEX(Annuity_PolicyHoldersInforce,(A214-1))-INDEX(Annuity_Deaths,(A214-1)))</f>
        <v>0.99945468029161844</v>
      </c>
      <c r="P214" s="23" cm="1">
        <f t="array" ref="P214">Annuity_Annuity*((1+Annuity_AnnuityEscalation)^INDEX(Annuity_PolicyAge,A214))</f>
        <v>2406.6192336910849</v>
      </c>
      <c r="Q214" s="23" cm="1">
        <f t="array" ref="Q214">INDEX(Annuity_PolicyHoldersInforce,A214)*INDEX(Global_EscalatedExpense,A214)</f>
        <v>11.784512436068322</v>
      </c>
      <c r="R214" s="23" cm="1">
        <f t="array" ref="R214">INDEX(Annuity_PolicyHoldersInforce,A214)*INDEX(Annuity_EscalatedAnnuity,A214)</f>
        <v>2405.3068567923829</v>
      </c>
      <c r="S214" s="23" cm="1">
        <f t="array" ref="S214">-INDEX(Annuity_ExpensesPaid,A214)-INDEX(Annuity_AnnuitiesPaid,A214)</f>
        <v>-2417.0913692284512</v>
      </c>
      <c r="T214" s="23" cm="1">
        <f t="array" ref="T214">IF(A214=Global_MaxT,INDEX(Annuity_NetCF,A214),INDEX(Annuity_NetCF,A214)+(INDEX(Annuity_BEL,(A214+1))*INDEX(Global_DiscountFactor,A214)))</f>
        <v>-1323450.0356248575</v>
      </c>
    </row>
    <row r="215" spans="1:20" x14ac:dyDescent="0.2">
      <c r="A215" s="7">
        <v>213</v>
      </c>
      <c r="B215" s="21">
        <f t="shared" si="6"/>
        <v>39</v>
      </c>
      <c r="C215" s="21"/>
      <c r="D215" s="22" cm="1">
        <f t="array" ref="D215">IF(A215=1,1,INDEX(Life_PolicyHoldersInforce,(A215-1))-INDEX(Life_Deaths,(A215-1))-INDEX(Life_Lapses,(A215-1)))</f>
        <v>0.14187014720220431</v>
      </c>
      <c r="E215" s="22" cm="1">
        <f t="array" ref="E215">(INDEX(Life_PolicyHoldersInforce,A215)-INDEX(Life_Deaths,A215))*INDEX(Life_LapseRateFactor,(Global_DurationInforce+A215))</f>
        <v>1.2401689580817633E-3</v>
      </c>
      <c r="F215" s="22" cm="1">
        <f t="array" ref="F215">INDEX(Life_PolicyHoldersInforce,A215)*INDEX(Global_QxFactor,INDEX(Global_Age,A215),Global_QxIndex)</f>
        <v>5.347807728549009E-7</v>
      </c>
      <c r="G215" s="11" cm="1">
        <f t="array" ref="G215">INDEX(Life_Deaths,A215)*Life_SumAssured</f>
        <v>0.26739038642745044</v>
      </c>
      <c r="H215" s="11" cm="1">
        <f t="array" ref="H215">INDEX(Life_PolicyHoldersInforce,A215)*Life_Premium</f>
        <v>6.3274085652183123</v>
      </c>
      <c r="I215" s="11" cm="1">
        <f t="array" ref="I215">INDEX(Life_PolicyHoldersInforce,A215)*INDEX(Global_EscalatedExpense,A215)</f>
        <v>1.679597839239426</v>
      </c>
      <c r="J215" s="11" cm="1">
        <f t="array" ref="J215">INDEX(Life_PremiumsReceived,A215)-INDEX(Life_ExpensesPaid,A215)-INDEX(Life_DeathBenefitsPaid,A215)</f>
        <v>4.3804203395514358</v>
      </c>
      <c r="K215" s="11" cm="1">
        <f t="array" ref="K215">IF(A215=Global_MaxT,INDEX(Life_NetCF,A215),INDEX(Life_NetCF,A215)+(INDEX(Life_BEL,(A215+1))/INDEX(Global_DiscountFactor,A215)))</f>
        <v>-1468.7263556236869</v>
      </c>
      <c r="L215" s="11"/>
      <c r="M215" s="5">
        <f t="shared" si="7"/>
        <v>18</v>
      </c>
      <c r="N215" s="22" cm="1">
        <f t="array" ref="N215">INDEX(Annuity_PolicyHoldersInforce,A215)*INDEX(Global_QxFactor,INDEX(Global_Age,A215),Global_QxIndex)</f>
        <v>3.7674390429471362E-6</v>
      </c>
      <c r="O215" s="22" cm="1">
        <f t="array" ref="O215">IF(A215=1,1,INDEX(Annuity_PolicyHoldersInforce,(A215-1))-INDEX(Annuity_Deaths,(A215-1)))</f>
        <v>0.99945091283837406</v>
      </c>
      <c r="P215" s="23" cm="1">
        <f t="array" ref="P215">Annuity_Annuity*((1+Annuity_AnnuityEscalation)^INDEX(Annuity_PolicyAge,A215))</f>
        <v>2406.6192336910849</v>
      </c>
      <c r="Q215" s="23" cm="1">
        <f t="array" ref="Q215">INDEX(Annuity_PolicyHoldersInforce,A215)*INDEX(Global_EscalatedExpense,A215)</f>
        <v>11.832479395659092</v>
      </c>
      <c r="R215" s="23" cm="1">
        <f t="array" ref="R215">INDEX(Annuity_PolicyHoldersInforce,A215)*INDEX(Annuity_EscalatedAnnuity,A215)</f>
        <v>2405.2977899669431</v>
      </c>
      <c r="S215" s="23" cm="1">
        <f t="array" ref="S215">-INDEX(Annuity_ExpensesPaid,A215)-INDEX(Annuity_AnnuitiesPaid,A215)</f>
        <v>-2417.1302693626021</v>
      </c>
      <c r="T215" s="23" cm="1">
        <f t="array" ref="T215">IF(A215=Global_MaxT,INDEX(Annuity_NetCF,A215),INDEX(Annuity_NetCF,A215)+(INDEX(Annuity_BEL,(A215+1))*INDEX(Global_DiscountFactor,A215)))</f>
        <v>-1327463.1389102773</v>
      </c>
    </row>
    <row r="216" spans="1:20" x14ac:dyDescent="0.2">
      <c r="A216" s="7">
        <v>214</v>
      </c>
      <c r="B216" s="21">
        <f t="shared" si="6"/>
        <v>39</v>
      </c>
      <c r="C216" s="21"/>
      <c r="D216" s="22" cm="1">
        <f t="array" ref="D216">IF(A216=1,1,INDEX(Life_PolicyHoldersInforce,(A216-1))-INDEX(Life_Deaths,(A216-1))-INDEX(Life_Lapses,(A216-1)))</f>
        <v>0.14062944346334968</v>
      </c>
      <c r="E216" s="22" cm="1">
        <f t="array" ref="E216">(INDEX(Life_PolicyHoldersInforce,A216)-INDEX(Life_Deaths,A216))*INDEX(Life_LapseRateFactor,(Global_DurationInforce+A216))</f>
        <v>1.2293232495698067E-3</v>
      </c>
      <c r="F216" s="22" cm="1">
        <f t="array" ref="F216">INDEX(Life_PolicyHoldersInforce,A216)*INDEX(Global_QxFactor,INDEX(Global_Age,A216),Global_QxIndex)</f>
        <v>5.3010392915357626E-7</v>
      </c>
      <c r="G216" s="11" cm="1">
        <f t="array" ref="G216">INDEX(Life_Deaths,A216)*Life_SumAssured</f>
        <v>0.26505196457678815</v>
      </c>
      <c r="H216" s="11" cm="1">
        <f t="array" ref="H216">INDEX(Life_PolicyHoldersInforce,A216)*Life_Premium</f>
        <v>6.272073178465396</v>
      </c>
      <c r="I216" s="11" cm="1">
        <f t="array" ref="I216">INDEX(Life_PolicyHoldersInforce,A216)*INDEX(Global_EscalatedExpense,A216)</f>
        <v>1.6716922185120715</v>
      </c>
      <c r="J216" s="11" cm="1">
        <f t="array" ref="J216">INDEX(Life_PremiumsReceived,A216)-INDEX(Life_ExpensesPaid,A216)-INDEX(Life_DeathBenefitsPaid,A216)</f>
        <v>4.3353289953765364</v>
      </c>
      <c r="K216" s="11" cm="1">
        <f t="array" ref="K216">IF(A216=Global_MaxT,INDEX(Life_NetCF,A216),INDEX(Life_NetCF,A216)+(INDEX(Life_BEL,(A216+1))/INDEX(Global_DiscountFactor,A216)))</f>
        <v>-1465.9710875671742</v>
      </c>
      <c r="L216" s="11"/>
      <c r="M216" s="5">
        <f t="shared" si="7"/>
        <v>18</v>
      </c>
      <c r="N216" s="22" cm="1">
        <f t="array" ref="N216">INDEX(Annuity_PolicyHoldersInforce,A216)*INDEX(Global_QxFactor,INDEX(Global_Age,A216),Global_QxIndex)</f>
        <v>3.7674248415523903E-6</v>
      </c>
      <c r="O216" s="22" cm="1">
        <f t="array" ref="O216">IF(A216=1,1,INDEX(Annuity_PolicyHoldersInforce,(A216-1))-INDEX(Annuity_Deaths,(A216-1)))</f>
        <v>0.9994471453993311</v>
      </c>
      <c r="P216" s="23" cm="1">
        <f t="array" ref="P216">Annuity_Annuity*((1+Annuity_AnnuityEscalation)^INDEX(Annuity_PolicyAge,A216))</f>
        <v>2406.6192336910849</v>
      </c>
      <c r="Q216" s="23" cm="1">
        <f t="array" ref="Q216">INDEX(Annuity_PolicyHoldersInforce,A216)*INDEX(Global_EscalatedExpense,A216)</f>
        <v>11.880641597032231</v>
      </c>
      <c r="R216" s="23" cm="1">
        <f t="array" ref="R216">INDEX(Annuity_PolicyHoldersInforce,A216)*INDEX(Annuity_EscalatedAnnuity,A216)</f>
        <v>2405.2887231756804</v>
      </c>
      <c r="S216" s="23" cm="1">
        <f t="array" ref="S216">-INDEX(Annuity_ExpensesPaid,A216)-INDEX(Annuity_AnnuitiesPaid,A216)</f>
        <v>-2417.1693647727125</v>
      </c>
      <c r="T216" s="23" cm="1">
        <f t="array" ref="T216">IF(A216=Global_MaxT,INDEX(Annuity_NetCF,A216),INDEX(Annuity_NetCF,A216)+(INDEX(Annuity_BEL,(A216+1))*INDEX(Global_DiscountFactor,A216)))</f>
        <v>-1331495.7370893804</v>
      </c>
    </row>
    <row r="217" spans="1:20" x14ac:dyDescent="0.2">
      <c r="A217" s="7">
        <v>215</v>
      </c>
      <c r="B217" s="21">
        <f t="shared" si="6"/>
        <v>39</v>
      </c>
      <c r="C217" s="21"/>
      <c r="D217" s="22" cm="1">
        <f t="array" ref="D217">IF(A217=1,1,INDEX(Life_PolicyHoldersInforce,(A217-1))-INDEX(Life_Deaths,(A217-1))-INDEX(Life_Lapses,(A217-1)))</f>
        <v>0.13939959010985073</v>
      </c>
      <c r="E217" s="22" cm="1">
        <f t="array" ref="E217">(INDEX(Life_PolicyHoldersInforce,A217)-INDEX(Life_Deaths,A217))*INDEX(Life_LapseRateFactor,(Global_DurationInforce+A217))</f>
        <v>1.2185723905478005E-3</v>
      </c>
      <c r="F217" s="22" cm="1">
        <f t="array" ref="F217">INDEX(Life_PolicyHoldersInforce,A217)*INDEX(Global_QxFactor,INDEX(Global_Age,A217),Global_QxIndex)</f>
        <v>5.2546798607567869E-7</v>
      </c>
      <c r="G217" s="11" cm="1">
        <f t="array" ref="G217">INDEX(Life_Deaths,A217)*Life_SumAssured</f>
        <v>0.26273399303783934</v>
      </c>
      <c r="H217" s="11" cm="1">
        <f t="array" ref="H217">INDEX(Life_PolicyHoldersInforce,A217)*Life_Premium</f>
        <v>6.2172217188993431</v>
      </c>
      <c r="I217" s="11" cm="1">
        <f t="array" ref="I217">INDEX(Life_PolicyHoldersInforce,A217)*INDEX(Global_EscalatedExpense,A217)</f>
        <v>1.6638238083821739</v>
      </c>
      <c r="J217" s="11" cm="1">
        <f t="array" ref="J217">INDEX(Life_PremiumsReceived,A217)-INDEX(Life_ExpensesPaid,A217)-INDEX(Life_DeathBenefitsPaid,A217)</f>
        <v>4.2906639174793302</v>
      </c>
      <c r="K217" s="11" cm="1">
        <f t="array" ref="K217">IF(A217=Global_MaxT,INDEX(Life_NetCF,A217),INDEX(Life_NetCF,A217)+(INDEX(Life_BEL,(A217+1))/INDEX(Global_DiscountFactor,A217)))</f>
        <v>-1463.1842930298124</v>
      </c>
      <c r="L217" s="11"/>
      <c r="M217" s="5">
        <f t="shared" si="7"/>
        <v>18</v>
      </c>
      <c r="N217" s="22" cm="1">
        <f t="array" ref="N217">INDEX(Annuity_PolicyHoldersInforce,A217)*INDEX(Global_QxFactor,INDEX(Global_Age,A217),Global_QxIndex)</f>
        <v>3.7674106402111765E-6</v>
      </c>
      <c r="O217" s="22" cm="1">
        <f t="array" ref="O217">IF(A217=1,1,INDEX(Annuity_PolicyHoldersInforce,(A217-1))-INDEX(Annuity_Deaths,(A217-1)))</f>
        <v>0.99944337797448957</v>
      </c>
      <c r="P217" s="23" cm="1">
        <f t="array" ref="P217">Annuity_Annuity*((1+Annuity_AnnuityEscalation)^INDEX(Annuity_PolicyAge,A217))</f>
        <v>2406.6192336910849</v>
      </c>
      <c r="Q217" s="23" cm="1">
        <f t="array" ref="Q217">INDEX(Annuity_PolicyHoldersInforce,A217)*INDEX(Global_EscalatedExpense,A217)</f>
        <v>11.928999834887968</v>
      </c>
      <c r="R217" s="23" cm="1">
        <f t="array" ref="R217">INDEX(Annuity_PolicyHoldersInforce,A217)*INDEX(Annuity_EscalatedAnnuity,A217)</f>
        <v>2405.2796564185956</v>
      </c>
      <c r="S217" s="23" cm="1">
        <f t="array" ref="S217">-INDEX(Annuity_ExpensesPaid,A217)-INDEX(Annuity_AnnuitiesPaid,A217)</f>
        <v>-2417.2086562534837</v>
      </c>
      <c r="T217" s="23" cm="1">
        <f t="array" ref="T217">IF(A217=Global_MaxT,INDEX(Annuity_NetCF,A217),INDEX(Annuity_NetCF,A217)+(INDEX(Annuity_BEL,(A217+1))*INDEX(Global_DiscountFactor,A217)))</f>
        <v>-1335547.924858321</v>
      </c>
    </row>
    <row r="218" spans="1:20" x14ac:dyDescent="0.2">
      <c r="A218" s="7">
        <v>216</v>
      </c>
      <c r="B218" s="21">
        <f t="shared" si="6"/>
        <v>40</v>
      </c>
      <c r="C218" s="21"/>
      <c r="D218" s="22" cm="1">
        <f t="array" ref="D218">IF(A218=1,1,INDEX(Life_PolicyHoldersInforce,(A218-1))-INDEX(Life_Deaths,(A218-1))-INDEX(Life_Lapses,(A218-1)))</f>
        <v>0.13818049225131687</v>
      </c>
      <c r="E218" s="22" cm="1">
        <f t="array" ref="E218">(INDEX(Life_PolicyHoldersInforce,A218)-INDEX(Life_Deaths,A218))*INDEX(Life_LapseRateFactor,(Global_DurationInforce+A218))</f>
        <v>1.2079152386408854E-3</v>
      </c>
      <c r="F218" s="22" cm="1">
        <f t="array" ref="F218">INDEX(Life_PolicyHoldersInforce,A218)*INDEX(Global_QxFactor,INDEX(Global_Age,A218),Global_QxIndex)</f>
        <v>5.5666497134011156E-7</v>
      </c>
      <c r="G218" s="11" cm="1">
        <f t="array" ref="G218">INDEX(Life_Deaths,A218)*Life_SumAssured</f>
        <v>0.27833248567005581</v>
      </c>
      <c r="H218" s="11" cm="1">
        <f t="array" ref="H218">INDEX(Life_PolicyHoldersInforce,A218)*Life_Premium</f>
        <v>6.162849954408733</v>
      </c>
      <c r="I218" s="11" cm="1">
        <f t="array" ref="I218">INDEX(Life_PolicyHoldersInforce,A218)*INDEX(Global_EscalatedExpense,A218)</f>
        <v>1.6559924337049079</v>
      </c>
      <c r="J218" s="11" cm="1">
        <f t="array" ref="J218">INDEX(Life_PremiumsReceived,A218)-INDEX(Life_ExpensesPaid,A218)-INDEX(Life_DeathBenefitsPaid,A218)</f>
        <v>4.2285250350337691</v>
      </c>
      <c r="K218" s="11" cm="1">
        <f t="array" ref="K218">IF(A218=Global_MaxT,INDEX(Life_NetCF,A218),INDEX(Life_NetCF,A218)+(INDEX(Life_BEL,(A218+1))/INDEX(Global_DiscountFactor,A218)))</f>
        <v>-1460.3665489264567</v>
      </c>
      <c r="L218" s="11"/>
      <c r="M218" s="5">
        <f t="shared" si="7"/>
        <v>19</v>
      </c>
      <c r="N218" s="22" cm="1">
        <f t="array" ref="N218">INDEX(Annuity_PolicyHoldersInforce,A218)*INDEX(Global_QxFactor,INDEX(Global_Age,A218),Global_QxIndex)</f>
        <v>4.0262776105821511E-6</v>
      </c>
      <c r="O218" s="22" cm="1">
        <f t="array" ref="O218">IF(A218=1,1,INDEX(Annuity_PolicyHoldersInforce,(A218-1))-INDEX(Annuity_Deaths,(A218-1)))</f>
        <v>0.99943961056384933</v>
      </c>
      <c r="P218" s="23" cm="1">
        <f t="array" ref="P218">Annuity_Annuity*((1+Annuity_AnnuityEscalation)^INDEX(Annuity_PolicyAge,A218))</f>
        <v>2526.9501953756389</v>
      </c>
      <c r="Q218" s="23" cm="1">
        <f t="array" ref="Q218">INDEX(Annuity_PolicyHoldersInforce,A218)*INDEX(Global_EscalatedExpense,A218)</f>
        <v>11.977554907161226</v>
      </c>
      <c r="R218" s="23" cm="1">
        <f t="array" ref="R218">INDEX(Annuity_PolicyHoldersInforce,A218)*INDEX(Annuity_EscalatedAnnuity,A218)</f>
        <v>2525.5341191804714</v>
      </c>
      <c r="S218" s="23" cm="1">
        <f t="array" ref="S218">-INDEX(Annuity_ExpensesPaid,A218)-INDEX(Annuity_AnnuitiesPaid,A218)</f>
        <v>-2537.5116740876329</v>
      </c>
      <c r="T218" s="23" cm="1">
        <f t="array" ref="T218">IF(A218=Global_MaxT,INDEX(Annuity_NetCF,A218),INDEX(Annuity_NetCF,A218)+(INDEX(Annuity_BEL,(A218+1))*INDEX(Global_DiscountFactor,A218)))</f>
        <v>-1339619.7973733931</v>
      </c>
    </row>
    <row r="219" spans="1:20" x14ac:dyDescent="0.2">
      <c r="A219" s="7">
        <v>217</v>
      </c>
      <c r="B219" s="21">
        <f t="shared" si="6"/>
        <v>40</v>
      </c>
      <c r="C219" s="21"/>
      <c r="D219" s="22" cm="1">
        <f t="array" ref="D219">IF(A219=1,1,INDEX(Life_PolicyHoldersInforce,(A219-1))-INDEX(Life_Deaths,(A219-1))-INDEX(Life_Lapses,(A219-1)))</f>
        <v>0.13697202034770464</v>
      </c>
      <c r="E219" s="22" cm="1">
        <f t="array" ref="E219">(INDEX(Life_PolicyHoldersInforce,A219)-INDEX(Life_Deaths,A219))*INDEX(Life_LapseRateFactor,(Global_DurationInforce+A219))</f>
        <v>1.1973512899672355E-3</v>
      </c>
      <c r="F219" s="22" cm="1">
        <f t="array" ref="F219">INDEX(Life_PolicyHoldersInforce,A219)*INDEX(Global_QxFactor,INDEX(Global_Age,A219),Global_QxIndex)</f>
        <v>5.5179659978759082E-7</v>
      </c>
      <c r="G219" s="11" cm="1">
        <f t="array" ref="G219">INDEX(Life_Deaths,A219)*Life_SumAssured</f>
        <v>0.27589829989379538</v>
      </c>
      <c r="H219" s="11" cm="1">
        <f t="array" ref="H219">INDEX(Life_PolicyHoldersInforce,A219)*Life_Premium</f>
        <v>6.1089521075076272</v>
      </c>
      <c r="I219" s="11" cm="1">
        <f t="array" ref="I219">INDEX(Life_PolicyHoldersInforce,A219)*INDEX(Global_EscalatedExpense,A219)</f>
        <v>1.6481974932315631</v>
      </c>
      <c r="J219" s="11" cm="1">
        <f t="array" ref="J219">INDEX(Life_PremiumsReceived,A219)-INDEX(Life_ExpensesPaid,A219)-INDEX(Life_DeathBenefitsPaid,A219)</f>
        <v>4.1848563143822686</v>
      </c>
      <c r="K219" s="11" cm="1">
        <f t="array" ref="K219">IF(A219=Global_MaxT,INDEX(Life_NetCF,A219),INDEX(Life_NetCF,A219)+(INDEX(Life_BEL,(A219+1))/INDEX(Global_DiscountFactor,A219)))</f>
        <v>-1457.5006160140235</v>
      </c>
      <c r="L219" s="11"/>
      <c r="M219" s="5">
        <f t="shared" si="7"/>
        <v>19</v>
      </c>
      <c r="N219" s="22" cm="1">
        <f t="array" ref="N219">INDEX(Annuity_PolicyHoldersInforce,A219)*INDEX(Global_QxFactor,INDEX(Global_Age,A219),Global_QxIndex)</f>
        <v>4.0262613905812364E-6</v>
      </c>
      <c r="O219" s="22" cm="1">
        <f t="array" ref="O219">IF(A219=1,1,INDEX(Annuity_PolicyHoldersInforce,(A219-1))-INDEX(Annuity_Deaths,(A219-1)))</f>
        <v>0.9994355842862388</v>
      </c>
      <c r="P219" s="23" cm="1">
        <f t="array" ref="P219">Annuity_Annuity*((1+Annuity_AnnuityEscalation)^INDEX(Annuity_PolicyAge,A219))</f>
        <v>2526.9501953756389</v>
      </c>
      <c r="Q219" s="23" cm="1">
        <f t="array" ref="Q219">INDEX(Annuity_PolicyHoldersInforce,A219)*INDEX(Global_EscalatedExpense,A219)</f>
        <v>12.026304499892749</v>
      </c>
      <c r="R219" s="23" cm="1">
        <f t="array" ref="R219">INDEX(Annuity_PolicyHoldersInforce,A219)*INDEX(Annuity_EscalatedAnnuity,A219)</f>
        <v>2525.5239449774772</v>
      </c>
      <c r="S219" s="23" cm="1">
        <f t="array" ref="S219">-INDEX(Annuity_ExpensesPaid,A219)-INDEX(Annuity_AnnuitiesPaid,A219)</f>
        <v>-2537.55024947737</v>
      </c>
      <c r="T219" s="23" cm="1">
        <f t="array" ref="T219">IF(A219=Global_MaxT,INDEX(Annuity_NetCF,A219),INDEX(Annuity_NetCF,A219)+(INDEX(Annuity_BEL,(A219+1))*INDEX(Global_DiscountFactor,A219)))</f>
        <v>-1343590.6013349711</v>
      </c>
    </row>
    <row r="220" spans="1:20" x14ac:dyDescent="0.2">
      <c r="A220" s="7">
        <v>218</v>
      </c>
      <c r="B220" s="21">
        <f t="shared" si="6"/>
        <v>40</v>
      </c>
      <c r="C220" s="21"/>
      <c r="D220" s="22" cm="1">
        <f t="array" ref="D220">IF(A220=1,1,INDEX(Life_PolicyHoldersInforce,(A220-1))-INDEX(Life_Deaths,(A220-1))-INDEX(Life_Lapses,(A220-1)))</f>
        <v>0.13577411726113761</v>
      </c>
      <c r="E220" s="22" cm="1">
        <f t="array" ref="E220">(INDEX(Life_PolicyHoldersInforce,A220)-INDEX(Life_Deaths,A220))*INDEX(Life_LapseRateFactor,(Global_DurationInforce+A220))</f>
        <v>1.1868797294082561E-3</v>
      </c>
      <c r="F220" s="22" cm="1">
        <f t="array" ref="F220">INDEX(Life_PolicyHoldersInforce,A220)*INDEX(Global_QxFactor,INDEX(Global_Age,A220),Global_QxIndex)</f>
        <v>5.4697080508612693E-7</v>
      </c>
      <c r="G220" s="11" cm="1">
        <f t="array" ref="G220">INDEX(Life_Deaths,A220)*Life_SumAssured</f>
        <v>0.27348540254306347</v>
      </c>
      <c r="H220" s="11" cm="1">
        <f t="array" ref="H220">INDEX(Life_PolicyHoldersInforce,A220)*Life_Premium</f>
        <v>6.0555256298467377</v>
      </c>
      <c r="I220" s="11" cm="1">
        <f t="array" ref="I220">INDEX(Life_PolicyHoldersInforce,A220)*INDEX(Global_EscalatedExpense,A220)</f>
        <v>1.6404392444095504</v>
      </c>
      <c r="J220" s="11" cm="1">
        <f t="array" ref="J220">INDEX(Life_PremiumsReceived,A220)-INDEX(Life_ExpensesPaid,A220)-INDEX(Life_DeathBenefitsPaid,A220)</f>
        <v>4.1416009828941238</v>
      </c>
      <c r="K220" s="11" cm="1">
        <f t="array" ref="K220">IF(A220=Global_MaxT,INDEX(Life_NetCF,A220),INDEX(Life_NetCF,A220)+(INDEX(Life_BEL,(A220+1))/INDEX(Global_DiscountFactor,A220)))</f>
        <v>-1454.6051084106107</v>
      </c>
      <c r="L220" s="11"/>
      <c r="M220" s="5">
        <f t="shared" si="7"/>
        <v>19</v>
      </c>
      <c r="N220" s="22" cm="1">
        <f t="array" ref="N220">INDEX(Annuity_PolicyHoldersInforce,A220)*INDEX(Global_QxFactor,INDEX(Global_Age,A220),Global_QxIndex)</f>
        <v>4.0262451706456643E-6</v>
      </c>
      <c r="O220" s="22" cm="1">
        <f t="array" ref="O220">IF(A220=1,1,INDEX(Annuity_PolicyHoldersInforce,(A220-1))-INDEX(Annuity_Deaths,(A220-1)))</f>
        <v>0.99943155802484818</v>
      </c>
      <c r="P220" s="23" cm="1">
        <f t="array" ref="P220">Annuity_Annuity*((1+Annuity_AnnuityEscalation)^INDEX(Annuity_PolicyAge,A220))</f>
        <v>2526.9501953756389</v>
      </c>
      <c r="Q220" s="23" cm="1">
        <f t="array" ref="Q220">INDEX(Annuity_PolicyHoldersInforce,A220)*INDEX(Global_EscalatedExpense,A220)</f>
        <v>12.075252507309909</v>
      </c>
      <c r="R220" s="23" cm="1">
        <f t="array" ref="R220">INDEX(Annuity_PolicyHoldersInforce,A220)*INDEX(Annuity_EscalatedAnnuity,A220)</f>
        <v>2525.5137708154693</v>
      </c>
      <c r="S220" s="23" cm="1">
        <f t="array" ref="S220">-INDEX(Annuity_ExpensesPaid,A220)-INDEX(Annuity_AnnuitiesPaid,A220)</f>
        <v>-2537.5890233227792</v>
      </c>
      <c r="T220" s="23" cm="1">
        <f t="array" ref="T220">IF(A220=Global_MaxT,INDEX(Annuity_NetCF,A220),INDEX(Annuity_NetCF,A220)+(INDEX(Annuity_BEL,(A220+1))*INDEX(Global_DiscountFactor,A220)))</f>
        <v>-1347580.6946224601</v>
      </c>
    </row>
    <row r="221" spans="1:20" x14ac:dyDescent="0.2">
      <c r="A221" s="7">
        <v>219</v>
      </c>
      <c r="B221" s="21">
        <f t="shared" si="6"/>
        <v>40</v>
      </c>
      <c r="C221" s="21"/>
      <c r="D221" s="22" cm="1">
        <f t="array" ref="D221">IF(A221=1,1,INDEX(Life_PolicyHoldersInforce,(A221-1))-INDEX(Life_Deaths,(A221-1))-INDEX(Life_Lapses,(A221-1)))</f>
        <v>0.13458669056092426</v>
      </c>
      <c r="E221" s="22" cm="1">
        <f t="array" ref="E221">(INDEX(Life_PolicyHoldersInforce,A221)-INDEX(Life_Deaths,A221))*INDEX(Life_LapseRateFactor,(Global_DurationInforce+A221))</f>
        <v>1.1764997489740563E-3</v>
      </c>
      <c r="F221" s="22" cm="1">
        <f t="array" ref="F221">INDEX(Life_PolicyHoldersInforce,A221)*INDEX(Global_QxFactor,INDEX(Global_Age,A221),Global_QxIndex)</f>
        <v>5.4218721487542959E-7</v>
      </c>
      <c r="G221" s="11" cm="1">
        <f t="array" ref="G221">INDEX(Life_Deaths,A221)*Life_SumAssured</f>
        <v>0.27109360743771477</v>
      </c>
      <c r="H221" s="11" cm="1">
        <f t="array" ref="H221">INDEX(Life_PolicyHoldersInforce,A221)*Life_Premium</f>
        <v>6.0025663990172218</v>
      </c>
      <c r="I221" s="11" cm="1">
        <f t="array" ref="I221">INDEX(Life_PolicyHoldersInforce,A221)*INDEX(Global_EscalatedExpense,A221)</f>
        <v>1.6327175145271859</v>
      </c>
      <c r="J221" s="11" cm="1">
        <f t="array" ref="J221">INDEX(Life_PremiumsReceived,A221)-INDEX(Life_ExpensesPaid,A221)-INDEX(Life_DeathBenefitsPaid,A221)</f>
        <v>4.0987552770523212</v>
      </c>
      <c r="K221" s="11" cm="1">
        <f t="array" ref="K221">IF(A221=Global_MaxT,INDEX(Life_NetCF,A221),INDEX(Life_NetCF,A221)+(INDEX(Life_BEL,(A221+1))/INDEX(Global_DiscountFactor,A221)))</f>
        <v>-1451.6805807619196</v>
      </c>
      <c r="L221" s="11"/>
      <c r="M221" s="5">
        <f t="shared" si="7"/>
        <v>19</v>
      </c>
      <c r="N221" s="22" cm="1">
        <f t="array" ref="N221">INDEX(Annuity_PolicyHoldersInforce,A221)*INDEX(Global_QxFactor,INDEX(Global_Age,A221),Global_QxIndex)</f>
        <v>4.0262289507754357E-6</v>
      </c>
      <c r="O221" s="22" cm="1">
        <f t="array" ref="O221">IF(A221=1,1,INDEX(Annuity_PolicyHoldersInforce,(A221-1))-INDEX(Annuity_Deaths,(A221-1)))</f>
        <v>0.99942753177967758</v>
      </c>
      <c r="P221" s="23" cm="1">
        <f t="array" ref="P221">Annuity_Annuity*((1+Annuity_AnnuityEscalation)^INDEX(Annuity_PolicyAge,A221))</f>
        <v>2526.9501953756389</v>
      </c>
      <c r="Q221" s="23" cm="1">
        <f t="array" ref="Q221">INDEX(Annuity_PolicyHoldersInforce,A221)*INDEX(Global_EscalatedExpense,A221)</f>
        <v>12.124399736976111</v>
      </c>
      <c r="R221" s="23" cm="1">
        <f t="array" ref="R221">INDEX(Annuity_PolicyHoldersInforce,A221)*INDEX(Annuity_EscalatedAnnuity,A221)</f>
        <v>2525.5035966944488</v>
      </c>
      <c r="S221" s="23" cm="1">
        <f t="array" ref="S221">-INDEX(Annuity_ExpensesPaid,A221)-INDEX(Annuity_AnnuitiesPaid,A221)</f>
        <v>-2537.6279964314249</v>
      </c>
      <c r="T221" s="23" cm="1">
        <f t="array" ref="T221">IF(A221=Global_MaxT,INDEX(Annuity_NetCF,A221),INDEX(Annuity_NetCF,A221)+(INDEX(Annuity_BEL,(A221+1))*INDEX(Global_DiscountFactor,A221)))</f>
        <v>-1351590.170928207</v>
      </c>
    </row>
    <row r="222" spans="1:20" x14ac:dyDescent="0.2">
      <c r="A222" s="7">
        <v>220</v>
      </c>
      <c r="B222" s="21">
        <f t="shared" si="6"/>
        <v>40</v>
      </c>
      <c r="C222" s="21"/>
      <c r="D222" s="22" cm="1">
        <f t="array" ref="D222">IF(A222=1,1,INDEX(Life_PolicyHoldersInforce,(A222-1))-INDEX(Life_Deaths,(A222-1))-INDEX(Life_Lapses,(A222-1)))</f>
        <v>0.13340964862473534</v>
      </c>
      <c r="E222" s="22" cm="1">
        <f t="array" ref="E222">(INDEX(Life_PolicyHoldersInforce,A222)-INDEX(Life_Deaths,A222))*INDEX(Life_LapseRateFactor,(Global_DurationInforce+A222))</f>
        <v>1.1662105477411057E-3</v>
      </c>
      <c r="F222" s="22" cm="1">
        <f t="array" ref="F222">INDEX(Life_PolicyHoldersInforce,A222)*INDEX(Global_QxFactor,INDEX(Global_Age,A222),Global_QxIndex)</f>
        <v>5.3744546005172384E-7</v>
      </c>
      <c r="G222" s="11" cm="1">
        <f t="array" ref="G222">INDEX(Life_Deaths,A222)*Life_SumAssured</f>
        <v>0.26872273002586194</v>
      </c>
      <c r="H222" s="11" cm="1">
        <f t="array" ref="H222">INDEX(Life_PolicyHoldersInforce,A222)*Life_Premium</f>
        <v>5.9500703286631964</v>
      </c>
      <c r="I222" s="11" cm="1">
        <f t="array" ref="I222">INDEX(Life_PolicyHoldersInforce,A222)*INDEX(Global_EscalatedExpense,A222)</f>
        <v>1.6250321316857612</v>
      </c>
      <c r="J222" s="11" cm="1">
        <f t="array" ref="J222">INDEX(Life_PremiumsReceived,A222)-INDEX(Life_ExpensesPaid,A222)-INDEX(Life_DeathBenefitsPaid,A222)</f>
        <v>4.0563154669515731</v>
      </c>
      <c r="K222" s="11" cm="1">
        <f t="array" ref="K222">IF(A222=Global_MaxT,INDEX(Life_NetCF,A222),INDEX(Life_NetCF,A222)+(INDEX(Life_BEL,(A222+1))/INDEX(Global_DiscountFactor,A222)))</f>
        <v>-1448.7275812816763</v>
      </c>
      <c r="L222" s="11"/>
      <c r="M222" s="5">
        <f t="shared" si="7"/>
        <v>19</v>
      </c>
      <c r="N222" s="22" cm="1">
        <f t="array" ref="N222">INDEX(Annuity_PolicyHoldersInforce,A222)*INDEX(Global_QxFactor,INDEX(Global_Age,A222),Global_QxIndex)</f>
        <v>4.026212730970548E-6</v>
      </c>
      <c r="O222" s="22" cm="1">
        <f t="array" ref="O222">IF(A222=1,1,INDEX(Annuity_PolicyHoldersInforce,(A222-1))-INDEX(Annuity_Deaths,(A222-1)))</f>
        <v>0.99942350555072679</v>
      </c>
      <c r="P222" s="23" cm="1">
        <f t="array" ref="P222">Annuity_Annuity*((1+Annuity_AnnuityEscalation)^INDEX(Annuity_PolicyAge,A222))</f>
        <v>2526.9501953756389</v>
      </c>
      <c r="Q222" s="23" cm="1">
        <f t="array" ref="Q222">INDEX(Annuity_PolicyHoldersInforce,A222)*INDEX(Global_EscalatedExpense,A222)</f>
        <v>12.173746999741606</v>
      </c>
      <c r="R222" s="23" cm="1">
        <f t="array" ref="R222">INDEX(Annuity_PolicyHoldersInforce,A222)*INDEX(Annuity_EscalatedAnnuity,A222)</f>
        <v>2525.4934226144151</v>
      </c>
      <c r="S222" s="23" cm="1">
        <f t="array" ref="S222">-INDEX(Annuity_ExpensesPaid,A222)-INDEX(Annuity_AnnuitiesPaid,A222)</f>
        <v>-2537.6671696141566</v>
      </c>
      <c r="T222" s="23" cm="1">
        <f t="array" ref="T222">IF(A222=Global_MaxT,INDEX(Annuity_NetCF,A222),INDEX(Annuity_NetCF,A222)+(INDEX(Annuity_BEL,(A222+1))*INDEX(Global_DiscountFactor,A222)))</f>
        <v>-1355619.1243998006</v>
      </c>
    </row>
    <row r="223" spans="1:20" x14ac:dyDescent="0.2">
      <c r="A223" s="7">
        <v>221</v>
      </c>
      <c r="B223" s="21">
        <f t="shared" si="6"/>
        <v>40</v>
      </c>
      <c r="C223" s="21"/>
      <c r="D223" s="22" cm="1">
        <f t="array" ref="D223">IF(A223=1,1,INDEX(Life_PolicyHoldersInforce,(A223-1))-INDEX(Life_Deaths,(A223-1))-INDEX(Life_Lapses,(A223-1)))</f>
        <v>0.13224290063153418</v>
      </c>
      <c r="E223" s="22" cm="1">
        <f t="array" ref="E223">(INDEX(Life_PolicyHoldersInforce,A223)-INDEX(Life_Deaths,A223))*INDEX(Life_LapseRateFactor,(Global_DurationInforce+A223))</f>
        <v>1.1560113317904334E-3</v>
      </c>
      <c r="F223" s="22" cm="1">
        <f t="array" ref="F223">INDEX(Life_PolicyHoldersInforce,A223)*INDEX(Global_QxFactor,INDEX(Global_Age,A223),Global_QxIndex)</f>
        <v>5.3274517473927042E-7</v>
      </c>
      <c r="G223" s="11" cm="1">
        <f t="array" ref="G223">INDEX(Life_Deaths,A223)*Life_SumAssured</f>
        <v>0.26637258736963521</v>
      </c>
      <c r="H223" s="11" cm="1">
        <f t="array" ref="H223">INDEX(Life_PolicyHoldersInforce,A223)*Life_Premium</f>
        <v>5.8980333681664243</v>
      </c>
      <c r="I223" s="11" cm="1">
        <f t="array" ref="I223">INDEX(Life_PolicyHoldersInforce,A223)*INDEX(Global_EscalatedExpense,A223)</f>
        <v>1.6173829247957141</v>
      </c>
      <c r="J223" s="11" cm="1">
        <f t="array" ref="J223">INDEX(Life_PremiumsReceived,A223)-INDEX(Life_ExpensesPaid,A223)-INDEX(Life_DeathBenefitsPaid,A223)</f>
        <v>4.0142778560010752</v>
      </c>
      <c r="K223" s="11" cm="1">
        <f t="array" ref="K223">IF(A223=Global_MaxT,INDEX(Life_NetCF,A223),INDEX(Life_NetCF,A223)+(INDEX(Life_BEL,(A223+1))/INDEX(Global_DiscountFactor,A223)))</f>
        <v>-1445.7466518162371</v>
      </c>
      <c r="L223" s="11"/>
      <c r="M223" s="5">
        <f t="shared" si="7"/>
        <v>19</v>
      </c>
      <c r="N223" s="22" cm="1">
        <f t="array" ref="N223">INDEX(Annuity_PolicyHoldersInforce,A223)*INDEX(Global_QxFactor,INDEX(Global_Age,A223),Global_QxIndex)</f>
        <v>4.0261965112310031E-6</v>
      </c>
      <c r="O223" s="22" cm="1">
        <f t="array" ref="O223">IF(A223=1,1,INDEX(Annuity_PolicyHoldersInforce,(A223-1))-INDEX(Annuity_Deaths,(A223-1)))</f>
        <v>0.9994194793379958</v>
      </c>
      <c r="P223" s="23" cm="1">
        <f t="array" ref="P223">Annuity_Annuity*((1+Annuity_AnnuityEscalation)^INDEX(Annuity_PolicyAge,A223))</f>
        <v>2526.9501953756389</v>
      </c>
      <c r="Q223" s="23" cm="1">
        <f t="array" ref="Q223">INDEX(Annuity_PolicyHoldersInforce,A223)*INDEX(Global_EscalatedExpense,A223)</f>
        <v>12.223295109756885</v>
      </c>
      <c r="R223" s="23" cm="1">
        <f t="array" ref="R223">INDEX(Annuity_PolicyHoldersInforce,A223)*INDEX(Annuity_EscalatedAnnuity,A223)</f>
        <v>2525.4832485753677</v>
      </c>
      <c r="S223" s="23" cm="1">
        <f t="array" ref="S223">-INDEX(Annuity_ExpensesPaid,A223)-INDEX(Annuity_AnnuitiesPaid,A223)</f>
        <v>-2537.7065436851244</v>
      </c>
      <c r="T223" s="23" cm="1">
        <f t="array" ref="T223">IF(A223=Global_MaxT,INDEX(Annuity_NetCF,A223),INDEX(Annuity_NetCF,A223)+(INDEX(Annuity_BEL,(A223+1))*INDEX(Global_DiscountFactor,A223)))</f>
        <v>-1359667.6496422824</v>
      </c>
    </row>
    <row r="224" spans="1:20" x14ac:dyDescent="0.2">
      <c r="A224" s="7">
        <v>222</v>
      </c>
      <c r="B224" s="21">
        <f t="shared" si="6"/>
        <v>40</v>
      </c>
      <c r="C224" s="21"/>
      <c r="D224" s="22" cm="1">
        <f t="array" ref="D224">IF(A224=1,1,INDEX(Life_PolicyHoldersInforce,(A224-1))-INDEX(Life_Deaths,(A224-1))-INDEX(Life_Lapses,(A224-1)))</f>
        <v>0.13108635655456899</v>
      </c>
      <c r="E224" s="22" cm="1">
        <f t="array" ref="E224">(INDEX(Life_PolicyHoldersInforce,A224)-INDEX(Life_Deaths,A224))*INDEX(Life_LapseRateFactor,(Global_DurationInforce+A224))</f>
        <v>1.1459013141463708E-3</v>
      </c>
      <c r="F224" s="22" cm="1">
        <f t="array" ref="F224">INDEX(Life_PolicyHoldersInforce,A224)*INDEX(Global_QxFactor,INDEX(Global_Age,A224),Global_QxIndex)</f>
        <v>5.2808599626213424E-7</v>
      </c>
      <c r="G224" s="11" cm="1">
        <f t="array" ref="G224">INDEX(Life_Deaths,A224)*Life_SumAssured</f>
        <v>0.26404299813106713</v>
      </c>
      <c r="H224" s="11" cm="1">
        <f t="array" ref="H224">INDEX(Life_PolicyHoldersInforce,A224)*Life_Premium</f>
        <v>5.8464515023337773</v>
      </c>
      <c r="I224" s="11" cm="1">
        <f t="array" ref="I224">INDEX(Life_PolicyHoldersInforce,A224)*INDEX(Global_EscalatedExpense,A224)</f>
        <v>1.6097697235728203</v>
      </c>
      <c r="J224" s="11" cm="1">
        <f t="array" ref="J224">INDEX(Life_PremiumsReceived,A224)-INDEX(Life_ExpensesPaid,A224)-INDEX(Life_DeathBenefitsPaid,A224)</f>
        <v>3.97263878062989</v>
      </c>
      <c r="K224" s="11" cm="1">
        <f t="array" ref="K224">IF(A224=Global_MaxT,INDEX(Life_NetCF,A224),INDEX(Life_NetCF,A224)+(INDEX(Life_BEL,(A224+1))/INDEX(Global_DiscountFactor,A224)))</f>
        <v>-1442.7383279085848</v>
      </c>
      <c r="L224" s="11"/>
      <c r="M224" s="5">
        <f t="shared" si="7"/>
        <v>19</v>
      </c>
      <c r="N224" s="22" cm="1">
        <f t="array" ref="N224">INDEX(Annuity_PolicyHoldersInforce,A224)*INDEX(Global_QxFactor,INDEX(Global_Age,A224),Global_QxIndex)</f>
        <v>4.0261802915568008E-6</v>
      </c>
      <c r="O224" s="22" cm="1">
        <f t="array" ref="O224">IF(A224=1,1,INDEX(Annuity_PolicyHoldersInforce,(A224-1))-INDEX(Annuity_Deaths,(A224-1)))</f>
        <v>0.99941545314148461</v>
      </c>
      <c r="P224" s="23" cm="1">
        <f t="array" ref="P224">Annuity_Annuity*((1+Annuity_AnnuityEscalation)^INDEX(Annuity_PolicyAge,A224))</f>
        <v>2526.9501953756389</v>
      </c>
      <c r="Q224" s="23" cm="1">
        <f t="array" ref="Q224">INDEX(Annuity_PolicyHoldersInforce,A224)*INDEX(Global_EscalatedExpense,A224)</f>
        <v>12.273044884486092</v>
      </c>
      <c r="R224" s="23" cm="1">
        <f t="array" ref="R224">INDEX(Annuity_PolicyHoldersInforce,A224)*INDEX(Annuity_EscalatedAnnuity,A224)</f>
        <v>2525.4730745773072</v>
      </c>
      <c r="S224" s="23" cm="1">
        <f t="array" ref="S224">-INDEX(Annuity_ExpensesPaid,A224)-INDEX(Annuity_AnnuitiesPaid,A224)</f>
        <v>-2537.7461194617931</v>
      </c>
      <c r="T224" s="23" cm="1">
        <f t="array" ref="T224">IF(A224=Global_MaxT,INDEX(Annuity_NetCF,A224),INDEX(Annuity_NetCF,A224)+(INDEX(Annuity_BEL,(A224+1))*INDEX(Global_DiscountFactor,A224)))</f>
        <v>-1363735.8417203708</v>
      </c>
    </row>
    <row r="225" spans="1:20" x14ac:dyDescent="0.2">
      <c r="A225" s="7">
        <v>223</v>
      </c>
      <c r="B225" s="21">
        <f t="shared" si="6"/>
        <v>40</v>
      </c>
      <c r="C225" s="21"/>
      <c r="D225" s="22" cm="1">
        <f t="array" ref="D225">IF(A225=1,1,INDEX(Life_PolicyHoldersInforce,(A225-1))-INDEX(Life_Deaths,(A225-1))-INDEX(Life_Lapses,(A225-1)))</f>
        <v>0.12993992715442634</v>
      </c>
      <c r="E225" s="22" cm="1">
        <f t="array" ref="E225">(INDEX(Life_PolicyHoldersInforce,A225)-INDEX(Life_Deaths,A225))*INDEX(Life_LapseRateFactor,(Global_DurationInforce+A225))</f>
        <v>1.1358797147158256E-3</v>
      </c>
      <c r="F225" s="22" cm="1">
        <f t="array" ref="F225">INDEX(Life_PolicyHoldersInforce,A225)*INDEX(Global_QxFactor,INDEX(Global_Age,A225),Global_QxIndex)</f>
        <v>5.2346756511620108E-7</v>
      </c>
      <c r="G225" s="11" cm="1">
        <f t="array" ref="G225">INDEX(Life_Deaths,A225)*Life_SumAssured</f>
        <v>0.26173378255810054</v>
      </c>
      <c r="H225" s="11" cm="1">
        <f t="array" ref="H225">INDEX(Life_PolicyHoldersInforce,A225)*Life_Premium</f>
        <v>5.7953207510874147</v>
      </c>
      <c r="I225" s="11" cm="1">
        <f t="array" ref="I225">INDEX(Life_PolicyHoldersInforce,A225)*INDEX(Global_EscalatedExpense,A225)</f>
        <v>1.6021923585344022</v>
      </c>
      <c r="J225" s="11" cm="1">
        <f t="array" ref="J225">INDEX(Life_PremiumsReceived,A225)-INDEX(Life_ExpensesPaid,A225)-INDEX(Life_DeathBenefitsPaid,A225)</f>
        <v>3.9313946099949115</v>
      </c>
      <c r="K225" s="11" cm="1">
        <f t="array" ref="K225">IF(A225=Global_MaxT,INDEX(Life_NetCF,A225),INDEX(Life_NetCF,A225)+(INDEX(Life_BEL,(A225+1))/INDEX(Global_DiscountFactor,A225)))</f>
        <v>-1439.7031388617222</v>
      </c>
      <c r="L225" s="11"/>
      <c r="M225" s="5">
        <f t="shared" si="7"/>
        <v>19</v>
      </c>
      <c r="N225" s="22" cm="1">
        <f t="array" ref="N225">INDEX(Annuity_PolicyHoldersInforce,A225)*INDEX(Global_QxFactor,INDEX(Global_Age,A225),Global_QxIndex)</f>
        <v>4.0261640719479386E-6</v>
      </c>
      <c r="O225" s="22" cm="1">
        <f t="array" ref="O225">IF(A225=1,1,INDEX(Annuity_PolicyHoldersInforce,(A225-1))-INDEX(Annuity_Deaths,(A225-1)))</f>
        <v>0.99941142696119301</v>
      </c>
      <c r="P225" s="23" cm="1">
        <f t="array" ref="P225">Annuity_Annuity*((1+Annuity_AnnuityEscalation)^INDEX(Annuity_PolicyAge,A225))</f>
        <v>2526.9501953756389</v>
      </c>
      <c r="Q225" s="23" cm="1">
        <f t="array" ref="Q225">INDEX(Annuity_PolicyHoldersInforce,A225)*INDEX(Global_EscalatedExpense,A225)</f>
        <v>12.322997144720505</v>
      </c>
      <c r="R225" s="23" cm="1">
        <f t="array" ref="R225">INDEX(Annuity_PolicyHoldersInforce,A225)*INDEX(Annuity_EscalatedAnnuity,A225)</f>
        <v>2525.4629006202326</v>
      </c>
      <c r="S225" s="23" cm="1">
        <f t="array" ref="S225">-INDEX(Annuity_ExpensesPaid,A225)-INDEX(Annuity_AnnuitiesPaid,A225)</f>
        <v>-2537.785897764953</v>
      </c>
      <c r="T225" s="23" cm="1">
        <f t="array" ref="T225">IF(A225=Global_MaxT,INDEX(Annuity_NetCF,A225),INDEX(Annuity_NetCF,A225)+(INDEX(Annuity_BEL,(A225+1))*INDEX(Global_DiscountFactor,A225)))</f>
        <v>-1367823.7961606951</v>
      </c>
    </row>
    <row r="226" spans="1:20" x14ac:dyDescent="0.2">
      <c r="A226" s="7">
        <v>224</v>
      </c>
      <c r="B226" s="21">
        <f t="shared" si="6"/>
        <v>40</v>
      </c>
      <c r="C226" s="21"/>
      <c r="D226" s="22" cm="1">
        <f t="array" ref="D226">IF(A226=1,1,INDEX(Life_PolicyHoldersInforce,(A226-1))-INDEX(Life_Deaths,(A226-1))-INDEX(Life_Lapses,(A226-1)))</f>
        <v>0.1288035239721454</v>
      </c>
      <c r="E226" s="22" cm="1">
        <f t="array" ref="E226">(INDEX(Life_PolicyHoldersInforce,A226)-INDEX(Life_Deaths,A226))*INDEX(Life_LapseRateFactor,(Global_DurationInforce+A226))</f>
        <v>1.1259457602280924E-3</v>
      </c>
      <c r="F226" s="22" cm="1">
        <f t="array" ref="F226">INDEX(Life_PolicyHoldersInforce,A226)*INDEX(Global_QxFactor,INDEX(Global_Age,A226),Global_QxIndex)</f>
        <v>5.188895249414367E-7</v>
      </c>
      <c r="G226" s="11" cm="1">
        <f t="array" ref="G226">INDEX(Life_Deaths,A226)*Life_SumAssured</f>
        <v>0.25944476247071835</v>
      </c>
      <c r="H226" s="11" cm="1">
        <f t="array" ref="H226">INDEX(Life_PolicyHoldersInforce,A226)*Life_Premium</f>
        <v>5.7446371691576852</v>
      </c>
      <c r="I226" s="11" cm="1">
        <f t="array" ref="I226">INDEX(Life_PolicyHoldersInforce,A226)*INDEX(Global_EscalatedExpense,A226)</f>
        <v>1.5946506609955551</v>
      </c>
      <c r="J226" s="11" cm="1">
        <f t="array" ref="J226">INDEX(Life_PremiumsReceived,A226)-INDEX(Life_ExpensesPaid,A226)-INDEX(Life_DeathBenefitsPaid,A226)</f>
        <v>3.890541745691412</v>
      </c>
      <c r="K226" s="11" cm="1">
        <f t="array" ref="K226">IF(A226=Global_MaxT,INDEX(Life_NetCF,A226),INDEX(Life_NetCF,A226)+(INDEX(Life_BEL,(A226+1))/INDEX(Global_DiscountFactor,A226)))</f>
        <v>-1436.6416078014677</v>
      </c>
      <c r="L226" s="11"/>
      <c r="M226" s="5">
        <f t="shared" si="7"/>
        <v>19</v>
      </c>
      <c r="N226" s="22" cm="1">
        <f t="array" ref="N226">INDEX(Annuity_PolicyHoldersInforce,A226)*INDEX(Global_QxFactor,INDEX(Global_Age,A226),Global_QxIndex)</f>
        <v>4.0261478524044191E-6</v>
      </c>
      <c r="O226" s="22" cm="1">
        <f t="array" ref="O226">IF(A226=1,1,INDEX(Annuity_PolicyHoldersInforce,(A226-1))-INDEX(Annuity_Deaths,(A226-1)))</f>
        <v>0.99940740079712109</v>
      </c>
      <c r="P226" s="23" cm="1">
        <f t="array" ref="P226">Annuity_Annuity*((1+Annuity_AnnuityEscalation)^INDEX(Annuity_PolicyAge,A226))</f>
        <v>2526.9501953756389</v>
      </c>
      <c r="Q226" s="23" cm="1">
        <f t="array" ref="Q226">INDEX(Annuity_PolicyHoldersInforce,A226)*INDEX(Global_EscalatedExpense,A226)</f>
        <v>12.373152714592095</v>
      </c>
      <c r="R226" s="23" cm="1">
        <f t="array" ref="R226">INDEX(Annuity_PolicyHoldersInforce,A226)*INDEX(Annuity_EscalatedAnnuity,A226)</f>
        <v>2525.4527267041444</v>
      </c>
      <c r="S226" s="23" cm="1">
        <f t="array" ref="S226">-INDEX(Annuity_ExpensesPaid,A226)-INDEX(Annuity_AnnuitiesPaid,A226)</f>
        <v>-2537.8258794187363</v>
      </c>
      <c r="T226" s="23" cm="1">
        <f t="array" ref="T226">IF(A226=Global_MaxT,INDEX(Annuity_NetCF,A226),INDEX(Annuity_NetCF,A226)+(INDEX(Annuity_BEL,(A226+1))*INDEX(Global_DiscountFactor,A226)))</f>
        <v>-1371931.6089540406</v>
      </c>
    </row>
    <row r="227" spans="1:20" x14ac:dyDescent="0.2">
      <c r="A227" s="7">
        <v>225</v>
      </c>
      <c r="B227" s="21">
        <f t="shared" si="6"/>
        <v>40</v>
      </c>
      <c r="C227" s="21"/>
      <c r="D227" s="22" cm="1">
        <f t="array" ref="D227">IF(A227=1,1,INDEX(Life_PolicyHoldersInforce,(A227-1))-INDEX(Life_Deaths,(A227-1))-INDEX(Life_Lapses,(A227-1)))</f>
        <v>0.12767705932239237</v>
      </c>
      <c r="E227" s="22" cm="1">
        <f t="array" ref="E227">(INDEX(Life_PolicyHoldersInforce,A227)-INDEX(Life_Deaths,A227))*INDEX(Life_LapseRateFactor,(Global_DurationInforce+A227))</f>
        <v>1.1160986841751849E-3</v>
      </c>
      <c r="F227" s="22" cm="1">
        <f t="array" ref="F227">INDEX(Life_PolicyHoldersInforce,A227)*INDEX(Global_QxFactor,INDEX(Global_Age,A227),Global_QxIndex)</f>
        <v>5.1435152249439133E-7</v>
      </c>
      <c r="G227" s="11" cm="1">
        <f t="array" ref="G227">INDEX(Life_Deaths,A227)*Life_SumAssured</f>
        <v>0.25717576124719566</v>
      </c>
      <c r="H227" s="11" cm="1">
        <f t="array" ref="H227">INDEX(Life_PolicyHoldersInforce,A227)*Life_Premium</f>
        <v>5.6943968457786998</v>
      </c>
      <c r="I227" s="11" cm="1">
        <f t="array" ref="I227">INDEX(Life_PolicyHoldersInforce,A227)*INDEX(Global_EscalatedExpense,A227)</f>
        <v>1.5871444630653939</v>
      </c>
      <c r="J227" s="11" cm="1">
        <f t="array" ref="J227">INDEX(Life_PremiumsReceived,A227)-INDEX(Life_ExpensesPaid,A227)-INDEX(Life_DeathBenefitsPaid,A227)</f>
        <v>3.8500766214661097</v>
      </c>
      <c r="K227" s="11" cm="1">
        <f t="array" ref="K227">IF(A227=Global_MaxT,INDEX(Life_NetCF,A227),INDEX(Life_NetCF,A227)+(INDEX(Life_BEL,(A227+1))/INDEX(Global_DiscountFactor,A227)))</f>
        <v>-1433.5542517386586</v>
      </c>
      <c r="L227" s="11"/>
      <c r="M227" s="5">
        <f t="shared" si="7"/>
        <v>19</v>
      </c>
      <c r="N227" s="22" cm="1">
        <f t="array" ref="N227">INDEX(Annuity_PolicyHoldersInforce,A227)*INDEX(Global_QxFactor,INDEX(Global_Age,A227),Global_QxIndex)</f>
        <v>4.0261316329262397E-6</v>
      </c>
      <c r="O227" s="22" cm="1">
        <f t="array" ref="O227">IF(A227=1,1,INDEX(Annuity_PolicyHoldersInforce,(A227-1))-INDEX(Annuity_Deaths,(A227-1)))</f>
        <v>0.99940337464926865</v>
      </c>
      <c r="P227" s="23" cm="1">
        <f t="array" ref="P227">Annuity_Annuity*((1+Annuity_AnnuityEscalation)^INDEX(Annuity_PolicyAge,A227))</f>
        <v>2526.9501953756389</v>
      </c>
      <c r="Q227" s="23" cm="1">
        <f t="array" ref="Q227">INDEX(Annuity_PolicyHoldersInforce,A227)*INDEX(Global_EscalatedExpense,A227)</f>
        <v>12.423512421587112</v>
      </c>
      <c r="R227" s="23" cm="1">
        <f t="array" ref="R227">INDEX(Annuity_PolicyHoldersInforce,A227)*INDEX(Annuity_EscalatedAnnuity,A227)</f>
        <v>2525.4425528290421</v>
      </c>
      <c r="S227" s="23" cm="1">
        <f t="array" ref="S227">-INDEX(Annuity_ExpensesPaid,A227)-INDEX(Annuity_AnnuitiesPaid,A227)</f>
        <v>-2537.8660652506292</v>
      </c>
      <c r="T227" s="23" cm="1">
        <f t="array" ref="T227">IF(A227=Global_MaxT,INDEX(Annuity_NetCF,A227),INDEX(Annuity_NetCF,A227)+(INDEX(Annuity_BEL,(A227+1))*INDEX(Global_DiscountFactor,A227)))</f>
        <v>-1376059.3765576039</v>
      </c>
    </row>
    <row r="228" spans="1:20" x14ac:dyDescent="0.2">
      <c r="A228" s="7">
        <v>226</v>
      </c>
      <c r="B228" s="21">
        <f t="shared" si="6"/>
        <v>40</v>
      </c>
      <c r="C228" s="21"/>
      <c r="D228" s="22" cm="1">
        <f t="array" ref="D228">IF(A228=1,1,INDEX(Life_PolicyHoldersInforce,(A228-1))-INDEX(Life_Deaths,(A228-1))-INDEX(Life_Lapses,(A228-1)))</f>
        <v>0.12656044628669469</v>
      </c>
      <c r="E228" s="22" cm="1">
        <f t="array" ref="E228">(INDEX(Life_PolicyHoldersInforce,A228)-INDEX(Life_Deaths,A228))*INDEX(Life_LapseRateFactor,(Global_DurationInforce+A228))</f>
        <v>1.1063377267526912E-3</v>
      </c>
      <c r="F228" s="22" cm="1">
        <f t="array" ref="F228">INDEX(Life_PolicyHoldersInforce,A228)*INDEX(Global_QxFactor,INDEX(Global_Age,A228),Global_QxIndex)</f>
        <v>5.0985320762094203E-7</v>
      </c>
      <c r="G228" s="11" cm="1">
        <f t="array" ref="G228">INDEX(Life_Deaths,A228)*Life_SumAssured</f>
        <v>0.254926603810471</v>
      </c>
      <c r="H228" s="11" cm="1">
        <f t="array" ref="H228">INDEX(Life_PolicyHoldersInforce,A228)*Life_Premium</f>
        <v>5.6445959043865832</v>
      </c>
      <c r="I228" s="11" cm="1">
        <f t="array" ref="I228">INDEX(Life_PolicyHoldersInforce,A228)*INDEX(Global_EscalatedExpense,A228)</f>
        <v>1.5796735976433143</v>
      </c>
      <c r="J228" s="11" cm="1">
        <f t="array" ref="J228">INDEX(Life_PremiumsReceived,A228)-INDEX(Life_ExpensesPaid,A228)-INDEX(Life_DeathBenefitsPaid,A228)</f>
        <v>3.809995702932798</v>
      </c>
      <c r="K228" s="11" cm="1">
        <f t="array" ref="K228">IF(A228=Global_MaxT,INDEX(Life_NetCF,A228),INDEX(Life_NetCF,A228)+(INDEX(Life_BEL,(A228+1))/INDEX(Global_DiscountFactor,A228)))</f>
        <v>-1430.4415816307676</v>
      </c>
      <c r="L228" s="11"/>
      <c r="M228" s="5">
        <f t="shared" si="7"/>
        <v>19</v>
      </c>
      <c r="N228" s="22" cm="1">
        <f t="array" ref="N228">INDEX(Annuity_PolicyHoldersInforce,A228)*INDEX(Global_QxFactor,INDEX(Global_Age,A228),Global_QxIndex)</f>
        <v>4.0261154135134004E-6</v>
      </c>
      <c r="O228" s="22" cm="1">
        <f t="array" ref="O228">IF(A228=1,1,INDEX(Annuity_PolicyHoldersInforce,(A228-1))-INDEX(Annuity_Deaths,(A228-1)))</f>
        <v>0.99939934851763568</v>
      </c>
      <c r="P228" s="23" cm="1">
        <f t="array" ref="P228">Annuity_Annuity*((1+Annuity_AnnuityEscalation)^INDEX(Annuity_PolicyAge,A228))</f>
        <v>2526.9501953756389</v>
      </c>
      <c r="Q228" s="23" cm="1">
        <f t="array" ref="Q228">INDEX(Annuity_PolicyHoldersInforce,A228)*INDEX(Global_EscalatedExpense,A228)</f>
        <v>12.474077096559745</v>
      </c>
      <c r="R228" s="23" cm="1">
        <f t="array" ref="R228">INDEX(Annuity_PolicyHoldersInforce,A228)*INDEX(Annuity_EscalatedAnnuity,A228)</f>
        <v>2525.4323789949258</v>
      </c>
      <c r="S228" s="23" cm="1">
        <f t="array" ref="S228">-INDEX(Annuity_ExpensesPaid,A228)-INDEX(Annuity_AnnuitiesPaid,A228)</f>
        <v>-2537.9064560914853</v>
      </c>
      <c r="T228" s="23" cm="1">
        <f t="array" ref="T228">IF(A228=Global_MaxT,INDEX(Annuity_NetCF,A228),INDEX(Annuity_NetCF,A228)+(INDEX(Annuity_BEL,(A228+1))*INDEX(Global_DiscountFactor,A228)))</f>
        <v>-1380207.1958972611</v>
      </c>
    </row>
    <row r="229" spans="1:20" x14ac:dyDescent="0.2">
      <c r="A229" s="7">
        <v>227</v>
      </c>
      <c r="B229" s="21">
        <f t="shared" si="6"/>
        <v>40</v>
      </c>
      <c r="C229" s="21"/>
      <c r="D229" s="22" cm="1">
        <f t="array" ref="D229">IF(A229=1,1,INDEX(Life_PolicyHoldersInforce,(A229-1))-INDEX(Life_Deaths,(A229-1))-INDEX(Life_Lapses,(A229-1)))</f>
        <v>0.12545359870673436</v>
      </c>
      <c r="E229" s="22" cm="1">
        <f t="array" ref="E229">(INDEX(Life_PolicyHoldersInforce,A229)-INDEX(Life_Deaths,A229))*INDEX(Life_LapseRateFactor,(Global_DurationInforce+A229))</f>
        <v>1.0966621348011498E-3</v>
      </c>
      <c r="F229" s="22" cm="1">
        <f t="array" ref="F229">INDEX(Life_PolicyHoldersInforce,A229)*INDEX(Global_QxFactor,INDEX(Global_Age,A229),Global_QxIndex)</f>
        <v>5.0539423322927562E-7</v>
      </c>
      <c r="G229" s="11" cm="1">
        <f t="array" ref="G229">INDEX(Life_Deaths,A229)*Life_SumAssured</f>
        <v>0.25269711661463778</v>
      </c>
      <c r="H229" s="11" cm="1">
        <f t="array" ref="H229">INDEX(Life_PolicyHoldersInforce,A229)*Life_Premium</f>
        <v>5.5952305023203532</v>
      </c>
      <c r="I229" s="11" cm="1">
        <f t="array" ref="I229">INDEX(Life_PolicyHoldersInforce,A229)*INDEX(Global_EscalatedExpense,A229)</f>
        <v>1.5722378984152725</v>
      </c>
      <c r="J229" s="11" cm="1">
        <f t="array" ref="J229">INDEX(Life_PremiumsReceived,A229)-INDEX(Life_ExpensesPaid,A229)-INDEX(Life_DeathBenefitsPaid,A229)</f>
        <v>3.7702954872904431</v>
      </c>
      <c r="K229" s="11" cm="1">
        <f t="array" ref="K229">IF(A229=Global_MaxT,INDEX(Life_NetCF,A229),INDEX(Life_NetCF,A229)+(INDEX(Life_BEL,(A229+1))/INDEX(Global_DiscountFactor,A229)))</f>
        <v>-1427.3041024429378</v>
      </c>
      <c r="L229" s="11"/>
      <c r="M229" s="5">
        <f t="shared" si="7"/>
        <v>19</v>
      </c>
      <c r="N229" s="22" cm="1">
        <f t="array" ref="N229">INDEX(Annuity_PolicyHoldersInforce,A229)*INDEX(Global_QxFactor,INDEX(Global_Age,A229),Global_QxIndex)</f>
        <v>4.026099194165903E-6</v>
      </c>
      <c r="O229" s="22" cm="1">
        <f t="array" ref="O229">IF(A229=1,1,INDEX(Annuity_PolicyHoldersInforce,(A229-1))-INDEX(Annuity_Deaths,(A229-1)))</f>
        <v>0.99939532240222217</v>
      </c>
      <c r="P229" s="23" cm="1">
        <f t="array" ref="P229">Annuity_Annuity*((1+Annuity_AnnuityEscalation)^INDEX(Annuity_PolicyAge,A229))</f>
        <v>2526.9501953756389</v>
      </c>
      <c r="Q229" s="23" cm="1">
        <f t="array" ref="Q229">INDEX(Annuity_PolicyHoldersInforce,A229)*INDEX(Global_EscalatedExpense,A229)</f>
        <v>12.524847573745818</v>
      </c>
      <c r="R229" s="23" cm="1">
        <f t="array" ref="R229">INDEX(Annuity_PolicyHoldersInforce,A229)*INDEX(Annuity_EscalatedAnnuity,A229)</f>
        <v>2525.4222052017949</v>
      </c>
      <c r="S229" s="23" cm="1">
        <f t="array" ref="S229">-INDEX(Annuity_ExpensesPaid,A229)-INDEX(Annuity_AnnuitiesPaid,A229)</f>
        <v>-2537.9470527755407</v>
      </c>
      <c r="T229" s="23" cm="1">
        <f t="array" ref="T229">IF(A229=Global_MaxT,INDEX(Annuity_NetCF,A229),INDEX(Annuity_NetCF,A229)+(INDEX(Annuity_BEL,(A229+1))*INDEX(Global_DiscountFactor,A229)))</f>
        <v>-1384375.1643698448</v>
      </c>
    </row>
    <row r="230" spans="1:20" x14ac:dyDescent="0.2">
      <c r="A230" s="7">
        <v>228</v>
      </c>
      <c r="B230" s="21">
        <f t="shared" si="6"/>
        <v>41</v>
      </c>
      <c r="C230" s="21"/>
      <c r="D230" s="22" cm="1">
        <f t="array" ref="D230">IF(A230=1,1,INDEX(Life_PolicyHoldersInforce,(A230-1))-INDEX(Life_Deaths,(A230-1))-INDEX(Life_Lapses,(A230-1)))</f>
        <v>0.12435643117769997</v>
      </c>
      <c r="E230" s="22" cm="1">
        <f t="array" ref="E230">(INDEX(Life_PolicyHoldersInforce,A230)-INDEX(Life_Deaths,A230))*INDEX(Life_LapseRateFactor,(Global_DurationInforce+A230))</f>
        <v>1.0870708452578404E-3</v>
      </c>
      <c r="F230" s="22" cm="1">
        <f t="array" ref="F230">INDEX(Life_PolicyHoldersInforce,A230)*INDEX(Global_QxFactor,INDEX(Global_Age,A230),Global_QxIndex)</f>
        <v>5.3717926305530752E-7</v>
      </c>
      <c r="G230" s="11" cm="1">
        <f t="array" ref="G230">INDEX(Life_Deaths,A230)*Life_SumAssured</f>
        <v>0.26858963152765375</v>
      </c>
      <c r="H230" s="11" cm="1">
        <f t="array" ref="H230">INDEX(Life_PolicyHoldersInforce,A230)*Life_Premium</f>
        <v>5.546296830525419</v>
      </c>
      <c r="I230" s="11" cm="1">
        <f t="array" ref="I230">INDEX(Life_PolicyHoldersInforce,A230)*INDEX(Global_EscalatedExpense,A230)</f>
        <v>1.5648371998500847</v>
      </c>
      <c r="J230" s="11" cm="1">
        <f t="array" ref="J230">INDEX(Life_PremiumsReceived,A230)-INDEX(Life_ExpensesPaid,A230)-INDEX(Life_DeathBenefitsPaid,A230)</f>
        <v>3.7128699991476806</v>
      </c>
      <c r="K230" s="11" cm="1">
        <f t="array" ref="K230">IF(A230=Global_MaxT,INDEX(Life_NetCF,A230),INDEX(Life_NetCF,A230)+(INDEX(Life_BEL,(A230+1))/INDEX(Global_DiscountFactor,A230)))</f>
        <v>-1424.1423132084417</v>
      </c>
      <c r="L230" s="11"/>
      <c r="M230" s="5">
        <f t="shared" si="7"/>
        <v>20</v>
      </c>
      <c r="N230" s="22" cm="1">
        <f t="array" ref="N230">INDEX(Annuity_PolicyHoldersInforce,A230)*INDEX(Global_QxFactor,INDEX(Global_Age,A230),Global_QxIndex)</f>
        <v>4.3170447637308787E-6</v>
      </c>
      <c r="O230" s="22" cm="1">
        <f t="array" ref="O230">IF(A230=1,1,INDEX(Annuity_PolicyHoldersInforce,(A230-1))-INDEX(Annuity_Deaths,(A230-1)))</f>
        <v>0.99939129630302803</v>
      </c>
      <c r="P230" s="23" cm="1">
        <f t="array" ref="P230">Annuity_Annuity*((1+Annuity_AnnuityEscalation)^INDEX(Annuity_PolicyAge,A230))</f>
        <v>2653.2977051444209</v>
      </c>
      <c r="Q230" s="23" cm="1">
        <f t="array" ref="Q230">INDEX(Annuity_PolicyHoldersInforce,A230)*INDEX(Global_EscalatedExpense,A230)</f>
        <v>12.575824690776573</v>
      </c>
      <c r="R230" s="23" cm="1">
        <f t="array" ref="R230">INDEX(Annuity_PolicyHoldersInforce,A230)*INDEX(Annuity_EscalatedAnnuity,A230)</f>
        <v>2651.6826330221324</v>
      </c>
      <c r="S230" s="23" cm="1">
        <f t="array" ref="S230">-INDEX(Annuity_ExpensesPaid,A230)-INDEX(Annuity_AnnuitiesPaid,A230)</f>
        <v>-2664.2584577129091</v>
      </c>
      <c r="T230" s="23" cm="1">
        <f t="array" ref="T230">IF(A230=Global_MaxT,INDEX(Annuity_NetCF,A230),INDEX(Annuity_NetCF,A230)+(INDEX(Annuity_BEL,(A230+1))*INDEX(Global_DiscountFactor,A230)))</f>
        <v>-1388563.3798454329</v>
      </c>
    </row>
    <row r="231" spans="1:20" x14ac:dyDescent="0.2">
      <c r="A231" s="7">
        <v>229</v>
      </c>
      <c r="B231" s="21">
        <f t="shared" si="6"/>
        <v>41</v>
      </c>
      <c r="C231" s="21"/>
      <c r="D231" s="22" cm="1">
        <f t="array" ref="D231">IF(A231=1,1,INDEX(Life_PolicyHoldersInforce,(A231-1))-INDEX(Life_Deaths,(A231-1))-INDEX(Life_Lapses,(A231-1)))</f>
        <v>0.12326882315317907</v>
      </c>
      <c r="E231" s="22" cm="1">
        <f t="array" ref="E231">(INDEX(Life_PolicyHoldersInforce,A231)-INDEX(Life_Deaths,A231))*INDEX(Life_LapseRateFactor,(Global_DurationInforce+A231))</f>
        <v>1.0775634401053423E-3</v>
      </c>
      <c r="F231" s="22" cm="1">
        <f t="array" ref="F231">INDEX(Life_PolicyHoldersInforce,A231)*INDEX(Global_QxFactor,INDEX(Global_Age,A231),Global_QxIndex)</f>
        <v>5.3248115076974077E-7</v>
      </c>
      <c r="G231" s="11" cm="1">
        <f t="array" ref="G231">INDEX(Life_Deaths,A231)*Life_SumAssured</f>
        <v>0.26624057538487039</v>
      </c>
      <c r="H231" s="11" cm="1">
        <f t="array" ref="H231">INDEX(Life_PolicyHoldersInforce,A231)*Life_Premium</f>
        <v>5.4977895126317868</v>
      </c>
      <c r="I231" s="11" cm="1">
        <f t="array" ref="I231">INDEX(Life_PolicyHoldersInforce,A231)*INDEX(Global_EscalatedExpense,A231)</f>
        <v>1.5574708837532547</v>
      </c>
      <c r="J231" s="11" cm="1">
        <f t="array" ref="J231">INDEX(Life_PremiumsReceived,A231)-INDEX(Life_ExpensesPaid,A231)-INDEX(Life_DeathBenefitsPaid,A231)</f>
        <v>3.6740780534936617</v>
      </c>
      <c r="K231" s="11" cm="1">
        <f t="array" ref="K231">IF(A231=Global_MaxT,INDEX(Life_NetCF,A231),INDEX(Life_NetCF,A231)+(INDEX(Life_BEL,(A231+1))/INDEX(Global_DiscountFactor,A231)))</f>
        <v>-1420.9386922726997</v>
      </c>
      <c r="L231" s="11"/>
      <c r="M231" s="5">
        <f t="shared" si="7"/>
        <v>20</v>
      </c>
      <c r="N231" s="22" cm="1">
        <f t="array" ref="N231">INDEX(Annuity_PolicyHoldersInforce,A231)*INDEX(Global_QxFactor,INDEX(Global_Age,A231),Global_QxIndex)</f>
        <v>4.3170261155041416E-6</v>
      </c>
      <c r="O231" s="22" cm="1">
        <f t="array" ref="O231">IF(A231=1,1,INDEX(Annuity_PolicyHoldersInforce,(A231-1))-INDEX(Annuity_Deaths,(A231-1)))</f>
        <v>0.99938697925826425</v>
      </c>
      <c r="P231" s="23" cm="1">
        <f t="array" ref="P231">Annuity_Annuity*((1+Annuity_AnnuityEscalation)^INDEX(Annuity_PolicyAge,A231))</f>
        <v>2653.2977051444209</v>
      </c>
      <c r="Q231" s="23" cm="1">
        <f t="array" ref="Q231">INDEX(Annuity_PolicyHoldersInforce,A231)*INDEX(Global_EscalatedExpense,A231)</f>
        <v>12.627005612462703</v>
      </c>
      <c r="R231" s="23" cm="1">
        <f t="array" ref="R231">INDEX(Annuity_PolicyHoldersInforce,A231)*INDEX(Annuity_EscalatedAnnuity,A231)</f>
        <v>2651.6711786171677</v>
      </c>
      <c r="S231" s="23" cm="1">
        <f t="array" ref="S231">-INDEX(Annuity_ExpensesPaid,A231)-INDEX(Annuity_AnnuitiesPaid,A231)</f>
        <v>-2664.2981842296304</v>
      </c>
      <c r="T231" s="23" cm="1">
        <f t="array" ref="T231">IF(A231=Global_MaxT,INDEX(Annuity_NetCF,A231),INDEX(Annuity_NetCF,A231)+(INDEX(Annuity_BEL,(A231+1))*INDEX(Global_DiscountFactor,A231)))</f>
        <v>-1392645.0554395393</v>
      </c>
    </row>
    <row r="232" spans="1:20" x14ac:dyDescent="0.2">
      <c r="A232" s="7">
        <v>230</v>
      </c>
      <c r="B232" s="21">
        <f t="shared" si="6"/>
        <v>41</v>
      </c>
      <c r="C232" s="21"/>
      <c r="D232" s="22" cm="1">
        <f t="array" ref="D232">IF(A232=1,1,INDEX(Life_PolicyHoldersInforce,(A232-1))-INDEX(Life_Deaths,(A232-1))-INDEX(Life_Lapses,(A232-1)))</f>
        <v>0.12219072723192295</v>
      </c>
      <c r="E232" s="22" cm="1">
        <f t="array" ref="E232">(INDEX(Life_PolicyHoldersInforce,A232)-INDEX(Life_Deaths,A232))*INDEX(Life_LapseRateFactor,(Global_DurationInforce+A232))</f>
        <v>1.0681391856997601E-3</v>
      </c>
      <c r="F232" s="22" cm="1">
        <f t="array" ref="F232">INDEX(Life_PolicyHoldersInforce,A232)*INDEX(Global_QxFactor,INDEX(Global_Age,A232),Global_QxIndex)</f>
        <v>5.2782412767090538E-7</v>
      </c>
      <c r="G232" s="11" cm="1">
        <f t="array" ref="G232">INDEX(Life_Deaths,A232)*Life_SumAssured</f>
        <v>0.26391206383545268</v>
      </c>
      <c r="H232" s="11" cm="1">
        <f t="array" ref="H232">INDEX(Life_PolicyHoldersInforce,A232)*Life_Premium</f>
        <v>5.4497064345437636</v>
      </c>
      <c r="I232" s="11" cm="1">
        <f t="array" ref="I232">INDEX(Life_PolicyHoldersInforce,A232)*INDEX(Global_EscalatedExpense,A232)</f>
        <v>1.5501392438597039</v>
      </c>
      <c r="J232" s="11" cm="1">
        <f t="array" ref="J232">INDEX(Life_PremiumsReceived,A232)-INDEX(Life_ExpensesPaid,A232)-INDEX(Life_DeathBenefitsPaid,A232)</f>
        <v>3.635655126848607</v>
      </c>
      <c r="K232" s="11" cm="1">
        <f t="array" ref="K232">IF(A232=Global_MaxT,INDEX(Life_NetCF,A232),INDEX(Life_NetCF,A232)+(INDEX(Life_BEL,(A232+1))/INDEX(Global_DiscountFactor,A232)))</f>
        <v>-1417.7119855494386</v>
      </c>
      <c r="L232" s="11"/>
      <c r="M232" s="5">
        <f t="shared" si="7"/>
        <v>20</v>
      </c>
      <c r="N232" s="22" cm="1">
        <f t="array" ref="N232">INDEX(Annuity_PolicyHoldersInforce,A232)*INDEX(Global_QxFactor,INDEX(Global_Age,A232),Global_QxIndex)</f>
        <v>4.3170074673579591E-6</v>
      </c>
      <c r="O232" s="22" cm="1">
        <f t="array" ref="O232">IF(A232=1,1,INDEX(Annuity_PolicyHoldersInforce,(A232-1))-INDEX(Annuity_Deaths,(A232-1)))</f>
        <v>0.99938266223214878</v>
      </c>
      <c r="P232" s="23" cm="1">
        <f t="array" ref="P232">Annuity_Annuity*((1+Annuity_AnnuityEscalation)^INDEX(Annuity_PolicyAge,A232))</f>
        <v>2653.2977051444209</v>
      </c>
      <c r="Q232" s="23" cm="1">
        <f t="array" ref="Q232">INDEX(Annuity_PolicyHoldersInforce,A232)*INDEX(Global_EscalatedExpense,A232)</f>
        <v>12.678394829573525</v>
      </c>
      <c r="R232" s="23" cm="1">
        <f t="array" ref="R232">INDEX(Annuity_PolicyHoldersInforce,A232)*INDEX(Annuity_EscalatedAnnuity,A232)</f>
        <v>2651.6597242616822</v>
      </c>
      <c r="S232" s="23" cm="1">
        <f t="array" ref="S232">-INDEX(Annuity_ExpensesPaid,A232)-INDEX(Annuity_AnnuitiesPaid,A232)</f>
        <v>-2664.3381190912555</v>
      </c>
      <c r="T232" s="23" cm="1">
        <f t="array" ref="T232">IF(A232=Global_MaxT,INDEX(Annuity_NetCF,A232),INDEX(Annuity_NetCF,A232)+(INDEX(Annuity_BEL,(A232+1))*INDEX(Global_DiscountFactor,A232)))</f>
        <v>-1396746.5588761037</v>
      </c>
    </row>
    <row r="233" spans="1:20" x14ac:dyDescent="0.2">
      <c r="A233" s="7">
        <v>231</v>
      </c>
      <c r="B233" s="21">
        <f t="shared" si="6"/>
        <v>41</v>
      </c>
      <c r="C233" s="21"/>
      <c r="D233" s="22" cm="1">
        <f t="array" ref="D233">IF(A233=1,1,INDEX(Life_PolicyHoldersInforce,(A233-1))-INDEX(Life_Deaths,(A233-1))-INDEX(Life_Lapses,(A233-1)))</f>
        <v>0.12112206022209553</v>
      </c>
      <c r="E233" s="22" cm="1">
        <f t="array" ref="E233">(INDEX(Life_PolicyHoldersInforce,A233)-INDEX(Life_Deaths,A233))*INDEX(Life_LapseRateFactor,(Global_DurationInforce+A233))</f>
        <v>1.0587973548135696E-3</v>
      </c>
      <c r="F233" s="22" cm="1">
        <f t="array" ref="F233">INDEX(Life_PolicyHoldersInforce,A233)*INDEX(Global_QxFactor,INDEX(Global_Age,A233),Global_QxIndex)</f>
        <v>5.2320783439717583E-7</v>
      </c>
      <c r="G233" s="11" cm="1">
        <f t="array" ref="G233">INDEX(Life_Deaths,A233)*Life_SumAssured</f>
        <v>0.26160391719858789</v>
      </c>
      <c r="H233" s="11" cm="1">
        <f t="array" ref="H233">INDEX(Life_PolicyHoldersInforce,A233)*Life_Premium</f>
        <v>5.4020438859054609</v>
      </c>
      <c r="I233" s="11" cm="1">
        <f t="array" ref="I233">INDEX(Life_PolicyHoldersInforce,A233)*INDEX(Global_EscalatedExpense,A233)</f>
        <v>1.5428421169346387</v>
      </c>
      <c r="J233" s="11" cm="1">
        <f t="array" ref="J233">INDEX(Life_PremiumsReceived,A233)-INDEX(Life_ExpensesPaid,A233)-INDEX(Life_DeathBenefitsPaid,A233)</f>
        <v>3.5975978517722345</v>
      </c>
      <c r="K233" s="11" cm="1">
        <f t="array" ref="K233">IF(A233=Global_MaxT,INDEX(Life_NetCF,A233),INDEX(Life_NetCF,A233)+(INDEX(Life_BEL,(A233+1))/INDEX(Global_DiscountFactor,A233)))</f>
        <v>-1414.4626720970646</v>
      </c>
      <c r="L233" s="11"/>
      <c r="M233" s="5">
        <f t="shared" si="7"/>
        <v>20</v>
      </c>
      <c r="N233" s="22" cm="1">
        <f t="array" ref="N233">INDEX(Annuity_PolicyHoldersInforce,A233)*INDEX(Global_QxFactor,INDEX(Global_Age,A233),Global_QxIndex)</f>
        <v>4.3169888192923311E-6</v>
      </c>
      <c r="O233" s="22" cm="1">
        <f t="array" ref="O233">IF(A233=1,1,INDEX(Annuity_PolicyHoldersInforce,(A233-1))-INDEX(Annuity_Deaths,(A233-1)))</f>
        <v>0.99937834522468139</v>
      </c>
      <c r="P233" s="23" cm="1">
        <f t="array" ref="P233">Annuity_Annuity*((1+Annuity_AnnuityEscalation)^INDEX(Annuity_PolicyAge,A233))</f>
        <v>2653.2977051444209</v>
      </c>
      <c r="Q233" s="23" cm="1">
        <f t="array" ref="Q233">INDEX(Annuity_PolicyHoldersInforce,A233)*INDEX(Global_EscalatedExpense,A233)</f>
        <v>12.729993189826933</v>
      </c>
      <c r="R233" s="23" cm="1">
        <f t="array" ref="R233">INDEX(Annuity_PolicyHoldersInforce,A233)*INDEX(Annuity_EscalatedAnnuity,A233)</f>
        <v>2651.6482699556759</v>
      </c>
      <c r="S233" s="23" cm="1">
        <f t="array" ref="S233">-INDEX(Annuity_ExpensesPaid,A233)-INDEX(Annuity_AnnuitiesPaid,A233)</f>
        <v>-2664.3782631455028</v>
      </c>
      <c r="T233" s="23" cm="1">
        <f t="array" ref="T233">IF(A233=Global_MaxT,INDEX(Annuity_NetCF,A233),INDEX(Annuity_NetCF,A233)+(INDEX(Annuity_BEL,(A233+1))*INDEX(Global_DiscountFactor,A233)))</f>
        <v>-1400867.986458793</v>
      </c>
    </row>
    <row r="234" spans="1:20" x14ac:dyDescent="0.2">
      <c r="A234" s="7">
        <v>232</v>
      </c>
      <c r="B234" s="21">
        <f t="shared" si="6"/>
        <v>41</v>
      </c>
      <c r="C234" s="21"/>
      <c r="D234" s="22" cm="1">
        <f t="array" ref="D234">IF(A234=1,1,INDEX(Life_PolicyHoldersInforce,(A234-1))-INDEX(Life_Deaths,(A234-1))-INDEX(Life_Lapses,(A234-1)))</f>
        <v>0.12006273965944757</v>
      </c>
      <c r="E234" s="22" cm="1">
        <f t="array" ref="E234">(INDEX(Life_PolicyHoldersInforce,A234)-INDEX(Life_Deaths,A234))*INDEX(Life_LapseRateFactor,(Global_DurationInforce+A234))</f>
        <v>1.0495372265795001E-3</v>
      </c>
      <c r="F234" s="22" cm="1">
        <f t="array" ref="F234">INDEX(Life_PolicyHoldersInforce,A234)*INDEX(Global_QxFactor,INDEX(Global_Age,A234),Global_QxIndex)</f>
        <v>5.1863191472986557E-7</v>
      </c>
      <c r="G234" s="11" cm="1">
        <f t="array" ref="G234">INDEX(Life_Deaths,A234)*Life_SumAssured</f>
        <v>0.25931595736493279</v>
      </c>
      <c r="H234" s="11" cm="1">
        <f t="array" ref="H234">INDEX(Life_PolicyHoldersInforce,A234)*Life_Premium</f>
        <v>5.3547981888113618</v>
      </c>
      <c r="I234" s="11" cm="1">
        <f t="array" ref="I234">INDEX(Life_PolicyHoldersInforce,A234)*INDEX(Global_EscalatedExpense,A234)</f>
        <v>1.5355793405116791</v>
      </c>
      <c r="J234" s="11" cm="1">
        <f t="array" ref="J234">INDEX(Life_PremiumsReceived,A234)-INDEX(Life_ExpensesPaid,A234)-INDEX(Life_DeathBenefitsPaid,A234)</f>
        <v>3.5599028909347501</v>
      </c>
      <c r="K234" s="11" cm="1">
        <f t="array" ref="K234">IF(A234=Global_MaxT,INDEX(Life_NetCF,A234),INDEX(Life_NetCF,A234)+(INDEX(Life_BEL,(A234+1))/INDEX(Global_DiscountFactor,A234)))</f>
        <v>-1411.1912253023095</v>
      </c>
      <c r="L234" s="11"/>
      <c r="M234" s="5">
        <f t="shared" si="7"/>
        <v>20</v>
      </c>
      <c r="N234" s="22" cm="1">
        <f t="array" ref="N234">INDEX(Annuity_PolicyHoldersInforce,A234)*INDEX(Global_QxFactor,INDEX(Global_Age,A234),Global_QxIndex)</f>
        <v>4.3169701713072559E-6</v>
      </c>
      <c r="O234" s="22" cm="1">
        <f t="array" ref="O234">IF(A234=1,1,INDEX(Annuity_PolicyHoldersInforce,(A234-1))-INDEX(Annuity_Deaths,(A234-1)))</f>
        <v>0.99937402823586208</v>
      </c>
      <c r="P234" s="23" cm="1">
        <f t="array" ref="P234">Annuity_Annuity*((1+Annuity_AnnuityEscalation)^INDEX(Annuity_PolicyAge,A234))</f>
        <v>2653.2977051444209</v>
      </c>
      <c r="Q234" s="23" cm="1">
        <f t="array" ref="Q234">INDEX(Annuity_PolicyHoldersInforce,A234)*INDEX(Global_EscalatedExpense,A234)</f>
        <v>12.781801544390865</v>
      </c>
      <c r="R234" s="23" cm="1">
        <f t="array" ref="R234">INDEX(Annuity_PolicyHoldersInforce,A234)*INDEX(Annuity_EscalatedAnnuity,A234)</f>
        <v>2651.6368156991484</v>
      </c>
      <c r="S234" s="23" cm="1">
        <f t="array" ref="S234">-INDEX(Annuity_ExpensesPaid,A234)-INDEX(Annuity_AnnuitiesPaid,A234)</f>
        <v>-2664.4186172435393</v>
      </c>
      <c r="T234" s="23" cm="1">
        <f t="array" ref="T234">IF(A234=Global_MaxT,INDEX(Annuity_NetCF,A234),INDEX(Annuity_NetCF,A234)+(INDEX(Annuity_BEL,(A234+1))*INDEX(Global_DiscountFactor,A234)))</f>
        <v>-1405009.4349591851</v>
      </c>
    </row>
    <row r="235" spans="1:20" x14ac:dyDescent="0.2">
      <c r="A235" s="7">
        <v>233</v>
      </c>
      <c r="B235" s="21">
        <f t="shared" si="6"/>
        <v>41</v>
      </c>
      <c r="C235" s="21"/>
      <c r="D235" s="22" cm="1">
        <f t="array" ref="D235">IF(A235=1,1,INDEX(Life_PolicyHoldersInforce,(A235-1))-INDEX(Life_Deaths,(A235-1))-INDEX(Life_Lapses,(A235-1)))</f>
        <v>0.11901268380095334</v>
      </c>
      <c r="E235" s="22" cm="1">
        <f t="array" ref="E235">(INDEX(Life_PolicyHoldersInforce,A235)-INDEX(Life_Deaths,A235))*INDEX(Life_LapseRateFactor,(Global_DurationInforce+A235))</f>
        <v>1.0403580864349093E-3</v>
      </c>
      <c r="F235" s="22" cm="1">
        <f t="array" ref="F235">INDEX(Life_PolicyHoldersInforce,A235)*INDEX(Global_QxFactor,INDEX(Global_Age,A235),Global_QxIndex)</f>
        <v>5.1409601556573778E-7</v>
      </c>
      <c r="G235" s="11" cm="1">
        <f t="array" ref="G235">INDEX(Life_Deaths,A235)*Life_SumAssured</f>
        <v>0.2570480077828689</v>
      </c>
      <c r="H235" s="11" cm="1">
        <f t="array" ref="H235">INDEX(Life_PolicyHoldersInforce,A235)*Life_Premium</f>
        <v>5.3079656975225191</v>
      </c>
      <c r="I235" s="11" cm="1">
        <f t="array" ref="I235">INDEX(Life_PolicyHoldersInforce,A235)*INDEX(Global_EscalatedExpense,A235)</f>
        <v>1.5283507528892393</v>
      </c>
      <c r="J235" s="11" cm="1">
        <f t="array" ref="J235">INDEX(Life_PremiumsReceived,A235)-INDEX(Life_ExpensesPaid,A235)-INDEX(Life_DeathBenefitsPaid,A235)</f>
        <v>3.5225669368504109</v>
      </c>
      <c r="K235" s="11" cm="1">
        <f t="array" ref="K235">IF(A235=Global_MaxT,INDEX(Life_NetCF,A235),INDEX(Life_NetCF,A235)+(INDEX(Life_BEL,(A235+1))/INDEX(Global_DiscountFactor,A235)))</f>
        <v>-1407.8981129376691</v>
      </c>
      <c r="L235" s="11"/>
      <c r="M235" s="5">
        <f t="shared" si="7"/>
        <v>20</v>
      </c>
      <c r="N235" s="22" cm="1">
        <f t="array" ref="N235">INDEX(Annuity_PolicyHoldersInforce,A235)*INDEX(Global_QxFactor,INDEX(Global_Age,A235),Global_QxIndex)</f>
        <v>4.3169515234027345E-6</v>
      </c>
      <c r="O235" s="22" cm="1">
        <f t="array" ref="O235">IF(A235=1,1,INDEX(Annuity_PolicyHoldersInforce,(A235-1))-INDEX(Annuity_Deaths,(A235-1)))</f>
        <v>0.99936971126569074</v>
      </c>
      <c r="P235" s="23" cm="1">
        <f t="array" ref="P235">Annuity_Annuity*((1+Annuity_AnnuityEscalation)^INDEX(Annuity_PolicyAge,A235))</f>
        <v>2653.2977051444209</v>
      </c>
      <c r="Q235" s="23" cm="1">
        <f t="array" ref="Q235">INDEX(Annuity_PolicyHoldersInforce,A235)*INDEX(Global_EscalatedExpense,A235)</f>
        <v>12.833820747897335</v>
      </c>
      <c r="R235" s="23" cm="1">
        <f t="array" ref="R235">INDEX(Annuity_PolicyHoldersInforce,A235)*INDEX(Annuity_EscalatedAnnuity,A235)</f>
        <v>2651.6253614920997</v>
      </c>
      <c r="S235" s="23" cm="1">
        <f t="array" ref="S235">-INDEX(Annuity_ExpensesPaid,A235)-INDEX(Annuity_AnnuitiesPaid,A235)</f>
        <v>-2664.4591822399971</v>
      </c>
      <c r="T235" s="23" cm="1">
        <f t="array" ref="T235">IF(A235=Global_MaxT,INDEX(Annuity_NetCF,A235),INDEX(Annuity_NetCF,A235)+(INDEX(Annuity_BEL,(A235+1))*INDEX(Global_DiscountFactor,A235)))</f>
        <v>-1409171.0016190426</v>
      </c>
    </row>
    <row r="236" spans="1:20" x14ac:dyDescent="0.2">
      <c r="A236" s="7">
        <v>234</v>
      </c>
      <c r="B236" s="21">
        <f t="shared" si="6"/>
        <v>41</v>
      </c>
      <c r="C236" s="21"/>
      <c r="D236" s="22" cm="1">
        <f t="array" ref="D236">IF(A236=1,1,INDEX(Life_PolicyHoldersInforce,(A236-1))-INDEX(Life_Deaths,(A236-1))-INDEX(Life_Lapses,(A236-1)))</f>
        <v>0.11797181161850287</v>
      </c>
      <c r="E236" s="22" cm="1">
        <f t="array" ref="E236">(INDEX(Life_PolicyHoldersInforce,A236)-INDEX(Life_Deaths,A236))*INDEX(Life_LapseRateFactor,(Global_DurationInforce+A236))</f>
        <v>1.0312592260666429E-3</v>
      </c>
      <c r="F236" s="22" cm="1">
        <f t="array" ref="F236">INDEX(Life_PolicyHoldersInforce,A236)*INDEX(Global_QxFactor,INDEX(Global_Age,A236),Global_QxIndex)</f>
        <v>5.0959978688975933E-7</v>
      </c>
      <c r="G236" s="11" cm="1">
        <f t="array" ref="G236">INDEX(Life_Deaths,A236)*Life_SumAssured</f>
        <v>0.25479989344487969</v>
      </c>
      <c r="H236" s="11" cm="1">
        <f t="array" ref="H236">INDEX(Life_PolicyHoldersInforce,A236)*Life_Premium</f>
        <v>5.2615427981852285</v>
      </c>
      <c r="I236" s="11" cm="1">
        <f t="array" ref="I236">INDEX(Life_PolicyHoldersInforce,A236)*INDEX(Global_EscalatedExpense,A236)</f>
        <v>1.5211561931269284</v>
      </c>
      <c r="J236" s="11" cm="1">
        <f t="array" ref="J236">INDEX(Life_PremiumsReceived,A236)-INDEX(Life_ExpensesPaid,A236)-INDEX(Life_DeathBenefitsPaid,A236)</f>
        <v>3.4855867116134207</v>
      </c>
      <c r="K236" s="11" cm="1">
        <f t="array" ref="K236">IF(A236=Global_MaxT,INDEX(Life_NetCF,A236),INDEX(Life_NetCF,A236)+(INDEX(Life_BEL,(A236+1))/INDEX(Global_DiscountFactor,A236)))</f>
        <v>-1404.5837972182978</v>
      </c>
      <c r="L236" s="11"/>
      <c r="M236" s="5">
        <f t="shared" si="7"/>
        <v>20</v>
      </c>
      <c r="N236" s="22" cm="1">
        <f t="array" ref="N236">INDEX(Annuity_PolicyHoldersInforce,A236)*INDEX(Global_QxFactor,INDEX(Global_Age,A236),Global_QxIndex)</f>
        <v>4.3169328755787658E-6</v>
      </c>
      <c r="O236" s="22" cm="1">
        <f t="array" ref="O236">IF(A236=1,1,INDEX(Annuity_PolicyHoldersInforce,(A236-1))-INDEX(Annuity_Deaths,(A236-1)))</f>
        <v>0.99936539431416738</v>
      </c>
      <c r="P236" s="23" cm="1">
        <f t="array" ref="P236">Annuity_Annuity*((1+Annuity_AnnuityEscalation)^INDEX(Annuity_PolicyAge,A236))</f>
        <v>2653.2977051444209</v>
      </c>
      <c r="Q236" s="23" cm="1">
        <f t="array" ref="Q236">INDEX(Annuity_PolicyHoldersInforce,A236)*INDEX(Global_EscalatedExpense,A236)</f>
        <v>12.886051658456532</v>
      </c>
      <c r="R236" s="23" cm="1">
        <f t="array" ref="R236">INDEX(Annuity_PolicyHoldersInforce,A236)*INDEX(Annuity_EscalatedAnnuity,A236)</f>
        <v>2651.6139073345298</v>
      </c>
      <c r="S236" s="23" cm="1">
        <f t="array" ref="S236">-INDEX(Annuity_ExpensesPaid,A236)-INDEX(Annuity_AnnuitiesPaid,A236)</f>
        <v>-2664.4999589929862</v>
      </c>
      <c r="T236" s="23" cm="1">
        <f t="array" ref="T236">IF(A236=Global_MaxT,INDEX(Annuity_NetCF,A236),INDEX(Annuity_NetCF,A236)+(INDEX(Annuity_BEL,(A236+1))*INDEX(Global_DiscountFactor,A236)))</f>
        <v>-1413352.7841525995</v>
      </c>
    </row>
    <row r="237" spans="1:20" x14ac:dyDescent="0.2">
      <c r="A237" s="7">
        <v>235</v>
      </c>
      <c r="B237" s="21">
        <f t="shared" si="6"/>
        <v>41</v>
      </c>
      <c r="C237" s="21"/>
      <c r="D237" s="22" cm="1">
        <f t="array" ref="D237">IF(A237=1,1,INDEX(Life_PolicyHoldersInforce,(A237-1))-INDEX(Life_Deaths,(A237-1))-INDEX(Life_Lapses,(A237-1)))</f>
        <v>0.11694004279264933</v>
      </c>
      <c r="E237" s="22" cm="1">
        <f t="array" ref="E237">(INDEX(Life_PolicyHoldersInforce,A237)-INDEX(Life_Deaths,A237))*INDEX(Life_LapseRateFactor,(Global_DurationInforce+A237))</f>
        <v>1.0222399433563779E-3</v>
      </c>
      <c r="F237" s="22" cm="1">
        <f t="array" ref="F237">INDEX(Life_PolicyHoldersInforce,A237)*INDEX(Global_QxFactor,INDEX(Global_Age,A237),Global_QxIndex)</f>
        <v>5.0514288174809077E-7</v>
      </c>
      <c r="G237" s="11" cm="1">
        <f t="array" ref="G237">INDEX(Life_Deaths,A237)*Life_SumAssured</f>
        <v>0.25257144087404537</v>
      </c>
      <c r="H237" s="11" cm="1">
        <f t="array" ref="H237">INDEX(Life_PolicyHoldersInforce,A237)*Life_Premium</f>
        <v>5.2155259085521601</v>
      </c>
      <c r="I237" s="11" cm="1">
        <f t="array" ref="I237">INDEX(Life_PolicyHoldersInforce,A237)*INDEX(Global_EscalatedExpense,A237)</f>
        <v>1.5139955010419652</v>
      </c>
      <c r="J237" s="11" cm="1">
        <f t="array" ref="J237">INDEX(Life_PremiumsReceived,A237)-INDEX(Life_ExpensesPaid,A237)-INDEX(Life_DeathBenefitsPaid,A237)</f>
        <v>3.4489589666361495</v>
      </c>
      <c r="K237" s="11" cm="1">
        <f t="array" ref="K237">IF(A237=Global_MaxT,INDEX(Life_NetCF,A237),INDEX(Life_NetCF,A237)+(INDEX(Life_BEL,(A237+1))/INDEX(Global_DiscountFactor,A237)))</f>
        <v>-1401.2487348583652</v>
      </c>
      <c r="L237" s="11"/>
      <c r="M237" s="5">
        <f t="shared" si="7"/>
        <v>20</v>
      </c>
      <c r="N237" s="22" cm="1">
        <f t="array" ref="N237">INDEX(Annuity_PolicyHoldersInforce,A237)*INDEX(Global_QxFactor,INDEX(Global_Age,A237),Global_QxIndex)</f>
        <v>4.3169142278353491E-6</v>
      </c>
      <c r="O237" s="22" cm="1">
        <f t="array" ref="O237">IF(A237=1,1,INDEX(Annuity_PolicyHoldersInforce,(A237-1))-INDEX(Annuity_Deaths,(A237-1)))</f>
        <v>0.99936107738129176</v>
      </c>
      <c r="P237" s="23" cm="1">
        <f t="array" ref="P237">Annuity_Annuity*((1+Annuity_AnnuityEscalation)^INDEX(Annuity_PolicyAge,A237))</f>
        <v>2653.2977051444209</v>
      </c>
      <c r="Q237" s="23" cm="1">
        <f t="array" ref="Q237">INDEX(Annuity_PolicyHoldersInforce,A237)*INDEX(Global_EscalatedExpense,A237)</f>
        <v>12.938495137670957</v>
      </c>
      <c r="R237" s="23" cm="1">
        <f t="array" ref="R237">INDEX(Annuity_PolicyHoldersInforce,A237)*INDEX(Annuity_EscalatedAnnuity,A237)</f>
        <v>2651.6024532264373</v>
      </c>
      <c r="S237" s="23" cm="1">
        <f t="array" ref="S237">-INDEX(Annuity_ExpensesPaid,A237)-INDEX(Annuity_AnnuitiesPaid,A237)</f>
        <v>-2664.5409483641083</v>
      </c>
      <c r="T237" s="23" cm="1">
        <f t="array" ref="T237">IF(A237=Global_MaxT,INDEX(Annuity_NetCF,A237),INDEX(Annuity_NetCF,A237)+(INDEX(Annuity_BEL,(A237+1))*INDEX(Global_DiscountFactor,A237)))</f>
        <v>-1417554.8807488559</v>
      </c>
    </row>
    <row r="238" spans="1:20" x14ac:dyDescent="0.2">
      <c r="A238" s="7">
        <v>236</v>
      </c>
      <c r="B238" s="21">
        <f t="shared" si="6"/>
        <v>41</v>
      </c>
      <c r="C238" s="21"/>
      <c r="D238" s="22" cm="1">
        <f t="array" ref="D238">IF(A238=1,1,INDEX(Life_PolicyHoldersInforce,(A238-1))-INDEX(Life_Deaths,(A238-1))-INDEX(Life_Lapses,(A238-1)))</f>
        <v>0.11591729770641121</v>
      </c>
      <c r="E238" s="22" cm="1">
        <f t="array" ref="E238">(INDEX(Life_PolicyHoldersInforce,A238)-INDEX(Life_Deaths,A238))*INDEX(Life_LapseRateFactor,(Global_DurationInforce+A238))</f>
        <v>1.0132995423264427E-3</v>
      </c>
      <c r="F238" s="22" cm="1">
        <f t="array" ref="F238">INDEX(Life_PolicyHoldersInforce,A238)*INDEX(Global_QxFactor,INDEX(Global_Age,A238),Global_QxIndex)</f>
        <v>5.0072495622131396E-7</v>
      </c>
      <c r="G238" s="11" cm="1">
        <f t="array" ref="G238">INDEX(Life_Deaths,A238)*Life_SumAssured</f>
        <v>0.25036247811065698</v>
      </c>
      <c r="H238" s="11" cm="1">
        <f t="array" ref="H238">INDEX(Life_PolicyHoldersInforce,A238)*Life_Premium</f>
        <v>5.1699114777059405</v>
      </c>
      <c r="I238" s="11" cm="1">
        <f t="array" ref="I238">INDEX(Life_PolicyHoldersInforce,A238)*INDEX(Global_EscalatedExpense,A238)</f>
        <v>1.5068685172056144</v>
      </c>
      <c r="J238" s="11" cm="1">
        <f t="array" ref="J238">INDEX(Life_PremiumsReceived,A238)-INDEX(Life_ExpensesPaid,A238)-INDEX(Life_DeathBenefitsPaid,A238)</f>
        <v>3.4126804823896695</v>
      </c>
      <c r="K238" s="11" cm="1">
        <f t="array" ref="K238">IF(A238=Global_MaxT,INDEX(Life_NetCF,A238),INDEX(Life_NetCF,A238)+(INDEX(Life_BEL,(A238+1))/INDEX(Global_DiscountFactor,A238)))</f>
        <v>-1397.893377126878</v>
      </c>
      <c r="L238" s="11"/>
      <c r="M238" s="5">
        <f t="shared" si="7"/>
        <v>20</v>
      </c>
      <c r="N238" s="22" cm="1">
        <f t="array" ref="N238">INDEX(Annuity_PolicyHoldersInforce,A238)*INDEX(Global_QxFactor,INDEX(Global_Age,A238),Global_QxIndex)</f>
        <v>4.3168955801724853E-6</v>
      </c>
      <c r="O238" s="22" cm="1">
        <f t="array" ref="O238">IF(A238=1,1,INDEX(Annuity_PolicyHoldersInforce,(A238-1))-INDEX(Annuity_Deaths,(A238-1)))</f>
        <v>0.9993567604670639</v>
      </c>
      <c r="P238" s="23" cm="1">
        <f t="array" ref="P238">Annuity_Annuity*((1+Annuity_AnnuityEscalation)^INDEX(Annuity_PolicyAge,A238))</f>
        <v>2653.2977051444209</v>
      </c>
      <c r="Q238" s="23" cm="1">
        <f t="array" ref="Q238">INDEX(Annuity_PolicyHoldersInforce,A238)*INDEX(Global_EscalatedExpense,A238)</f>
        <v>12.991152050649658</v>
      </c>
      <c r="R238" s="23" cm="1">
        <f t="array" ref="R238">INDEX(Annuity_PolicyHoldersInforce,A238)*INDEX(Annuity_EscalatedAnnuity,A238)</f>
        <v>2651.5909991678232</v>
      </c>
      <c r="S238" s="23" cm="1">
        <f t="array" ref="S238">-INDEX(Annuity_ExpensesPaid,A238)-INDEX(Annuity_AnnuitiesPaid,A238)</f>
        <v>-2664.582151218473</v>
      </c>
      <c r="T238" s="23" cm="1">
        <f t="array" ref="T238">IF(A238=Global_MaxT,INDEX(Annuity_NetCF,A238),INDEX(Annuity_NetCF,A238)+(INDEX(Annuity_BEL,(A238+1))*INDEX(Global_DiscountFactor,A238)))</f>
        <v>-1421777.3900738859</v>
      </c>
    </row>
    <row r="239" spans="1:20" x14ac:dyDescent="0.2">
      <c r="A239" s="7">
        <v>237</v>
      </c>
      <c r="B239" s="21">
        <f t="shared" si="6"/>
        <v>41</v>
      </c>
      <c r="C239" s="21"/>
      <c r="D239" s="22" cm="1">
        <f t="array" ref="D239">IF(A239=1,1,INDEX(Life_PolicyHoldersInforce,(A239-1))-INDEX(Life_Deaths,(A239-1))-INDEX(Life_Lapses,(A239-1)))</f>
        <v>0.11490349743912855</v>
      </c>
      <c r="E239" s="22" cm="1">
        <f t="array" ref="E239">(INDEX(Life_PolicyHoldersInforce,A239)-INDEX(Life_Deaths,A239))*INDEX(Life_LapseRateFactor,(Global_DurationInforce+A239))</f>
        <v>1.0044373330861118E-3</v>
      </c>
      <c r="F239" s="22" cm="1">
        <f t="array" ref="F239">INDEX(Life_PolicyHoldersInforce,A239)*INDEX(Global_QxFactor,INDEX(Global_Age,A239),Global_QxIndex)</f>
        <v>4.9634566939789286E-7</v>
      </c>
      <c r="G239" s="11" cm="1">
        <f t="array" ref="G239">INDEX(Life_Deaths,A239)*Life_SumAssured</f>
        <v>0.24817283469894644</v>
      </c>
      <c r="H239" s="11" cm="1">
        <f t="array" ref="H239">INDEX(Life_PolicyHoldersInforce,A239)*Life_Premium</f>
        <v>5.1246959857851335</v>
      </c>
      <c r="I239" s="11" cm="1">
        <f t="array" ref="I239">INDEX(Life_PolicyHoldersInforce,A239)*INDEX(Global_EscalatedExpense,A239)</f>
        <v>1.4997750829396346</v>
      </c>
      <c r="J239" s="11" cm="1">
        <f t="array" ref="J239">INDEX(Life_PremiumsReceived,A239)-INDEX(Life_ExpensesPaid,A239)-INDEX(Life_DeathBenefitsPaid,A239)</f>
        <v>3.3767480681465529</v>
      </c>
      <c r="K239" s="11" cm="1">
        <f t="array" ref="K239">IF(A239=Global_MaxT,INDEX(Life_NetCF,A239),INDEX(Life_NetCF,A239)+(INDEX(Life_BEL,(A239+1))/INDEX(Global_DiscountFactor,A239)))</f>
        <v>-1394.5181699029754</v>
      </c>
      <c r="L239" s="11"/>
      <c r="M239" s="5">
        <f t="shared" si="7"/>
        <v>20</v>
      </c>
      <c r="N239" s="22" cm="1">
        <f t="array" ref="N239">INDEX(Annuity_PolicyHoldersInforce,A239)*INDEX(Global_QxFactor,INDEX(Global_Age,A239),Global_QxIndex)</f>
        <v>4.3168769325901726E-6</v>
      </c>
      <c r="O239" s="22" cm="1">
        <f t="array" ref="O239">IF(A239=1,1,INDEX(Annuity_PolicyHoldersInforce,(A239-1))-INDEX(Annuity_Deaths,(A239-1)))</f>
        <v>0.99935244357148367</v>
      </c>
      <c r="P239" s="23" cm="1">
        <f t="array" ref="P239">Annuity_Annuity*((1+Annuity_AnnuityEscalation)^INDEX(Annuity_PolicyAge,A239))</f>
        <v>2653.2977051444209</v>
      </c>
      <c r="Q239" s="23" cm="1">
        <f t="array" ref="Q239">INDEX(Annuity_PolicyHoldersInforce,A239)*INDEX(Global_EscalatedExpense,A239)</f>
        <v>13.04402326602249</v>
      </c>
      <c r="R239" s="23" cm="1">
        <f t="array" ref="R239">INDEX(Annuity_PolicyHoldersInforce,A239)*INDEX(Annuity_EscalatedAnnuity,A239)</f>
        <v>2651.5795451586869</v>
      </c>
      <c r="S239" s="23" cm="1">
        <f t="array" ref="S239">-INDEX(Annuity_ExpensesPaid,A239)-INDEX(Annuity_AnnuitiesPaid,A239)</f>
        <v>-2664.6235684247094</v>
      </c>
      <c r="T239" s="23" cm="1">
        <f t="array" ref="T239">IF(A239=Global_MaxT,INDEX(Annuity_NetCF,A239),INDEX(Annuity_NetCF,A239)+(INDEX(Annuity_BEL,(A239+1))*INDEX(Global_DiscountFactor,A239)))</f>
        <v>-1426020.411273157</v>
      </c>
    </row>
    <row r="240" spans="1:20" x14ac:dyDescent="0.2">
      <c r="A240" s="7">
        <v>238</v>
      </c>
      <c r="B240" s="21">
        <f t="shared" si="6"/>
        <v>41</v>
      </c>
      <c r="C240" s="21"/>
      <c r="D240" s="22" cm="1">
        <f t="array" ref="D240">IF(A240=1,1,INDEX(Life_PolicyHoldersInforce,(A240-1))-INDEX(Life_Deaths,(A240-1))-INDEX(Life_Lapses,(A240-1)))</f>
        <v>0.11389856376037304</v>
      </c>
      <c r="E240" s="22" cm="1">
        <f t="array" ref="E240">(INDEX(Life_PolicyHoldersInforce,A240)-INDEX(Life_Deaths,A240))*INDEX(Life_LapseRateFactor,(Global_DurationInforce+A240))</f>
        <v>9.9565263177837037E-4</v>
      </c>
      <c r="F240" s="22" cm="1">
        <f t="array" ref="F240">INDEX(Life_PolicyHoldersInforce,A240)*INDEX(Global_QxFactor,INDEX(Global_Age,A240),Global_QxIndex)</f>
        <v>4.9200468334786738E-7</v>
      </c>
      <c r="G240" s="11" cm="1">
        <f t="array" ref="G240">INDEX(Life_Deaths,A240)*Life_SumAssured</f>
        <v>0.2460023416739337</v>
      </c>
      <c r="H240" s="11" cm="1">
        <f t="array" ref="H240">INDEX(Life_PolicyHoldersInforce,A240)*Life_Premium</f>
        <v>5.0798759437126373</v>
      </c>
      <c r="I240" s="11" cm="1">
        <f t="array" ref="I240">INDEX(Life_PolicyHoldersInforce,A240)*INDEX(Global_EscalatedExpense,A240)</f>
        <v>1.4927150403127463</v>
      </c>
      <c r="J240" s="11" cm="1">
        <f t="array" ref="J240">INDEX(Life_PremiumsReceived,A240)-INDEX(Life_ExpensesPaid,A240)-INDEX(Life_DeathBenefitsPaid,A240)</f>
        <v>3.3411585617259569</v>
      </c>
      <c r="K240" s="11" cm="1">
        <f t="array" ref="K240">IF(A240=Global_MaxT,INDEX(Life_NetCF,A240),INDEX(Life_NetCF,A240)+(INDEX(Life_BEL,(A240+1))/INDEX(Global_DiscountFactor,A240)))</f>
        <v>-1391.1235537306979</v>
      </c>
      <c r="L240" s="11"/>
      <c r="M240" s="5">
        <f t="shared" si="7"/>
        <v>20</v>
      </c>
      <c r="N240" s="22" cm="1">
        <f t="array" ref="N240">INDEX(Annuity_PolicyHoldersInforce,A240)*INDEX(Global_QxFactor,INDEX(Global_Age,A240),Global_QxIndex)</f>
        <v>4.3168582850884119E-6</v>
      </c>
      <c r="O240" s="22" cm="1">
        <f t="array" ref="O240">IF(A240=1,1,INDEX(Annuity_PolicyHoldersInforce,(A240-1))-INDEX(Annuity_Deaths,(A240-1)))</f>
        <v>0.99934812669455109</v>
      </c>
      <c r="P240" s="23" cm="1">
        <f t="array" ref="P240">Annuity_Annuity*((1+Annuity_AnnuityEscalation)^INDEX(Annuity_PolicyAge,A240))</f>
        <v>2653.2977051444209</v>
      </c>
      <c r="Q240" s="23" cm="1">
        <f t="array" ref="Q240">INDEX(Annuity_PolicyHoldersInforce,A240)*INDEX(Global_EscalatedExpense,A240)</f>
        <v>13.097109655954442</v>
      </c>
      <c r="R240" s="23" cm="1">
        <f t="array" ref="R240">INDEX(Annuity_PolicyHoldersInforce,A240)*INDEX(Annuity_EscalatedAnnuity,A240)</f>
        <v>2651.5680911990285</v>
      </c>
      <c r="S240" s="23" cm="1">
        <f t="array" ref="S240">-INDEX(Annuity_ExpensesPaid,A240)-INDEX(Annuity_AnnuitiesPaid,A240)</f>
        <v>-2664.6652008549827</v>
      </c>
      <c r="T240" s="23" cm="1">
        <f t="array" ref="T240">IF(A240=Global_MaxT,INDEX(Annuity_NetCF,A240),INDEX(Annuity_NetCF,A240)+(INDEX(Annuity_BEL,(A240+1))*INDEX(Global_DiscountFactor,A240)))</f>
        <v>-1430284.0439738587</v>
      </c>
    </row>
    <row r="241" spans="1:20" x14ac:dyDescent="0.2">
      <c r="A241" s="7">
        <v>239</v>
      </c>
      <c r="B241" s="21">
        <f t="shared" si="6"/>
        <v>41</v>
      </c>
      <c r="C241" s="21"/>
      <c r="D241" s="22" cm="1">
        <f t="array" ref="D241">IF(A241=1,1,INDEX(Life_PolicyHoldersInforce,(A241-1))-INDEX(Life_Deaths,(A241-1))-INDEX(Life_Lapses,(A241-1)))</f>
        <v>0.11290241912391133</v>
      </c>
      <c r="E241" s="22" cm="1">
        <f t="array" ref="E241">(INDEX(Life_PolicyHoldersInforce,A241)-INDEX(Life_Deaths,A241))*INDEX(Life_LapseRateFactor,(Global_DurationInforce+A241))</f>
        <v>9.8694476052714323E-4</v>
      </c>
      <c r="F241" s="22" cm="1">
        <f t="array" ref="F241">INDEX(Life_PolicyHoldersInforce,A241)*INDEX(Global_QxFactor,INDEX(Global_Age,A241),Global_QxIndex)</f>
        <v>4.877016630967768E-7</v>
      </c>
      <c r="G241" s="11" cm="1">
        <f t="array" ref="G241">INDEX(Life_Deaths,A241)*Life_SumAssured</f>
        <v>0.24385083154838841</v>
      </c>
      <c r="H241" s="11" cm="1">
        <f t="array" ref="H241">INDEX(Life_PolicyHoldersInforce,A241)*Life_Premium</f>
        <v>5.0354478929264452</v>
      </c>
      <c r="I241" s="11" cm="1">
        <f t="array" ref="I241">INDEX(Life_PolicyHoldersInforce,A241)*INDEX(Global_EscalatedExpense,A241)</f>
        <v>1.4856882321371179</v>
      </c>
      <c r="J241" s="11" cm="1">
        <f t="array" ref="J241">INDEX(Life_PremiumsReceived,A241)-INDEX(Life_ExpensesPaid,A241)-INDEX(Life_DeathBenefitsPaid,A241)</f>
        <v>3.3059088292409387</v>
      </c>
      <c r="K241" s="11" cm="1">
        <f t="array" ref="K241">IF(A241=Global_MaxT,INDEX(Life_NetCF,A241),INDEX(Life_NetCF,A241)+(INDEX(Life_BEL,(A241+1))/INDEX(Global_DiscountFactor,A241)))</f>
        <v>-1387.7099638732404</v>
      </c>
      <c r="L241" s="11"/>
      <c r="M241" s="5">
        <f t="shared" si="7"/>
        <v>20</v>
      </c>
      <c r="N241" s="22" cm="1">
        <f t="array" ref="N241">INDEX(Annuity_PolicyHoldersInforce,A241)*INDEX(Global_QxFactor,INDEX(Global_Age,A241),Global_QxIndex)</f>
        <v>4.3168396376672024E-6</v>
      </c>
      <c r="O241" s="22" cm="1">
        <f t="array" ref="O241">IF(A241=1,1,INDEX(Annuity_PolicyHoldersInforce,(A241-1))-INDEX(Annuity_Deaths,(A241-1)))</f>
        <v>0.99934380983626603</v>
      </c>
      <c r="P241" s="23" cm="1">
        <f t="array" ref="P241">Annuity_Annuity*((1+Annuity_AnnuityEscalation)^INDEX(Annuity_PolicyAge,A241))</f>
        <v>2653.2977051444209</v>
      </c>
      <c r="Q241" s="23" cm="1">
        <f t="array" ref="Q241">INDEX(Annuity_PolicyHoldersInforce,A241)*INDEX(Global_EscalatedExpense,A241)</f>
        <v>13.150412096160039</v>
      </c>
      <c r="R241" s="23" cm="1">
        <f t="array" ref="R241">INDEX(Annuity_PolicyHoldersInforce,A241)*INDEX(Annuity_EscalatedAnnuity,A241)</f>
        <v>2651.556637288847</v>
      </c>
      <c r="S241" s="23" cm="1">
        <f t="array" ref="S241">-INDEX(Annuity_ExpensesPaid,A241)-INDEX(Annuity_AnnuitiesPaid,A241)</f>
        <v>-2664.7070493850069</v>
      </c>
      <c r="T241" s="23" cm="1">
        <f t="array" ref="T241">IF(A241=Global_MaxT,INDEX(Annuity_NetCF,A241),INDEX(Annuity_NetCF,A241)+(INDEX(Annuity_BEL,(A241+1))*INDEX(Global_DiscountFactor,A241)))</f>
        <v>-1434568.3882872451</v>
      </c>
    </row>
    <row r="242" spans="1:20" x14ac:dyDescent="0.2">
      <c r="A242" s="7">
        <v>240</v>
      </c>
      <c r="B242" s="21">
        <f t="shared" si="6"/>
        <v>42</v>
      </c>
      <c r="C242" s="21"/>
      <c r="D242" s="22" cm="1">
        <f t="array" ref="D242">IF(A242=1,1,INDEX(Life_PolicyHoldersInforce,(A242-1))-INDEX(Life_Deaths,(A242-1))-INDEX(Life_Lapses,(A242-1)))</f>
        <v>0.11191498666172109</v>
      </c>
      <c r="E242" s="22" cm="1">
        <f t="array" ref="E242">(INDEX(Life_PolicyHoldersInforce,A242)-INDEX(Life_Deaths,A242))*INDEX(Life_LapseRateFactor,(Global_DurationInforce+A242))</f>
        <v>9.7831272717489827E-4</v>
      </c>
      <c r="F242" s="22" cm="1">
        <f t="array" ref="F242">INDEX(Life_PolicyHoldersInforce,A242)*INDEX(Global_QxFactor,INDEX(Global_Age,A242),Global_QxIndex)</f>
        <v>5.2006683481018868E-7</v>
      </c>
      <c r="G242" s="11" cm="1">
        <f t="array" ref="G242">INDEX(Life_Deaths,A242)*Life_SumAssured</f>
        <v>0.26003341740509434</v>
      </c>
      <c r="H242" s="11" cm="1">
        <f t="array" ref="H242">INDEX(Life_PolicyHoldersInforce,A242)*Life_Premium</f>
        <v>4.991408405112761</v>
      </c>
      <c r="I242" s="11" cm="1">
        <f t="array" ref="I242">INDEX(Life_PolicyHoldersInforce,A242)*INDEX(Global_EscalatedExpense,A242)</f>
        <v>1.4786945019648612</v>
      </c>
      <c r="J242" s="11" cm="1">
        <f t="array" ref="J242">INDEX(Life_PremiumsReceived,A242)-INDEX(Life_ExpensesPaid,A242)-INDEX(Life_DeathBenefitsPaid,A242)</f>
        <v>3.2526804857428053</v>
      </c>
      <c r="K242" s="11" cm="1">
        <f t="array" ref="K242">IF(A242=Global_MaxT,INDEX(Life_NetCF,A242),INDEX(Life_NetCF,A242)+(INDEX(Life_BEL,(A242+1))/INDEX(Global_DiscountFactor,A242)))</f>
        <v>-1384.2778303666882</v>
      </c>
      <c r="L242" s="11"/>
      <c r="M242" s="5">
        <f t="shared" si="7"/>
        <v>21</v>
      </c>
      <c r="N242" s="22" cm="1">
        <f t="array" ref="N242">INDEX(Annuity_PolicyHoldersInforce,A242)*INDEX(Global_QxFactor,INDEX(Global_Age,A242),Global_QxIndex)</f>
        <v>4.6439117988238043E-6</v>
      </c>
      <c r="O242" s="22" cm="1">
        <f t="array" ref="O242">IF(A242=1,1,INDEX(Annuity_PolicyHoldersInforce,(A242-1))-INDEX(Annuity_Deaths,(A242-1)))</f>
        <v>0.99933949299662839</v>
      </c>
      <c r="P242" s="23" cm="1">
        <f t="array" ref="P242">Annuity_Annuity*((1+Annuity_AnnuityEscalation)^INDEX(Annuity_PolicyAge,A242))</f>
        <v>2785.962590401642</v>
      </c>
      <c r="Q242" s="23" cm="1">
        <f t="array" ref="Q242">INDEX(Annuity_PolicyHoldersInforce,A242)*INDEX(Global_EscalatedExpense,A242)</f>
        <v>13.203931465917767</v>
      </c>
      <c r="R242" s="23" cm="1">
        <f t="array" ref="R242">INDEX(Annuity_PolicyHoldersInforce,A242)*INDEX(Annuity_EscalatedAnnuity,A242)</f>
        <v>2784.1224425995506</v>
      </c>
      <c r="S242" s="23" cm="1">
        <f t="array" ref="S242">-INDEX(Annuity_ExpensesPaid,A242)-INDEX(Annuity_AnnuitiesPaid,A242)</f>
        <v>-2797.3263740654684</v>
      </c>
      <c r="T242" s="23" cm="1">
        <f t="array" ref="T242">IF(A242=Global_MaxT,INDEX(Annuity_NetCF,A242),INDEX(Annuity_NetCF,A242)+(INDEX(Annuity_BEL,(A242+1))*INDEX(Global_DiscountFactor,A242)))</f>
        <v>-1438873.5448109861</v>
      </c>
    </row>
    <row r="243" spans="1:20" x14ac:dyDescent="0.2">
      <c r="A243" s="7">
        <v>241</v>
      </c>
      <c r="B243" s="21">
        <f t="shared" si="6"/>
        <v>42</v>
      </c>
      <c r="C243" s="21"/>
      <c r="D243" s="22" cm="1">
        <f t="array" ref="D243">IF(A243=1,1,INDEX(Life_PolicyHoldersInforce,(A243-1))-INDEX(Life_Deaths,(A243-1))-INDEX(Life_Lapses,(A243-1)))</f>
        <v>0.11093615386771138</v>
      </c>
      <c r="E243" s="22" cm="1">
        <f t="array" ref="E243">(INDEX(Life_PolicyHoldersInforce,A243)-INDEX(Life_Deaths,A243))*INDEX(Life_LapseRateFactor,(Global_DurationInforce+A243))</f>
        <v>9.6975619146221165E-4</v>
      </c>
      <c r="F243" s="22" cm="1">
        <f t="array" ref="F243">INDEX(Life_PolicyHoldersInforce,A243)*INDEX(Global_QxFactor,INDEX(Global_Age,A243),Global_QxIndex)</f>
        <v>5.1551821725526067E-7</v>
      </c>
      <c r="G243" s="11" cm="1">
        <f t="array" ref="G243">INDEX(Life_Deaths,A243)*Life_SumAssured</f>
        <v>0.25775910862763035</v>
      </c>
      <c r="H243" s="11" cm="1">
        <f t="array" ref="H243">INDEX(Life_PolicyHoldersInforce,A243)*Life_Premium</f>
        <v>4.9477524624999276</v>
      </c>
      <c r="I243" s="11" cm="1">
        <f t="array" ref="I243">INDEX(Life_PolicyHoldersInforce,A243)*INDEX(Global_EscalatedExpense,A243)</f>
        <v>1.471733212373735</v>
      </c>
      <c r="J243" s="11" cm="1">
        <f t="array" ref="J243">INDEX(Life_PremiumsReceived,A243)-INDEX(Life_ExpensesPaid,A243)-INDEX(Life_DeathBenefitsPaid,A243)</f>
        <v>3.2182601414985621</v>
      </c>
      <c r="K243" s="11" cm="1">
        <f t="array" ref="K243">IF(A243=Global_MaxT,INDEX(Life_NetCF,A243),INDEX(Life_NetCF,A243)+(INDEX(Life_BEL,(A243+1))/INDEX(Global_DiscountFactor,A243)))</f>
        <v>-1380.8093515128437</v>
      </c>
      <c r="L243" s="11"/>
      <c r="M243" s="5">
        <f t="shared" si="7"/>
        <v>21</v>
      </c>
      <c r="N243" s="22" cm="1">
        <f t="array" ref="N243">INDEX(Annuity_PolicyHoldersInforce,A243)*INDEX(Global_QxFactor,INDEX(Global_Age,A243),Global_QxIndex)</f>
        <v>4.6438902186531552E-6</v>
      </c>
      <c r="O243" s="22" cm="1">
        <f t="array" ref="O243">IF(A243=1,1,INDEX(Annuity_PolicyHoldersInforce,(A243-1))-INDEX(Annuity_Deaths,(A243-1)))</f>
        <v>0.99933484908482961</v>
      </c>
      <c r="P243" s="23" cm="1">
        <f t="array" ref="P243">Annuity_Annuity*((1+Annuity_AnnuityEscalation)^INDEX(Annuity_PolicyAge,A243))</f>
        <v>2785.962590401642</v>
      </c>
      <c r="Q243" s="23" cm="1">
        <f t="array" ref="Q243">INDEX(Annuity_PolicyHoldersInforce,A243)*INDEX(Global_EscalatedExpense,A243)</f>
        <v>13.257664308738123</v>
      </c>
      <c r="R243" s="23" cm="1">
        <f t="array" ref="R243">INDEX(Annuity_PolicyHoldersInforce,A243)*INDEX(Annuity_EscalatedAnnuity,A243)</f>
        <v>2784.1095048350057</v>
      </c>
      <c r="S243" s="23" cm="1">
        <f t="array" ref="S243">-INDEX(Annuity_ExpensesPaid,A243)-INDEX(Annuity_AnnuitiesPaid,A243)</f>
        <v>-2797.3671691437439</v>
      </c>
      <c r="T243" s="23" cm="1">
        <f t="array" ref="T243">IF(A243=Global_MaxT,INDEX(Annuity_NetCF,A243),INDEX(Annuity_NetCF,A243)+(INDEX(Annuity_BEL,(A243+1))*INDEX(Global_DiscountFactor,A243)))</f>
        <v>-1443066.3920458492</v>
      </c>
    </row>
    <row r="244" spans="1:20" x14ac:dyDescent="0.2">
      <c r="A244" s="7">
        <v>242</v>
      </c>
      <c r="B244" s="21">
        <f t="shared" si="6"/>
        <v>42</v>
      </c>
      <c r="C244" s="21"/>
      <c r="D244" s="22" cm="1">
        <f t="array" ref="D244">IF(A244=1,1,INDEX(Life_PolicyHoldersInforce,(A244-1))-INDEX(Life_Deaths,(A244-1))-INDEX(Life_Lapses,(A244-1)))</f>
        <v>0.10996588215803192</v>
      </c>
      <c r="E244" s="22" cm="1">
        <f t="array" ref="E244">(INDEX(Life_PolicyHoldersInforce,A244)-INDEX(Life_Deaths,A244))*INDEX(Life_LapseRateFactor,(Global_DurationInforce+A244))</f>
        <v>9.6127449307032114E-4</v>
      </c>
      <c r="F244" s="22" cm="1">
        <f t="array" ref="F244">INDEX(Life_PolicyHoldersInforce,A244)*INDEX(Global_QxFactor,INDEX(Global_Age,A244),Global_QxIndex)</f>
        <v>5.1100938289794524E-7</v>
      </c>
      <c r="G244" s="11" cm="1">
        <f t="array" ref="G244">INDEX(Life_Deaths,A244)*Life_SumAssured</f>
        <v>0.25550469144897264</v>
      </c>
      <c r="H244" s="11" cm="1">
        <f t="array" ref="H244">INDEX(Life_PolicyHoldersInforce,A244)*Life_Premium</f>
        <v>4.9044783442482238</v>
      </c>
      <c r="I244" s="11" cm="1">
        <f t="array" ref="I244">INDEX(Life_PolicyHoldersInforce,A244)*INDEX(Global_EscalatedExpense,A244)</f>
        <v>1.4648046946314996</v>
      </c>
      <c r="J244" s="11" cm="1">
        <f t="array" ref="J244">INDEX(Life_PremiumsReceived,A244)-INDEX(Life_ExpensesPaid,A244)-INDEX(Life_DeathBenefitsPaid,A244)</f>
        <v>3.1841689581677515</v>
      </c>
      <c r="K244" s="11" cm="1">
        <f t="array" ref="K244">IF(A244=Global_MaxT,INDEX(Life_NetCF,A244),INDEX(Life_NetCF,A244)+(INDEX(Life_BEL,(A244+1))/INDEX(Global_DiscountFactor,A244)))</f>
        <v>-1377.3234202613887</v>
      </c>
      <c r="L244" s="11"/>
      <c r="M244" s="5">
        <f t="shared" si="7"/>
        <v>21</v>
      </c>
      <c r="N244" s="22" cm="1">
        <f t="array" ref="N244">INDEX(Annuity_PolicyHoldersInforce,A244)*INDEX(Global_QxFactor,INDEX(Global_Age,A244),Global_QxIndex)</f>
        <v>4.6438686385827888E-6</v>
      </c>
      <c r="O244" s="22" cm="1">
        <f t="array" ref="O244">IF(A244=1,1,INDEX(Annuity_PolicyHoldersInforce,(A244-1))-INDEX(Annuity_Deaths,(A244-1)))</f>
        <v>0.99933020519461091</v>
      </c>
      <c r="P244" s="23" cm="1">
        <f t="array" ref="P244">Annuity_Annuity*((1+Annuity_AnnuityEscalation)^INDEX(Annuity_PolicyAge,A244))</f>
        <v>2785.962590401642</v>
      </c>
      <c r="Q244" s="23" cm="1">
        <f t="array" ref="Q244">INDEX(Annuity_PolicyHoldersInforce,A244)*INDEX(Global_EscalatedExpense,A244)</f>
        <v>13.311615815098593</v>
      </c>
      <c r="R244" s="23" cm="1">
        <f t="array" ref="R244">INDEX(Annuity_PolicyHoldersInforce,A244)*INDEX(Annuity_EscalatedAnnuity,A244)</f>
        <v>2784.0965671305826</v>
      </c>
      <c r="S244" s="23" cm="1">
        <f t="array" ref="S244">-INDEX(Annuity_ExpensesPaid,A244)-INDEX(Annuity_AnnuitiesPaid,A244)</f>
        <v>-2797.4081829456813</v>
      </c>
      <c r="T244" s="23" cm="1">
        <f t="array" ref="T244">IF(A244=Global_MaxT,INDEX(Annuity_NetCF,A244),INDEX(Annuity_NetCF,A244)+(INDEX(Annuity_BEL,(A244+1))*INDEX(Global_DiscountFactor,A244)))</f>
        <v>-1447279.6071829903</v>
      </c>
    </row>
    <row r="245" spans="1:20" x14ac:dyDescent="0.2">
      <c r="A245" s="7">
        <v>243</v>
      </c>
      <c r="B245" s="21">
        <f t="shared" si="6"/>
        <v>42</v>
      </c>
      <c r="C245" s="21"/>
      <c r="D245" s="22" cm="1">
        <f t="array" ref="D245">IF(A245=1,1,INDEX(Life_PolicyHoldersInforce,(A245-1))-INDEX(Life_Deaths,(A245-1))-INDEX(Life_Lapses,(A245-1)))</f>
        <v>0.10900409665557871</v>
      </c>
      <c r="E245" s="22" cm="1">
        <f t="array" ref="E245">(INDEX(Life_PolicyHoldersInforce,A245)-INDEX(Life_Deaths,A245))*INDEX(Life_LapseRateFactor,(Global_DurationInforce+A245))</f>
        <v>9.5286697745575579E-4</v>
      </c>
      <c r="F245" s="22" cm="1">
        <f t="array" ref="F245">INDEX(Life_PolicyHoldersInforce,A245)*INDEX(Global_QxFactor,INDEX(Global_Age,A245),Global_QxIndex)</f>
        <v>5.0653998378575056E-7</v>
      </c>
      <c r="G245" s="11" cm="1">
        <f t="array" ref="G245">INDEX(Life_Deaths,A245)*Life_SumAssured</f>
        <v>0.2532699918928753</v>
      </c>
      <c r="H245" s="11" cm="1">
        <f t="array" ref="H245">INDEX(Life_PolicyHoldersInforce,A245)*Life_Premium</f>
        <v>4.8615827108388103</v>
      </c>
      <c r="I245" s="11" cm="1">
        <f t="array" ref="I245">INDEX(Life_PolicyHoldersInforce,A245)*INDEX(Global_EscalatedExpense,A245)</f>
        <v>1.4579087944572446</v>
      </c>
      <c r="J245" s="11" cm="1">
        <f t="array" ref="J245">INDEX(Life_PremiumsReceived,A245)-INDEX(Life_ExpensesPaid,A245)-INDEX(Life_DeathBenefitsPaid,A245)</f>
        <v>3.1504039244886903</v>
      </c>
      <c r="K245" s="11" cm="1">
        <f t="array" ref="K245">IF(A245=Global_MaxT,INDEX(Life_NetCF,A245),INDEX(Life_NetCF,A245)+(INDEX(Life_BEL,(A245+1))/INDEX(Global_DiscountFactor,A245)))</f>
        <v>-1373.8204487177206</v>
      </c>
      <c r="L245" s="11"/>
      <c r="M245" s="5">
        <f t="shared" si="7"/>
        <v>21</v>
      </c>
      <c r="N245" s="22" cm="1">
        <f t="array" ref="N245">INDEX(Annuity_PolicyHoldersInforce,A245)*INDEX(Global_QxFactor,INDEX(Global_Age,A245),Global_QxIndex)</f>
        <v>4.6438470586127044E-6</v>
      </c>
      <c r="O245" s="22" cm="1">
        <f t="array" ref="O245">IF(A245=1,1,INDEX(Annuity_PolicyHoldersInforce,(A245-1))-INDEX(Annuity_Deaths,(A245-1)))</f>
        <v>0.99932556132597228</v>
      </c>
      <c r="P245" s="23" cm="1">
        <f t="array" ref="P245">Annuity_Annuity*((1+Annuity_AnnuityEscalation)^INDEX(Annuity_PolicyAge,A245))</f>
        <v>2785.962590401642</v>
      </c>
      <c r="Q245" s="23" cm="1">
        <f t="array" ref="Q245">INDEX(Annuity_PolicyHoldersInforce,A245)*INDEX(Global_EscalatedExpense,A245)</f>
        <v>13.36578687484122</v>
      </c>
      <c r="R245" s="23" cm="1">
        <f t="array" ref="R245">INDEX(Annuity_PolicyHoldersInforce,A245)*INDEX(Annuity_EscalatedAnnuity,A245)</f>
        <v>2784.0836294862806</v>
      </c>
      <c r="S245" s="23" cm="1">
        <f t="array" ref="S245">-INDEX(Annuity_ExpensesPaid,A245)-INDEX(Annuity_AnnuitiesPaid,A245)</f>
        <v>-2797.4494163611221</v>
      </c>
      <c r="T245" s="23" cm="1">
        <f t="array" ref="T245">IF(A245=Global_MaxT,INDEX(Annuity_NetCF,A245),INDEX(Annuity_NetCF,A245)+(INDEX(Annuity_BEL,(A245+1))*INDEX(Global_DiscountFactor,A245)))</f>
        <v>-1451513.2891444154</v>
      </c>
    </row>
    <row r="246" spans="1:20" x14ac:dyDescent="0.2">
      <c r="A246" s="7">
        <v>244</v>
      </c>
      <c r="B246" s="21">
        <f t="shared" si="6"/>
        <v>42</v>
      </c>
      <c r="C246" s="21"/>
      <c r="D246" s="22" cm="1">
        <f t="array" ref="D246">IF(A246=1,1,INDEX(Life_PolicyHoldersInforce,(A246-1))-INDEX(Life_Deaths,(A246-1))-INDEX(Life_Lapses,(A246-1)))</f>
        <v>0.10805072313813917</v>
      </c>
      <c r="E246" s="22" cm="1">
        <f t="array" ref="E246">(INDEX(Life_PolicyHoldersInforce,A246)-INDEX(Life_Deaths,A246))*INDEX(Life_LapseRateFactor,(Global_DurationInforce+A246))</f>
        <v>9.4453299579982442E-4</v>
      </c>
      <c r="F246" s="22" cm="1">
        <f t="array" ref="F246">INDEX(Life_PolicyHoldersInforce,A246)*INDEX(Global_QxFactor,INDEX(Global_Age,A246),Global_QxIndex)</f>
        <v>5.0210967500945307E-7</v>
      </c>
      <c r="G246" s="11" cm="1">
        <f t="array" ref="G246">INDEX(Life_Deaths,A246)*Life_SumAssured</f>
        <v>0.25105483750472651</v>
      </c>
      <c r="H246" s="11" cm="1">
        <f t="array" ref="H246">INDEX(Life_PolicyHoldersInforce,A246)*Life_Premium</f>
        <v>4.8190622519610073</v>
      </c>
      <c r="I246" s="11" cm="1">
        <f t="array" ref="I246">INDEX(Life_PolicyHoldersInforce,A246)*INDEX(Global_EscalatedExpense,A246)</f>
        <v>1.4510453582963747</v>
      </c>
      <c r="J246" s="11" cm="1">
        <f t="array" ref="J246">INDEX(Life_PremiumsReceived,A246)-INDEX(Life_ExpensesPaid,A246)-INDEX(Life_DeathBenefitsPaid,A246)</f>
        <v>3.1169620561599065</v>
      </c>
      <c r="K246" s="11" cm="1">
        <f t="array" ref="K246">IF(A246=Global_MaxT,INDEX(Life_NetCF,A246),INDEX(Life_NetCF,A246)+(INDEX(Life_BEL,(A246+1))/INDEX(Global_DiscountFactor,A246)))</f>
        <v>-1370.3008439943346</v>
      </c>
      <c r="L246" s="11"/>
      <c r="M246" s="5">
        <f t="shared" si="7"/>
        <v>21</v>
      </c>
      <c r="N246" s="22" cm="1">
        <f t="array" ref="N246">INDEX(Annuity_PolicyHoldersInforce,A246)*INDEX(Global_QxFactor,INDEX(Global_Age,A246),Global_QxIndex)</f>
        <v>4.6438254787429019E-6</v>
      </c>
      <c r="O246" s="22" cm="1">
        <f t="array" ref="O246">IF(A246=1,1,INDEX(Annuity_PolicyHoldersInforce,(A246-1))-INDEX(Annuity_Deaths,(A246-1)))</f>
        <v>0.99932091747891372</v>
      </c>
      <c r="P246" s="23" cm="1">
        <f t="array" ref="P246">Annuity_Annuity*((1+Annuity_AnnuityEscalation)^INDEX(Annuity_PolicyAge,A246))</f>
        <v>2785.962590401642</v>
      </c>
      <c r="Q246" s="23" cm="1">
        <f t="array" ref="Q246">INDEX(Annuity_PolicyHoldersInforce,A246)*INDEX(Global_EscalatedExpense,A246)</f>
        <v>13.420178381429249</v>
      </c>
      <c r="R246" s="23" cm="1">
        <f t="array" ref="R246">INDEX(Annuity_PolicyHoldersInforce,A246)*INDEX(Annuity_EscalatedAnnuity,A246)</f>
        <v>2784.0706919021</v>
      </c>
      <c r="S246" s="23" cm="1">
        <f t="array" ref="S246">-INDEX(Annuity_ExpensesPaid,A246)-INDEX(Annuity_AnnuitiesPaid,A246)</f>
        <v>-2797.4908702835291</v>
      </c>
      <c r="T246" s="23" cm="1">
        <f t="array" ref="T246">IF(A246=Global_MaxT,INDEX(Annuity_NetCF,A246),INDEX(Annuity_NetCF,A246)+(INDEX(Annuity_BEL,(A246+1))*INDEX(Global_DiscountFactor,A246)))</f>
        <v>-1455767.5373327441</v>
      </c>
    </row>
    <row r="247" spans="1:20" x14ac:dyDescent="0.2">
      <c r="A247" s="7">
        <v>245</v>
      </c>
      <c r="B247" s="21">
        <f t="shared" si="6"/>
        <v>42</v>
      </c>
      <c r="C247" s="21"/>
      <c r="D247" s="22" cm="1">
        <f t="array" ref="D247">IF(A247=1,1,INDEX(Life_PolicyHoldersInforce,(A247-1))-INDEX(Life_Deaths,(A247-1))-INDEX(Life_Lapses,(A247-1)))</f>
        <v>0.10710568803266433</v>
      </c>
      <c r="E247" s="22" cm="1">
        <f t="array" ref="E247">(INDEX(Life_PolicyHoldersInforce,A247)-INDEX(Life_Deaths,A247))*INDEX(Life_LapseRateFactor,(Global_DurationInforce+A247))</f>
        <v>9.3627190495854443E-4</v>
      </c>
      <c r="F247" s="22" cm="1">
        <f t="array" ref="F247">INDEX(Life_PolicyHoldersInforce,A247)*INDEX(Global_QxFactor,INDEX(Global_Age,A247),Global_QxIndex)</f>
        <v>4.9771811467648019E-7</v>
      </c>
      <c r="G247" s="11" cm="1">
        <f t="array" ref="G247">INDEX(Life_Deaths,A247)*Life_SumAssured</f>
        <v>0.2488590573382401</v>
      </c>
      <c r="H247" s="11" cm="1">
        <f t="array" ref="H247">INDEX(Life_PolicyHoldersInforce,A247)*Life_Premium</f>
        <v>4.7769136862568295</v>
      </c>
      <c r="I247" s="11" cm="1">
        <f t="array" ref="I247">INDEX(Life_PolicyHoldersInforce,A247)*INDEX(Global_EscalatedExpense,A247)</f>
        <v>1.4442142333171872</v>
      </c>
      <c r="J247" s="11" cm="1">
        <f t="array" ref="J247">INDEX(Life_PremiumsReceived,A247)-INDEX(Life_ExpensesPaid,A247)-INDEX(Life_DeathBenefitsPaid,A247)</f>
        <v>3.0838403956014018</v>
      </c>
      <c r="K247" s="11" cm="1">
        <f t="array" ref="K247">IF(A247=Global_MaxT,INDEX(Life_NetCF,A247),INDEX(Life_NetCF,A247)+(INDEX(Life_BEL,(A247+1))/INDEX(Global_DiscountFactor,A247)))</f>
        <v>-1366.7650082618386</v>
      </c>
      <c r="L247" s="11"/>
      <c r="M247" s="5">
        <f t="shared" si="7"/>
        <v>21</v>
      </c>
      <c r="N247" s="22" cm="1">
        <f t="array" ref="N247">INDEX(Annuity_PolicyHoldersInforce,A247)*INDEX(Global_QxFactor,INDEX(Global_Age,A247),Global_QxIndex)</f>
        <v>4.6438038989733805E-6</v>
      </c>
      <c r="O247" s="22" cm="1">
        <f t="array" ref="O247">IF(A247=1,1,INDEX(Annuity_PolicyHoldersInforce,(A247-1))-INDEX(Annuity_Deaths,(A247-1)))</f>
        <v>0.99931627365343501</v>
      </c>
      <c r="P247" s="23" cm="1">
        <f t="array" ref="P247">Annuity_Annuity*((1+Annuity_AnnuityEscalation)^INDEX(Annuity_PolicyAge,A247))</f>
        <v>2785.962590401642</v>
      </c>
      <c r="Q247" s="23" cm="1">
        <f t="array" ref="Q247">INDEX(Annuity_PolicyHoldersInforce,A247)*INDEX(Global_EscalatedExpense,A247)</f>
        <v>13.474791231961827</v>
      </c>
      <c r="R247" s="23" cm="1">
        <f t="array" ref="R247">INDEX(Annuity_PolicyHoldersInforce,A247)*INDEX(Annuity_EscalatedAnnuity,A247)</f>
        <v>2784.05775437804</v>
      </c>
      <c r="S247" s="23" cm="1">
        <f t="array" ref="S247">-INDEX(Annuity_ExpensesPaid,A247)-INDEX(Annuity_AnnuitiesPaid,A247)</f>
        <v>-2797.5325456100018</v>
      </c>
      <c r="T247" s="23" cm="1">
        <f t="array" ref="T247">IF(A247=Global_MaxT,INDEX(Annuity_NetCF,A247),INDEX(Annuity_NetCF,A247)+(INDEX(Annuity_BEL,(A247+1))*INDEX(Global_DiscountFactor,A247)))</f>
        <v>-1460042.4516335456</v>
      </c>
    </row>
    <row r="248" spans="1:20" x14ac:dyDescent="0.2">
      <c r="A248" s="7">
        <v>246</v>
      </c>
      <c r="B248" s="21">
        <f t="shared" si="6"/>
        <v>42</v>
      </c>
      <c r="C248" s="21"/>
      <c r="D248" s="22" cm="1">
        <f t="array" ref="D248">IF(A248=1,1,INDEX(Life_PolicyHoldersInforce,(A248-1))-INDEX(Life_Deaths,(A248-1))-INDEX(Life_Lapses,(A248-1)))</f>
        <v>0.10616891840959111</v>
      </c>
      <c r="E248" s="22" cm="1">
        <f t="array" ref="E248">(INDEX(Life_PolicyHoldersInforce,A248)-INDEX(Life_Deaths,A248))*INDEX(Life_LapseRateFactor,(Global_DurationInforce+A248))</f>
        <v>9.2808306741301117E-4</v>
      </c>
      <c r="F248" s="22" cm="1">
        <f t="array" ref="F248">INDEX(Life_PolicyHoldersInforce,A248)*INDEX(Global_QxFactor,INDEX(Global_Age,A248),Global_QxIndex)</f>
        <v>4.9336496388452588E-7</v>
      </c>
      <c r="G248" s="11" cm="1">
        <f t="array" ref="G248">INDEX(Life_Deaths,A248)*Life_SumAssured</f>
        <v>0.24668248194226294</v>
      </c>
      <c r="H248" s="11" cm="1">
        <f t="array" ref="H248">INDEX(Life_PolicyHoldersInforce,A248)*Life_Premium</f>
        <v>4.7351337610677637</v>
      </c>
      <c r="I248" s="11" cm="1">
        <f t="array" ref="I248">INDEX(Life_PolicyHoldersInforce,A248)*INDEX(Global_EscalatedExpense,A248)</f>
        <v>1.4374152674074696</v>
      </c>
      <c r="J248" s="11" cm="1">
        <f t="array" ref="J248">INDEX(Life_PremiumsReceived,A248)-INDEX(Life_ExpensesPaid,A248)-INDEX(Life_DeathBenefitsPaid,A248)</f>
        <v>3.0510360117180313</v>
      </c>
      <c r="K248" s="11" cm="1">
        <f t="array" ref="K248">IF(A248=Global_MaxT,INDEX(Life_NetCF,A248),INDEX(Life_NetCF,A248)+(INDEX(Life_BEL,(A248+1))/INDEX(Global_DiscountFactor,A248)))</f>
        <v>-1363.2133387994834</v>
      </c>
      <c r="L248" s="11"/>
      <c r="M248" s="5">
        <f t="shared" si="7"/>
        <v>21</v>
      </c>
      <c r="N248" s="22" cm="1">
        <f t="array" ref="N248">INDEX(Annuity_PolicyHoldersInforce,A248)*INDEX(Global_QxFactor,INDEX(Global_Age,A248),Global_QxIndex)</f>
        <v>4.6437823193041401E-6</v>
      </c>
      <c r="O248" s="22" cm="1">
        <f t="array" ref="O248">IF(A248=1,1,INDEX(Annuity_PolicyHoldersInforce,(A248-1))-INDEX(Annuity_Deaths,(A248-1)))</f>
        <v>0.99931162984953603</v>
      </c>
      <c r="P248" s="23" cm="1">
        <f t="array" ref="P248">Annuity_Annuity*((1+Annuity_AnnuityEscalation)^INDEX(Annuity_PolicyAge,A248))</f>
        <v>2785.962590401642</v>
      </c>
      <c r="Q248" s="23" cm="1">
        <f t="array" ref="Q248">INDEX(Annuity_PolicyHoldersInforce,A248)*INDEX(Global_EscalatedExpense,A248)</f>
        <v>13.529626327188815</v>
      </c>
      <c r="R248" s="23" cm="1">
        <f t="array" ref="R248">INDEX(Annuity_PolicyHoldersInforce,A248)*INDEX(Annuity_EscalatedAnnuity,A248)</f>
        <v>2784.0448169141005</v>
      </c>
      <c r="S248" s="23" cm="1">
        <f t="array" ref="S248">-INDEX(Annuity_ExpensesPaid,A248)-INDEX(Annuity_AnnuitiesPaid,A248)</f>
        <v>-2797.5744432412894</v>
      </c>
      <c r="T248" s="23" cm="1">
        <f t="array" ref="T248">IF(A248=Global_MaxT,INDEX(Annuity_NetCF,A248),INDEX(Annuity_NetCF,A248)+(INDEX(Annuity_BEL,(A248+1))*INDEX(Global_DiscountFactor,A248)))</f>
        <v>-1464338.1324176854</v>
      </c>
    </row>
    <row r="249" spans="1:20" x14ac:dyDescent="0.2">
      <c r="A249" s="7">
        <v>247</v>
      </c>
      <c r="B249" s="21">
        <f t="shared" si="6"/>
        <v>42</v>
      </c>
      <c r="C249" s="21"/>
      <c r="D249" s="22" cm="1">
        <f t="array" ref="D249">IF(A249=1,1,INDEX(Life_PolicyHoldersInforce,(A249-1))-INDEX(Life_Deaths,(A249-1))-INDEX(Life_Lapses,(A249-1)))</f>
        <v>0.10524034197721421</v>
      </c>
      <c r="E249" s="22" cm="1">
        <f t="array" ref="E249">(INDEX(Life_PolicyHoldersInforce,A249)-INDEX(Life_Deaths,A249))*INDEX(Life_LapseRateFactor,(Global_DurationInforce+A249))</f>
        <v>9.1996585122019797E-4</v>
      </c>
      <c r="F249" s="22" cm="1">
        <f t="array" ref="F249">INDEX(Life_PolicyHoldersInforce,A249)*INDEX(Global_QxFactor,INDEX(Global_Age,A249),Global_QxIndex)</f>
        <v>4.8904988669539754E-7</v>
      </c>
      <c r="G249" s="11" cm="1">
        <f t="array" ref="G249">INDEX(Life_Deaths,A249)*Life_SumAssured</f>
        <v>0.24452494334769878</v>
      </c>
      <c r="H249" s="11" cm="1">
        <f t="array" ref="H249">INDEX(Life_PolicyHoldersInforce,A249)*Life_Premium</f>
        <v>4.6937192521837536</v>
      </c>
      <c r="I249" s="11" cm="1">
        <f t="array" ref="I249">INDEX(Life_PolicyHoldersInforce,A249)*INDEX(Global_EscalatedExpense,A249)</f>
        <v>1.4306483091711117</v>
      </c>
      <c r="J249" s="11" cm="1">
        <f t="array" ref="J249">INDEX(Life_PremiumsReceived,A249)-INDEX(Life_ExpensesPaid,A249)-INDEX(Life_DeathBenefitsPaid,A249)</f>
        <v>3.0185459996649433</v>
      </c>
      <c r="K249" s="11" cm="1">
        <f t="array" ref="K249">IF(A249=Global_MaxT,INDEX(Life_NetCF,A249),INDEX(Life_NetCF,A249)+(INDEX(Life_BEL,(A249+1))/INDEX(Global_DiscountFactor,A249)))</f>
        <v>-1359.6462280452133</v>
      </c>
      <c r="L249" s="11"/>
      <c r="M249" s="5">
        <f t="shared" si="7"/>
        <v>21</v>
      </c>
      <c r="N249" s="22" cm="1">
        <f t="array" ref="N249">INDEX(Annuity_PolicyHoldersInforce,A249)*INDEX(Global_QxFactor,INDEX(Global_Age,A249),Global_QxIndex)</f>
        <v>4.64376073973518E-6</v>
      </c>
      <c r="O249" s="22" cm="1">
        <f t="array" ref="O249">IF(A249=1,1,INDEX(Annuity_PolicyHoldersInforce,(A249-1))-INDEX(Annuity_Deaths,(A249-1)))</f>
        <v>0.99930698606721668</v>
      </c>
      <c r="P249" s="23" cm="1">
        <f t="array" ref="P249">Annuity_Annuity*((1+Annuity_AnnuityEscalation)^INDEX(Annuity_PolicyAge,A249))</f>
        <v>2785.962590401642</v>
      </c>
      <c r="Q249" s="23" cm="1">
        <f t="array" ref="Q249">INDEX(Annuity_PolicyHoldersInforce,A249)*INDEX(Global_EscalatedExpense,A249)</f>
        <v>13.584684571525631</v>
      </c>
      <c r="R249" s="23" cm="1">
        <f t="array" ref="R249">INDEX(Annuity_PolicyHoldersInforce,A249)*INDEX(Annuity_EscalatedAnnuity,A249)</f>
        <v>2784.0318795102808</v>
      </c>
      <c r="S249" s="23" cm="1">
        <f t="array" ref="S249">-INDEX(Annuity_ExpensesPaid,A249)-INDEX(Annuity_AnnuitiesPaid,A249)</f>
        <v>-2797.6165640818062</v>
      </c>
      <c r="T249" s="23" cm="1">
        <f t="array" ref="T249">IF(A249=Global_MaxT,INDEX(Annuity_NetCF,A249),INDEX(Annuity_NetCF,A249)+(INDEX(Annuity_BEL,(A249+1))*INDEX(Global_DiscountFactor,A249)))</f>
        <v>-1468654.6805436844</v>
      </c>
    </row>
    <row r="250" spans="1:20" x14ac:dyDescent="0.2">
      <c r="A250" s="7">
        <v>248</v>
      </c>
      <c r="B250" s="21">
        <f t="shared" si="6"/>
        <v>42</v>
      </c>
      <c r="C250" s="21"/>
      <c r="D250" s="22" cm="1">
        <f t="array" ref="D250">IF(A250=1,1,INDEX(Life_PolicyHoldersInforce,(A250-1))-INDEX(Life_Deaths,(A250-1))-INDEX(Life_Lapses,(A250-1)))</f>
        <v>0.10431988707610731</v>
      </c>
      <c r="E250" s="22" cm="1">
        <f t="array" ref="E250">(INDEX(Life_PolicyHoldersInforce,A250)-INDEX(Life_Deaths,A250))*INDEX(Life_LapseRateFactor,(Global_DurationInforce+A250))</f>
        <v>9.1191962996419016E-4</v>
      </c>
      <c r="F250" s="22" cm="1">
        <f t="array" ref="F250">INDEX(Life_PolicyHoldersInforce,A250)*INDEX(Global_QxFactor,INDEX(Global_Age,A250),Global_QxIndex)</f>
        <v>4.8477255010909102E-7</v>
      </c>
      <c r="G250" s="11" cm="1">
        <f t="array" ref="G250">INDEX(Life_Deaths,A250)*Life_SumAssured</f>
        <v>0.24238627505454552</v>
      </c>
      <c r="H250" s="11" cm="1">
        <f t="array" ref="H250">INDEX(Life_PolicyHoldersInforce,A250)*Life_Premium</f>
        <v>4.6526669635943865</v>
      </c>
      <c r="I250" s="11" cm="1">
        <f t="array" ref="I250">INDEX(Life_PolicyHoldersInforce,A250)*INDEX(Global_EscalatedExpense,A250)</f>
        <v>1.4239132079247352</v>
      </c>
      <c r="J250" s="11" cm="1">
        <f t="array" ref="J250">INDEX(Life_PremiumsReceived,A250)-INDEX(Life_ExpensesPaid,A250)-INDEX(Life_DeathBenefitsPaid,A250)</f>
        <v>2.9863674806151059</v>
      </c>
      <c r="K250" s="11" cm="1">
        <f t="array" ref="K250">IF(A250=Global_MaxT,INDEX(Life_NetCF,A250),INDEX(Life_NetCF,A250)+(INDEX(Life_BEL,(A250+1))/INDEX(Global_DiscountFactor,A250)))</f>
        <v>-1356.0640636452404</v>
      </c>
      <c r="L250" s="11"/>
      <c r="M250" s="5">
        <f t="shared" si="7"/>
        <v>21</v>
      </c>
      <c r="N250" s="22" cm="1">
        <f t="array" ref="N250">INDEX(Annuity_PolicyHoldersInforce,A250)*INDEX(Global_QxFactor,INDEX(Global_Age,A250),Global_QxIndex)</f>
        <v>4.6437391602664993E-6</v>
      </c>
      <c r="O250" s="22" cm="1">
        <f t="array" ref="O250">IF(A250=1,1,INDEX(Annuity_PolicyHoldersInforce,(A250-1))-INDEX(Annuity_Deaths,(A250-1)))</f>
        <v>0.99930234230647697</v>
      </c>
      <c r="P250" s="23" cm="1">
        <f t="array" ref="P250">Annuity_Annuity*((1+Annuity_AnnuityEscalation)^INDEX(Annuity_PolicyAge,A250))</f>
        <v>2785.962590401642</v>
      </c>
      <c r="Q250" s="23" cm="1">
        <f t="array" ref="Q250">INDEX(Annuity_PolicyHoldersInforce,A250)*INDEX(Global_EscalatedExpense,A250)</f>
        <v>13.639966873068182</v>
      </c>
      <c r="R250" s="23" cm="1">
        <f t="array" ref="R250">INDEX(Annuity_PolicyHoldersInforce,A250)*INDEX(Annuity_EscalatedAnnuity,A250)</f>
        <v>2784.0189421665809</v>
      </c>
      <c r="S250" s="23" cm="1">
        <f t="array" ref="S250">-INDEX(Annuity_ExpensesPaid,A250)-INDEX(Annuity_AnnuitiesPaid,A250)</f>
        <v>-2797.6589090396492</v>
      </c>
      <c r="T250" s="23" cm="1">
        <f t="array" ref="T250">IF(A250=Global_MaxT,INDEX(Annuity_NetCF,A250),INDEX(Annuity_NetCF,A250)+(INDEX(Annuity_BEL,(A250+1))*INDEX(Global_DiscountFactor,A250)))</f>
        <v>-1472992.1973600886</v>
      </c>
    </row>
    <row r="251" spans="1:20" x14ac:dyDescent="0.2">
      <c r="A251" s="7">
        <v>249</v>
      </c>
      <c r="B251" s="21">
        <f t="shared" si="6"/>
        <v>42</v>
      </c>
      <c r="C251" s="21"/>
      <c r="D251" s="22" cm="1">
        <f t="array" ref="D251">IF(A251=1,1,INDEX(Life_PolicyHoldersInforce,(A251-1))-INDEX(Life_Deaths,(A251-1))-INDEX(Life_Lapses,(A251-1)))</f>
        <v>0.10340748267359302</v>
      </c>
      <c r="E251" s="22" cm="1">
        <f t="array" ref="E251">(INDEX(Life_PolicyHoldersInforce,A251)-INDEX(Life_Deaths,A251))*INDEX(Life_LapseRateFactor,(Global_DurationInforce+A251))</f>
        <v>9.0394378270784183E-4</v>
      </c>
      <c r="F251" s="22" cm="1">
        <f t="array" ref="F251">INDEX(Life_PolicyHoldersInforce,A251)*INDEX(Global_QxFactor,INDEX(Global_Age,A251),Global_QxIndex)</f>
        <v>4.8053262403809241E-7</v>
      </c>
      <c r="G251" s="11" cm="1">
        <f t="array" ref="G251">INDEX(Life_Deaths,A251)*Life_SumAssured</f>
        <v>0.24026631201904622</v>
      </c>
      <c r="H251" s="11" cm="1">
        <f t="array" ref="H251">INDEX(Life_PolicyHoldersInforce,A251)*Life_Premium</f>
        <v>4.6119737272422494</v>
      </c>
      <c r="I251" s="11" cm="1">
        <f t="array" ref="I251">INDEX(Life_PolicyHoldersInforce,A251)*INDEX(Global_EscalatedExpense,A251)</f>
        <v>1.4172098136943374</v>
      </c>
      <c r="J251" s="11" cm="1">
        <f t="array" ref="J251">INDEX(Life_PremiumsReceived,A251)-INDEX(Life_ExpensesPaid,A251)-INDEX(Life_DeathBenefitsPaid,A251)</f>
        <v>2.9544976015288658</v>
      </c>
      <c r="K251" s="11" cm="1">
        <f t="array" ref="K251">IF(A251=Global_MaxT,INDEX(Life_NetCF,A251),INDEX(Life_NetCF,A251)+(INDEX(Life_BEL,(A251+1))/INDEX(Global_DiscountFactor,A251)))</f>
        <v>-1352.467228503147</v>
      </c>
      <c r="L251" s="11"/>
      <c r="M251" s="5">
        <f t="shared" si="7"/>
        <v>21</v>
      </c>
      <c r="N251" s="22" cm="1">
        <f t="array" ref="N251">INDEX(Annuity_PolicyHoldersInforce,A251)*INDEX(Global_QxFactor,INDEX(Global_Age,A251),Global_QxIndex)</f>
        <v>4.643717580898098E-6</v>
      </c>
      <c r="O251" s="22" cm="1">
        <f t="array" ref="O251">IF(A251=1,1,INDEX(Annuity_PolicyHoldersInforce,(A251-1))-INDEX(Annuity_Deaths,(A251-1)))</f>
        <v>0.99929769856731665</v>
      </c>
      <c r="P251" s="23" cm="1">
        <f t="array" ref="P251">Annuity_Annuity*((1+Annuity_AnnuityEscalation)^INDEX(Annuity_PolicyAge,A251))</f>
        <v>2785.962590401642</v>
      </c>
      <c r="Q251" s="23" cm="1">
        <f t="array" ref="Q251">INDEX(Annuity_PolicyHoldersInforce,A251)*INDEX(Global_EscalatedExpense,A251)</f>
        <v>13.695474143607822</v>
      </c>
      <c r="R251" s="23" cm="1">
        <f t="array" ref="R251">INDEX(Annuity_PolicyHoldersInforce,A251)*INDEX(Annuity_EscalatedAnnuity,A251)</f>
        <v>2784.006004883001</v>
      </c>
      <c r="S251" s="23" cm="1">
        <f t="array" ref="S251">-INDEX(Annuity_ExpensesPaid,A251)-INDEX(Annuity_AnnuitiesPaid,A251)</f>
        <v>-2797.7014790266089</v>
      </c>
      <c r="T251" s="23" cm="1">
        <f t="array" ref="T251">IF(A251=Global_MaxT,INDEX(Annuity_NetCF,A251),INDEX(Annuity_NetCF,A251)+(INDEX(Annuity_BEL,(A251+1))*INDEX(Global_DiscountFactor,A251)))</f>
        <v>-1477350.7847078508</v>
      </c>
    </row>
    <row r="252" spans="1:20" x14ac:dyDescent="0.2">
      <c r="A252" s="7">
        <v>250</v>
      </c>
      <c r="B252" s="21">
        <f t="shared" si="6"/>
        <v>42</v>
      </c>
      <c r="C252" s="21"/>
      <c r="D252" s="22" cm="1">
        <f t="array" ref="D252">IF(A252=1,1,INDEX(Life_PolicyHoldersInforce,(A252-1))-INDEX(Life_Deaths,(A252-1))-INDEX(Life_Lapses,(A252-1)))</f>
        <v>0.10250305835826114</v>
      </c>
      <c r="E252" s="22" cm="1">
        <f t="array" ref="E252">(INDEX(Life_PolicyHoldersInforce,A252)-INDEX(Life_Deaths,A252))*INDEX(Life_LapseRateFactor,(Global_DurationInforce+A252))</f>
        <v>8.9603769394485874E-4</v>
      </c>
      <c r="F252" s="22" cm="1">
        <f t="array" ref="F252">INDEX(Life_PolicyHoldersInforce,A252)*INDEX(Global_QxFactor,INDEX(Global_Age,A252),Global_QxIndex)</f>
        <v>4.7632978128190504E-7</v>
      </c>
      <c r="G252" s="11" cm="1">
        <f t="array" ref="G252">INDEX(Life_Deaths,A252)*Life_SumAssured</f>
        <v>0.23816489064095253</v>
      </c>
      <c r="H252" s="11" cm="1">
        <f t="array" ref="H252">INDEX(Life_PolicyHoldersInforce,A252)*Life_Premium</f>
        <v>4.5716364027784469</v>
      </c>
      <c r="I252" s="11" cm="1">
        <f t="array" ref="I252">INDEX(Life_PolicyHoldersInforce,A252)*INDEX(Global_EscalatedExpense,A252)</f>
        <v>1.4105379772119526</v>
      </c>
      <c r="J252" s="11" cm="1">
        <f t="array" ref="J252">INDEX(Life_PremiumsReceived,A252)-INDEX(Life_ExpensesPaid,A252)-INDEX(Life_DeathBenefitsPaid,A252)</f>
        <v>2.9229335349255416</v>
      </c>
      <c r="K252" s="11" cm="1">
        <f t="array" ref="K252">IF(A252=Global_MaxT,INDEX(Life_NetCF,A252),INDEX(Life_NetCF,A252)+(INDEX(Life_BEL,(A252+1))/INDEX(Global_DiscountFactor,A252)))</f>
        <v>-1348.8561008285214</v>
      </c>
      <c r="L252" s="11"/>
      <c r="M252" s="5">
        <f t="shared" si="7"/>
        <v>21</v>
      </c>
      <c r="N252" s="22" cm="1">
        <f t="array" ref="N252">INDEX(Annuity_PolicyHoldersInforce,A252)*INDEX(Global_QxFactor,INDEX(Global_Age,A252),Global_QxIndex)</f>
        <v>4.643696001629976E-6</v>
      </c>
      <c r="O252" s="22" cm="1">
        <f t="array" ref="O252">IF(A252=1,1,INDEX(Annuity_PolicyHoldersInforce,(A252-1))-INDEX(Annuity_Deaths,(A252-1)))</f>
        <v>0.99929305484973574</v>
      </c>
      <c r="P252" s="23" cm="1">
        <f t="array" ref="P252">Annuity_Annuity*((1+Annuity_AnnuityEscalation)^INDEX(Annuity_PolicyAge,A252))</f>
        <v>2785.962590401642</v>
      </c>
      <c r="Q252" s="23" cm="1">
        <f t="array" ref="Q252">INDEX(Annuity_PolicyHoldersInforce,A252)*INDEX(Global_EscalatedExpense,A252)</f>
        <v>13.751207298646406</v>
      </c>
      <c r="R252" s="23" cm="1">
        <f t="array" ref="R252">INDEX(Annuity_PolicyHoldersInforce,A252)*INDEX(Annuity_EscalatedAnnuity,A252)</f>
        <v>2783.99306765954</v>
      </c>
      <c r="S252" s="23" cm="1">
        <f t="array" ref="S252">-INDEX(Annuity_ExpensesPaid,A252)-INDEX(Annuity_AnnuitiesPaid,A252)</f>
        <v>-2797.7442749581865</v>
      </c>
      <c r="T252" s="23" cm="1">
        <f t="array" ref="T252">IF(A252=Global_MaxT,INDEX(Annuity_NetCF,A252),INDEX(Annuity_NetCF,A252)+(INDEX(Annuity_BEL,(A252+1))*INDEX(Global_DiscountFactor,A252)))</f>
        <v>-1481730.544922723</v>
      </c>
    </row>
    <row r="253" spans="1:20" x14ac:dyDescent="0.2">
      <c r="A253" s="7">
        <v>251</v>
      </c>
      <c r="B253" s="21">
        <f t="shared" si="6"/>
        <v>42</v>
      </c>
      <c r="C253" s="21"/>
      <c r="D253" s="22" cm="1">
        <f t="array" ref="D253">IF(A253=1,1,INDEX(Life_PolicyHoldersInforce,(A253-1))-INDEX(Life_Deaths,(A253-1))-INDEX(Life_Lapses,(A253-1)))</f>
        <v>0.10160654433453499</v>
      </c>
      <c r="E253" s="22" cm="1">
        <f t="array" ref="E253">(INDEX(Life_PolicyHoldersInforce,A253)-INDEX(Life_Deaths,A253))*INDEX(Life_LapseRateFactor,(Global_DurationInforce+A253))</f>
        <v>8.882007535522987E-4</v>
      </c>
      <c r="F253" s="22" cm="1">
        <f t="array" ref="F253">INDEX(Life_PolicyHoldersInforce,A253)*INDEX(Global_QxFactor,INDEX(Global_Age,A253),Global_QxIndex)</f>
        <v>4.7216369750179876E-7</v>
      </c>
      <c r="G253" s="11" cm="1">
        <f t="array" ref="G253">INDEX(Life_Deaths,A253)*Life_SumAssured</f>
        <v>0.23608184875089938</v>
      </c>
      <c r="H253" s="11" cm="1">
        <f t="array" ref="H253">INDEX(Life_PolicyHoldersInforce,A253)*Life_Premium</f>
        <v>4.531651877320261</v>
      </c>
      <c r="I253" s="11" cm="1">
        <f t="array" ref="I253">INDEX(Life_PolicyHoldersInforce,A253)*INDEX(Global_EscalatedExpense,A253)</f>
        <v>1.4038975499123276</v>
      </c>
      <c r="J253" s="11" cm="1">
        <f t="array" ref="J253">INDEX(Life_PremiumsReceived,A253)-INDEX(Life_ExpensesPaid,A253)-INDEX(Life_DeathBenefitsPaid,A253)</f>
        <v>2.8916724786570338</v>
      </c>
      <c r="K253" s="11" cm="1">
        <f t="array" ref="K253">IF(A253=Global_MaxT,INDEX(Life_NetCF,A253),INDEX(Life_NetCF,A253)+(INDEX(Life_BEL,(A253+1))/INDEX(Global_DiscountFactor,A253)))</f>
        <v>-1345.2310541851311</v>
      </c>
      <c r="L253" s="11"/>
      <c r="M253" s="5">
        <f t="shared" si="7"/>
        <v>21</v>
      </c>
      <c r="N253" s="22" cm="1">
        <f t="array" ref="N253">INDEX(Annuity_PolicyHoldersInforce,A253)*INDEX(Global_QxFactor,INDEX(Global_Age,A253),Global_QxIndex)</f>
        <v>4.6436744224621326E-6</v>
      </c>
      <c r="O253" s="22" cm="1">
        <f t="array" ref="O253">IF(A253=1,1,INDEX(Annuity_PolicyHoldersInforce,(A253-1))-INDEX(Annuity_Deaths,(A253-1)))</f>
        <v>0.99928841115373412</v>
      </c>
      <c r="P253" s="23" cm="1">
        <f t="array" ref="P253">Annuity_Annuity*((1+Annuity_AnnuityEscalation)^INDEX(Annuity_PolicyAge,A253))</f>
        <v>2785.962590401642</v>
      </c>
      <c r="Q253" s="23" cm="1">
        <f t="array" ref="Q253">INDEX(Annuity_PolicyHoldersInforce,A253)*INDEX(Global_EscalatedExpense,A253)</f>
        <v>13.807167257411386</v>
      </c>
      <c r="R253" s="23" cm="1">
        <f t="array" ref="R253">INDEX(Annuity_PolicyHoldersInforce,A253)*INDEX(Annuity_EscalatedAnnuity,A253)</f>
        <v>2783.9801304961984</v>
      </c>
      <c r="S253" s="23" cm="1">
        <f t="array" ref="S253">-INDEX(Annuity_ExpensesPaid,A253)-INDEX(Annuity_AnnuitiesPaid,A253)</f>
        <v>-2797.7872977536099</v>
      </c>
      <c r="T253" s="23" cm="1">
        <f t="array" ref="T253">IF(A253=Global_MaxT,INDEX(Annuity_NetCF,A253),INDEX(Annuity_NetCF,A253)+(INDEX(Annuity_BEL,(A253+1))*INDEX(Global_DiscountFactor,A253)))</f>
        <v>-1486131.5808376621</v>
      </c>
    </row>
    <row r="254" spans="1:20" x14ac:dyDescent="0.2">
      <c r="A254" s="7">
        <v>252</v>
      </c>
      <c r="B254" s="21">
        <f t="shared" si="6"/>
        <v>43</v>
      </c>
      <c r="C254" s="21"/>
      <c r="D254" s="22" cm="1">
        <f t="array" ref="D254">IF(A254=1,1,INDEX(Life_PolicyHoldersInforce,(A254-1))-INDEX(Life_Deaths,(A254-1))-INDEX(Life_Lapses,(A254-1)))</f>
        <v>0.10071787141728519</v>
      </c>
      <c r="E254" s="22" cm="1">
        <f t="array" ref="E254">(INDEX(Life_PolicyHoldersInforce,A254)-INDEX(Life_Deaths,A254))*INDEX(Life_LapseRateFactor,(Global_DurationInforce+A254))</f>
        <v>8.8043203288607245E-4</v>
      </c>
      <c r="F254" s="22" cm="1">
        <f t="array" ref="F254">INDEX(Life_PolicyHoldersInforce,A254)*INDEX(Global_QxFactor,INDEX(Global_Age,A254),Global_QxIndex)</f>
        <v>5.050818466323184E-7</v>
      </c>
      <c r="G254" s="11" cm="1">
        <f t="array" ref="G254">INDEX(Life_Deaths,A254)*Life_SumAssured</f>
        <v>0.25254092331615918</v>
      </c>
      <c r="H254" s="11" cm="1">
        <f t="array" ref="H254">INDEX(Life_PolicyHoldersInforce,A254)*Life_Premium</f>
        <v>4.4920170652109199</v>
      </c>
      <c r="I254" s="11" cm="1">
        <f t="array" ref="I254">INDEX(Life_PolicyHoldersInforce,A254)*INDEX(Global_EscalatedExpense,A254)</f>
        <v>1.3972883839296144</v>
      </c>
      <c r="J254" s="11" cm="1">
        <f t="array" ref="J254">INDEX(Life_PremiumsReceived,A254)-INDEX(Life_ExpensesPaid,A254)-INDEX(Life_DeathBenefitsPaid,A254)</f>
        <v>2.8421877579651462</v>
      </c>
      <c r="K254" s="11" cm="1">
        <f t="array" ref="K254">IF(A254=Global_MaxT,INDEX(Life_NetCF,A254),INDEX(Life_NetCF,A254)+(INDEX(Life_BEL,(A254+1))/INDEX(Global_DiscountFactor,A254)))</f>
        <v>-1341.5924575386359</v>
      </c>
      <c r="L254" s="11"/>
      <c r="M254" s="5">
        <f t="shared" si="7"/>
        <v>22</v>
      </c>
      <c r="N254" s="22" cm="1">
        <f t="array" ref="N254">INDEX(Annuity_PolicyHoldersInforce,A254)*INDEX(Global_QxFactor,INDEX(Global_Age,A254),Global_QxIndex)</f>
        <v>5.0112267414492941E-6</v>
      </c>
      <c r="O254" s="22" cm="1">
        <f t="array" ref="O254">IF(A254=1,1,INDEX(Annuity_PolicyHoldersInforce,(A254-1))-INDEX(Annuity_Deaths,(A254-1)))</f>
        <v>0.99928376747931169</v>
      </c>
      <c r="P254" s="23" cm="1">
        <f t="array" ref="P254">Annuity_Annuity*((1+Annuity_AnnuityEscalation)^INDEX(Annuity_PolicyAge,A254))</f>
        <v>2925.2607199217236</v>
      </c>
      <c r="Q254" s="23" cm="1">
        <f t="array" ref="Q254">INDEX(Annuity_PolicyHoldersInforce,A254)*INDEX(Global_EscalatedExpense,A254)</f>
        <v>13.863354942870975</v>
      </c>
      <c r="R254" s="23" cm="1">
        <f t="array" ref="R254">INDEX(Annuity_PolicyHoldersInforce,A254)*INDEX(Annuity_EscalatedAnnuity,A254)</f>
        <v>2923.1655530626235</v>
      </c>
      <c r="S254" s="23" cm="1">
        <f t="array" ref="S254">-INDEX(Annuity_ExpensesPaid,A254)-INDEX(Annuity_AnnuitiesPaid,A254)</f>
        <v>-2937.0289080054945</v>
      </c>
      <c r="T254" s="23" cm="1">
        <f t="array" ref="T254">IF(A254=Global_MaxT,INDEX(Annuity_NetCF,A254),INDEX(Annuity_NetCF,A254)+(INDEX(Annuity_BEL,(A254+1))*INDEX(Global_DiscountFactor,A254)))</f>
        <v>-1490553.9957852461</v>
      </c>
    </row>
    <row r="255" spans="1:20" x14ac:dyDescent="0.2">
      <c r="A255" s="7">
        <v>253</v>
      </c>
      <c r="B255" s="21">
        <f t="shared" si="6"/>
        <v>43</v>
      </c>
      <c r="C255" s="21"/>
      <c r="D255" s="22" cm="1">
        <f t="array" ref="D255">IF(A255=1,1,INDEX(Life_PolicyHoldersInforce,(A255-1))-INDEX(Life_Deaths,(A255-1))-INDEX(Life_Lapses,(A255-1)))</f>
        <v>9.9836934302552485E-2</v>
      </c>
      <c r="E255" s="22" cm="1">
        <f t="array" ref="E255">(INDEX(Life_PolicyHoldersInforce,A255)-INDEX(Life_Deaths,A255))*INDEX(Life_LapseRateFactor,(Global_DurationInforce+A255))</f>
        <v>8.7273126197168834E-4</v>
      </c>
      <c r="F255" s="22" cm="1">
        <f t="array" ref="F255">INDEX(Life_PolicyHoldersInforce,A255)*INDEX(Global_QxFactor,INDEX(Global_Age,A255),Global_QxIndex)</f>
        <v>5.0066410687655369E-7</v>
      </c>
      <c r="G255" s="11" cm="1">
        <f t="array" ref="G255">INDEX(Life_Deaths,A255)*Life_SumAssured</f>
        <v>0.25033205343827686</v>
      </c>
      <c r="H255" s="11" cm="1">
        <f t="array" ref="H255">INDEX(Life_PolicyHoldersInforce,A255)*Life_Premium</f>
        <v>4.4527272698938409</v>
      </c>
      <c r="I255" s="11" cm="1">
        <f t="array" ref="I255">INDEX(Life_PolicyHoldersInforce,A255)*INDEX(Global_EscalatedExpense,A255)</f>
        <v>1.3907098205364883</v>
      </c>
      <c r="J255" s="11" cm="1">
        <f t="array" ref="J255">INDEX(Life_PremiumsReceived,A255)-INDEX(Life_ExpensesPaid,A255)-INDEX(Life_DeathBenefitsPaid,A255)</f>
        <v>2.811685395919076</v>
      </c>
      <c r="K255" s="11" cm="1">
        <f t="array" ref="K255">IF(A255=Global_MaxT,INDEX(Life_NetCF,A255),INDEX(Life_NetCF,A255)+(INDEX(Life_BEL,(A255+1))/INDEX(Global_DiscountFactor,A255)))</f>
        <v>-1337.9222411353776</v>
      </c>
      <c r="L255" s="11"/>
      <c r="M255" s="5">
        <f t="shared" si="7"/>
        <v>22</v>
      </c>
      <c r="N255" s="22" cm="1">
        <f t="array" ref="N255">INDEX(Annuity_PolicyHoldersInforce,A255)*INDEX(Global_QxFactor,INDEX(Global_Age,A255),Global_QxIndex)</f>
        <v>5.0112016110566356E-6</v>
      </c>
      <c r="O255" s="22" cm="1">
        <f t="array" ref="O255">IF(A255=1,1,INDEX(Annuity_PolicyHoldersInforce,(A255-1))-INDEX(Annuity_Deaths,(A255-1)))</f>
        <v>0.99927875625257023</v>
      </c>
      <c r="P255" s="23" cm="1">
        <f t="array" ref="P255">Annuity_Annuity*((1+Annuity_AnnuityEscalation)^INDEX(Annuity_PolicyAge,A255))</f>
        <v>2925.2607199217236</v>
      </c>
      <c r="Q255" s="23" cm="1">
        <f t="array" ref="Q255">INDEX(Annuity_PolicyHoldersInforce,A255)*INDEX(Global_EscalatedExpense,A255)</f>
        <v>13.919766161513706</v>
      </c>
      <c r="R255" s="23" cm="1">
        <f t="array" ref="R255">INDEX(Annuity_PolicyHoldersInforce,A255)*INDEX(Annuity_EscalatedAnnuity,A255)</f>
        <v>2923.1508939178784</v>
      </c>
      <c r="S255" s="23" cm="1">
        <f t="array" ref="S255">-INDEX(Annuity_ExpensesPaid,A255)-INDEX(Annuity_AnnuitiesPaid,A255)</f>
        <v>-2937.0706600793919</v>
      </c>
      <c r="T255" s="23" cm="1">
        <f t="array" ref="T255">IF(A255=Global_MaxT,INDEX(Annuity_NetCF,A255),INDEX(Annuity_NetCF,A255)+(INDEX(Annuity_BEL,(A255+1))*INDEX(Global_DiscountFactor,A255)))</f>
        <v>-1494858.017685378</v>
      </c>
    </row>
    <row r="256" spans="1:20" x14ac:dyDescent="0.2">
      <c r="A256" s="7">
        <v>254</v>
      </c>
      <c r="B256" s="21">
        <f t="shared" si="6"/>
        <v>43</v>
      </c>
      <c r="C256" s="21"/>
      <c r="D256" s="22" cm="1">
        <f t="array" ref="D256">IF(A256=1,1,INDEX(Life_PolicyHoldersInforce,(A256-1))-INDEX(Life_Deaths,(A256-1))-INDEX(Life_Lapses,(A256-1)))</f>
        <v>9.8963702376473922E-2</v>
      </c>
      <c r="E256" s="22" cm="1">
        <f t="array" ref="E256">(INDEX(Life_PolicyHoldersInforce,A256)-INDEX(Life_Deaths,A256))*INDEX(Life_LapseRateFactor,(Global_DurationInforce+A256))</f>
        <v>8.6509784648107447E-4</v>
      </c>
      <c r="F256" s="22" cm="1">
        <f t="array" ref="F256">INDEX(Life_PolicyHoldersInforce,A256)*INDEX(Global_QxFactor,INDEX(Global_Age,A256),Global_QxIndex)</f>
        <v>4.9628500724353304E-7</v>
      </c>
      <c r="G256" s="11" cm="1">
        <f t="array" ref="G256">INDEX(Life_Deaths,A256)*Life_SumAssured</f>
        <v>0.24814250362176651</v>
      </c>
      <c r="H256" s="11" cm="1">
        <f t="array" ref="H256">INDEX(Life_PolicyHoldersInforce,A256)*Life_Premium</f>
        <v>4.4137811259907371</v>
      </c>
      <c r="I256" s="11" cm="1">
        <f t="array" ref="I256">INDEX(Life_PolicyHoldersInforce,A256)*INDEX(Global_EscalatedExpense,A256)</f>
        <v>1.3841622296303719</v>
      </c>
      <c r="J256" s="11" cm="1">
        <f t="array" ref="J256">INDEX(Life_PremiumsReceived,A256)-INDEX(Life_ExpensesPaid,A256)-INDEX(Life_DeathBenefitsPaid,A256)</f>
        <v>2.7814763927385986</v>
      </c>
      <c r="K256" s="11" cm="1">
        <f t="array" ref="K256">IF(A256=Global_MaxT,INDEX(Life_NetCF,A256),INDEX(Life_NetCF,A256)+(INDEX(Life_BEL,(A256+1))/INDEX(Global_DiscountFactor,A256)))</f>
        <v>-1334.239448549208</v>
      </c>
      <c r="L256" s="11"/>
      <c r="M256" s="5">
        <f t="shared" si="7"/>
        <v>22</v>
      </c>
      <c r="N256" s="22" cm="1">
        <f t="array" ref="N256">INDEX(Annuity_PolicyHoldersInforce,A256)*INDEX(Global_QxFactor,INDEX(Global_Age,A256),Global_QxIndex)</f>
        <v>5.0111764807900012E-6</v>
      </c>
      <c r="O256" s="22" cm="1">
        <f t="array" ref="O256">IF(A256=1,1,INDEX(Annuity_PolicyHoldersInforce,(A256-1))-INDEX(Annuity_Deaths,(A256-1)))</f>
        <v>0.99927374505095923</v>
      </c>
      <c r="P256" s="23" cm="1">
        <f t="array" ref="P256">Annuity_Annuity*((1+Annuity_AnnuityEscalation)^INDEX(Annuity_PolicyAge,A256))</f>
        <v>2925.2607199217236</v>
      </c>
      <c r="Q256" s="23" cm="1">
        <f t="array" ref="Q256">INDEX(Annuity_PolicyHoldersInforce,A256)*INDEX(Global_EscalatedExpense,A256)</f>
        <v>13.976406922399436</v>
      </c>
      <c r="R256" s="23" cm="1">
        <f t="array" ref="R256">INDEX(Annuity_PolicyHoldersInforce,A256)*INDEX(Annuity_EscalatedAnnuity,A256)</f>
        <v>2923.1362348466459</v>
      </c>
      <c r="S256" s="23" cm="1">
        <f t="array" ref="S256">-INDEX(Annuity_ExpensesPaid,A256)-INDEX(Annuity_AnnuitiesPaid,A256)</f>
        <v>-2937.1126417690452</v>
      </c>
      <c r="T256" s="23" cm="1">
        <f t="array" ref="T256">IF(A256=Global_MaxT,INDEX(Annuity_NetCF,A256),INDEX(Annuity_NetCF,A256)+(INDEX(Annuity_BEL,(A256+1))*INDEX(Global_DiscountFactor,A256)))</f>
        <v>-1499182.9476744388</v>
      </c>
    </row>
    <row r="257" spans="1:20" x14ac:dyDescent="0.2">
      <c r="A257" s="7">
        <v>255</v>
      </c>
      <c r="B257" s="21">
        <f t="shared" si="6"/>
        <v>43</v>
      </c>
      <c r="C257" s="21"/>
      <c r="D257" s="22" cm="1">
        <f t="array" ref="D257">IF(A257=1,1,INDEX(Life_PolicyHoldersInforce,(A257-1))-INDEX(Life_Deaths,(A257-1))-INDEX(Life_Lapses,(A257-1)))</f>
        <v>9.8098108244985605E-2</v>
      </c>
      <c r="E257" s="22" cm="1">
        <f t="array" ref="E257">(INDEX(Life_PolicyHoldersInforce,A257)-INDEX(Life_Deaths,A257))*INDEX(Life_LapseRateFactor,(Global_DurationInforce+A257))</f>
        <v>8.5753119728449768E-4</v>
      </c>
      <c r="F257" s="22" cm="1">
        <f t="array" ref="F257">INDEX(Life_PolicyHoldersInforce,A257)*INDEX(Global_QxFactor,INDEX(Global_Age,A257),Global_QxIndex)</f>
        <v>4.9194420976425683E-7</v>
      </c>
      <c r="G257" s="11" cm="1">
        <f t="array" ref="G257">INDEX(Life_Deaths,A257)*Life_SumAssured</f>
        <v>0.24597210488212842</v>
      </c>
      <c r="H257" s="11" cm="1">
        <f t="array" ref="H257">INDEX(Life_PolicyHoldersInforce,A257)*Life_Premium</f>
        <v>4.3751756277263585</v>
      </c>
      <c r="I257" s="11" cm="1">
        <f t="array" ref="I257">INDEX(Life_PolicyHoldersInforce,A257)*INDEX(Global_EscalatedExpense,A257)</f>
        <v>1.3776454653899188</v>
      </c>
      <c r="J257" s="11" cm="1">
        <f t="array" ref="J257">INDEX(Life_PremiumsReceived,A257)-INDEX(Life_ExpensesPaid,A257)-INDEX(Life_DeathBenefitsPaid,A257)</f>
        <v>2.7515580574543113</v>
      </c>
      <c r="K257" s="11" cm="1">
        <f t="array" ref="K257">IF(A257=Global_MaxT,INDEX(Life_NetCF,A257),INDEX(Life_NetCF,A257)+(INDEX(Life_BEL,(A257+1))/INDEX(Global_DiscountFactor,A257)))</f>
        <v>-1330.5444326366519</v>
      </c>
      <c r="L257" s="11"/>
      <c r="M257" s="5">
        <f t="shared" si="7"/>
        <v>22</v>
      </c>
      <c r="N257" s="22" cm="1">
        <f t="array" ref="N257">INDEX(Annuity_PolicyHoldersInforce,A257)*INDEX(Global_QxFactor,INDEX(Global_Age,A257),Global_QxIndex)</f>
        <v>5.0111513506493908E-6</v>
      </c>
      <c r="O257" s="22" cm="1">
        <f t="array" ref="O257">IF(A257=1,1,INDEX(Annuity_PolicyHoldersInforce,(A257-1))-INDEX(Annuity_Deaths,(A257-1)))</f>
        <v>0.99926873387447845</v>
      </c>
      <c r="P257" s="23" cm="1">
        <f t="array" ref="P257">Annuity_Annuity*((1+Annuity_AnnuityEscalation)^INDEX(Annuity_PolicyAge,A257))</f>
        <v>2925.2607199217236</v>
      </c>
      <c r="Q257" s="23" cm="1">
        <f t="array" ref="Q257">INDEX(Annuity_PolicyHoldersInforce,A257)*INDEX(Global_EscalatedExpense,A257)</f>
        <v>14.033278159555836</v>
      </c>
      <c r="R257" s="23" cm="1">
        <f t="array" ref="R257">INDEX(Annuity_PolicyHoldersInforce,A257)*INDEX(Annuity_EscalatedAnnuity,A257)</f>
        <v>2923.1215758489261</v>
      </c>
      <c r="S257" s="23" cm="1">
        <f t="array" ref="S257">-INDEX(Annuity_ExpensesPaid,A257)-INDEX(Annuity_AnnuitiesPaid,A257)</f>
        <v>-2937.1548540084818</v>
      </c>
      <c r="T257" s="23" cm="1">
        <f t="array" ref="T257">IF(A257=Global_MaxT,INDEX(Annuity_NetCF,A257),INDEX(Annuity_NetCF,A257)+(INDEX(Annuity_BEL,(A257+1))*INDEX(Global_DiscountFactor,A257)))</f>
        <v>-1503528.8872928752</v>
      </c>
    </row>
    <row r="258" spans="1:20" x14ac:dyDescent="0.2">
      <c r="A258" s="7">
        <v>256</v>
      </c>
      <c r="B258" s="21">
        <f t="shared" si="6"/>
        <v>43</v>
      </c>
      <c r="C258" s="21"/>
      <c r="D258" s="22" cm="1">
        <f t="array" ref="D258">IF(A258=1,1,INDEX(Life_PolicyHoldersInforce,(A258-1))-INDEX(Life_Deaths,(A258-1))-INDEX(Life_Lapses,(A258-1)))</f>
        <v>9.724008510349133E-2</v>
      </c>
      <c r="E258" s="22" cm="1">
        <f t="array" ref="E258">(INDEX(Life_PolicyHoldersInforce,A258)-INDEX(Life_Deaths,A258))*INDEX(Life_LapseRateFactor,(Global_DurationInforce+A258))</f>
        <v>8.5003073040509686E-4</v>
      </c>
      <c r="F258" s="22" cm="1">
        <f t="array" ref="F258">INDEX(Life_PolicyHoldersInforce,A258)*INDEX(Global_QxFactor,INDEX(Global_Age,A258),Global_QxIndex)</f>
        <v>4.8764137942579898E-7</v>
      </c>
      <c r="G258" s="11" cm="1">
        <f t="array" ref="G258">INDEX(Life_Deaths,A258)*Life_SumAssured</f>
        <v>0.2438206897128995</v>
      </c>
      <c r="H258" s="11" cm="1">
        <f t="array" ref="H258">INDEX(Life_PolicyHoldersInforce,A258)*Life_Premium</f>
        <v>4.3369077956157138</v>
      </c>
      <c r="I258" s="11" cm="1">
        <f t="array" ref="I258">INDEX(Life_PolicyHoldersInforce,A258)*INDEX(Global_EscalatedExpense,A258)</f>
        <v>1.371159382680327</v>
      </c>
      <c r="J258" s="11" cm="1">
        <f t="array" ref="J258">INDEX(Life_PremiumsReceived,A258)-INDEX(Life_ExpensesPaid,A258)-INDEX(Life_DeathBenefitsPaid,A258)</f>
        <v>2.7219277232224872</v>
      </c>
      <c r="K258" s="11" cm="1">
        <f t="array" ref="K258">IF(A258=Global_MaxT,INDEX(Life_NetCF,A258),INDEX(Life_NetCF,A258)+(INDEX(Life_BEL,(A258+1))/INDEX(Global_DiscountFactor,A258)))</f>
        <v>-1326.8375418670728</v>
      </c>
      <c r="L258" s="11"/>
      <c r="M258" s="5">
        <f t="shared" si="7"/>
        <v>22</v>
      </c>
      <c r="N258" s="22" cm="1">
        <f t="array" ref="N258">INDEX(Annuity_PolicyHoldersInforce,A258)*INDEX(Global_QxFactor,INDEX(Global_Age,A258),Global_QxIndex)</f>
        <v>5.0111262206348029E-6</v>
      </c>
      <c r="O258" s="22" cm="1">
        <f t="array" ref="O258">IF(A258=1,1,INDEX(Annuity_PolicyHoldersInforce,(A258-1))-INDEX(Annuity_Deaths,(A258-1)))</f>
        <v>0.9992637227231278</v>
      </c>
      <c r="P258" s="23" cm="1">
        <f t="array" ref="P258">Annuity_Annuity*((1+Annuity_AnnuityEscalation)^INDEX(Annuity_PolicyAge,A258))</f>
        <v>2925.2607199217236</v>
      </c>
      <c r="Q258" s="23" cm="1">
        <f t="array" ref="Q258">INDEX(Annuity_PolicyHoldersInforce,A258)*INDEX(Global_EscalatedExpense,A258)</f>
        <v>14.090380810811272</v>
      </c>
      <c r="R258" s="23" cm="1">
        <f t="array" ref="R258">INDEX(Annuity_PolicyHoldersInforce,A258)*INDEX(Annuity_EscalatedAnnuity,A258)</f>
        <v>2923.1069169247185</v>
      </c>
      <c r="S258" s="23" cm="1">
        <f t="array" ref="S258">-INDEX(Annuity_ExpensesPaid,A258)-INDEX(Annuity_AnnuitiesPaid,A258)</f>
        <v>-2937.1972977355299</v>
      </c>
      <c r="T258" s="23" cm="1">
        <f t="array" ref="T258">IF(A258=Global_MaxT,INDEX(Annuity_NetCF,A258),INDEX(Annuity_NetCF,A258)+(INDEX(Annuity_BEL,(A258+1))*INDEX(Global_DiscountFactor,A258)))</f>
        <v>-1507895.9385744487</v>
      </c>
    </row>
    <row r="259" spans="1:20" x14ac:dyDescent="0.2">
      <c r="A259" s="7">
        <v>257</v>
      </c>
      <c r="B259" s="21">
        <f t="shared" ref="B259:B322" si="8">FLOOR(Global_AgeAtInception+((Global_DurationInforce+A259)/12),1)</f>
        <v>43</v>
      </c>
      <c r="C259" s="21"/>
      <c r="D259" s="22" cm="1">
        <f t="array" ref="D259">IF(A259=1,1,INDEX(Life_PolicyHoldersInforce,(A259-1))-INDEX(Life_Deaths,(A259-1))-INDEX(Life_Lapses,(A259-1)))</f>
        <v>9.6389566731706802E-2</v>
      </c>
      <c r="E259" s="22" cm="1">
        <f t="array" ref="E259">(INDEX(Life_PolicyHoldersInforce,A259)-INDEX(Life_Deaths,A259))*INDEX(Life_LapseRateFactor,(Global_DurationInforce+A259))</f>
        <v>8.4259586697381221E-4</v>
      </c>
      <c r="F259" s="22" cm="1">
        <f t="array" ref="F259">INDEX(Life_PolicyHoldersInforce,A259)*INDEX(Global_QxFactor,INDEX(Global_Age,A259),Global_QxIndex)</f>
        <v>4.8337618414545155E-7</v>
      </c>
      <c r="G259" s="11" cm="1">
        <f t="array" ref="G259">INDEX(Life_Deaths,A259)*Life_SumAssured</f>
        <v>0.24168809207272576</v>
      </c>
      <c r="H259" s="11" cm="1">
        <f t="array" ref="H259">INDEX(Life_PolicyHoldersInforce,A259)*Life_Premium</f>
        <v>4.2989746762341232</v>
      </c>
      <c r="I259" s="11" cm="1">
        <f t="array" ref="I259">INDEX(Life_PolicyHoldersInforce,A259)*INDEX(Global_EscalatedExpense,A259)</f>
        <v>1.3647038370501017</v>
      </c>
      <c r="J259" s="11" cm="1">
        <f t="array" ref="J259">INDEX(Life_PremiumsReceived,A259)-INDEX(Life_ExpensesPaid,A259)-INDEX(Life_DeathBenefitsPaid,A259)</f>
        <v>2.6925827471112957</v>
      </c>
      <c r="K259" s="11" cm="1">
        <f t="array" ref="K259">IF(A259=Global_MaxT,INDEX(Life_NetCF,A259),INDEX(Life_NetCF,A259)+(INDEX(Life_BEL,(A259+1))/INDEX(Global_DiscountFactor,A259)))</f>
        <v>-1323.1191203679321</v>
      </c>
      <c r="L259" s="11"/>
      <c r="M259" s="5">
        <f t="shared" ref="M259:M322" si="9">FLOOR((Global_DurationInforce+A259)/12,1)</f>
        <v>22</v>
      </c>
      <c r="N259" s="22" cm="1">
        <f t="array" ref="N259">INDEX(Annuity_PolicyHoldersInforce,A259)*INDEX(Global_QxFactor,INDEX(Global_Age,A259),Global_QxIndex)</f>
        <v>5.0111010907462383E-6</v>
      </c>
      <c r="O259" s="22" cm="1">
        <f t="array" ref="O259">IF(A259=1,1,INDEX(Annuity_PolicyHoldersInforce,(A259-1))-INDEX(Annuity_Deaths,(A259-1)))</f>
        <v>0.99925871159690716</v>
      </c>
      <c r="P259" s="23" cm="1">
        <f t="array" ref="P259">Annuity_Annuity*((1+Annuity_AnnuityEscalation)^INDEX(Annuity_PolicyAge,A259))</f>
        <v>2925.2607199217236</v>
      </c>
      <c r="Q259" s="23" cm="1">
        <f t="array" ref="Q259">INDEX(Annuity_PolicyHoldersInforce,A259)*INDEX(Global_EscalatedExpense,A259)</f>
        <v>14.1477158178102</v>
      </c>
      <c r="R259" s="23" cm="1">
        <f t="array" ref="R259">INDEX(Annuity_PolicyHoldersInforce,A259)*INDEX(Annuity_EscalatedAnnuity,A259)</f>
        <v>2923.0922580740225</v>
      </c>
      <c r="S259" s="23" cm="1">
        <f t="array" ref="S259">-INDEX(Annuity_ExpensesPaid,A259)-INDEX(Annuity_AnnuitiesPaid,A259)</f>
        <v>-2937.239973891833</v>
      </c>
      <c r="T259" s="23" cm="1">
        <f t="array" ref="T259">IF(A259=Global_MaxT,INDEX(Annuity_NetCF,A259),INDEX(Annuity_NetCF,A259)+(INDEX(Annuity_BEL,(A259+1))*INDEX(Global_DiscountFactor,A259)))</f>
        <v>-1512284.2040486324</v>
      </c>
    </row>
    <row r="260" spans="1:20" x14ac:dyDescent="0.2">
      <c r="A260" s="7">
        <v>258</v>
      </c>
      <c r="B260" s="21">
        <f t="shared" si="8"/>
        <v>43</v>
      </c>
      <c r="C260" s="21"/>
      <c r="D260" s="22" cm="1">
        <f t="array" ref="D260">IF(A260=1,1,INDEX(Life_PolicyHoldersInforce,(A260-1))-INDEX(Life_Deaths,(A260-1))-INDEX(Life_Lapses,(A260-1)))</f>
        <v>9.554648748854884E-2</v>
      </c>
      <c r="E260" s="22" cm="1">
        <f t="array" ref="E260">(INDEX(Life_PolicyHoldersInforce,A260)-INDEX(Life_Deaths,A260))*INDEX(Life_LapseRateFactor,(Global_DurationInforce+A260))</f>
        <v>8.3522603318470943E-4</v>
      </c>
      <c r="F260" s="22" cm="1">
        <f t="array" ref="F260">INDEX(Life_PolicyHoldersInforce,A260)*INDEX(Global_QxFactor,INDEX(Global_Age,A260),Global_QxIndex)</f>
        <v>4.7914829474509513E-7</v>
      </c>
      <c r="G260" s="11" cm="1">
        <f t="array" ref="G260">INDEX(Life_Deaths,A260)*Life_SumAssured</f>
        <v>0.23957414737254756</v>
      </c>
      <c r="H260" s="11" cm="1">
        <f t="array" ref="H260">INDEX(Life_PolicyHoldersInforce,A260)*Life_Premium</f>
        <v>4.2613733419892785</v>
      </c>
      <c r="I260" s="11" cm="1">
        <f t="array" ref="I260">INDEX(Life_PolicyHoldersInforce,A260)*INDEX(Global_EscalatedExpense,A260)</f>
        <v>1.3582786847278396</v>
      </c>
      <c r="J260" s="11" cm="1">
        <f t="array" ref="J260">INDEX(Life_PremiumsReceived,A260)-INDEX(Life_ExpensesPaid,A260)-INDEX(Life_DeathBenefitsPaid,A260)</f>
        <v>2.6635205098888912</v>
      </c>
      <c r="K260" s="11" cm="1">
        <f t="array" ref="K260">IF(A260=Global_MaxT,INDEX(Life_NetCF,A260),INDEX(Life_NetCF,A260)+(INDEX(Life_BEL,(A260+1))/INDEX(Global_DiscountFactor,A260)))</f>
        <v>-1319.3895079696183</v>
      </c>
      <c r="L260" s="11"/>
      <c r="M260" s="5">
        <f t="shared" si="9"/>
        <v>22</v>
      </c>
      <c r="N260" s="22" cm="1">
        <f t="array" ref="N260">INDEX(Annuity_PolicyHoldersInforce,A260)*INDEX(Global_QxFactor,INDEX(Global_Age,A260),Global_QxIndex)</f>
        <v>5.0110759609836952E-6</v>
      </c>
      <c r="O260" s="22" cm="1">
        <f t="array" ref="O260">IF(A260=1,1,INDEX(Annuity_PolicyHoldersInforce,(A260-1))-INDEX(Annuity_Deaths,(A260-1)))</f>
        <v>0.99925370049581641</v>
      </c>
      <c r="P260" s="23" cm="1">
        <f t="array" ref="P260">Annuity_Annuity*((1+Annuity_AnnuityEscalation)^INDEX(Annuity_PolicyAge,A260))</f>
        <v>2925.2607199217236</v>
      </c>
      <c r="Q260" s="23" cm="1">
        <f t="array" ref="Q260">INDEX(Annuity_PolicyHoldersInforce,A260)*INDEX(Global_EscalatedExpense,A260)</f>
        <v>14.205284126028715</v>
      </c>
      <c r="R260" s="23" cm="1">
        <f t="array" ref="R260">INDEX(Annuity_PolicyHoldersInforce,A260)*INDEX(Annuity_EscalatedAnnuity,A260)</f>
        <v>2923.0775992968383</v>
      </c>
      <c r="S260" s="23" cm="1">
        <f t="array" ref="S260">-INDEX(Annuity_ExpensesPaid,A260)-INDEX(Annuity_AnnuitiesPaid,A260)</f>
        <v>-2937.2828834228671</v>
      </c>
      <c r="T260" s="23" cm="1">
        <f t="array" ref="T260">IF(A260=Global_MaxT,INDEX(Annuity_NetCF,A260),INDEX(Annuity_NetCF,A260)+(INDEX(Annuity_BEL,(A260+1))*INDEX(Global_DiscountFactor,A260)))</f>
        <v>-1516693.7867430216</v>
      </c>
    </row>
    <row r="261" spans="1:20" x14ac:dyDescent="0.2">
      <c r="A261" s="7">
        <v>259</v>
      </c>
      <c r="B261" s="21">
        <f t="shared" si="8"/>
        <v>43</v>
      </c>
      <c r="C261" s="21"/>
      <c r="D261" s="22" cm="1">
        <f t="array" ref="D261">IF(A261=1,1,INDEX(Life_PolicyHoldersInforce,(A261-1))-INDEX(Life_Deaths,(A261-1))-INDEX(Life_Lapses,(A261-1)))</f>
        <v>9.4710782307069377E-2</v>
      </c>
      <c r="E261" s="22" cm="1">
        <f t="array" ref="E261">(INDEX(Life_PolicyHoldersInforce,A261)-INDEX(Life_Deaths,A261))*INDEX(Life_LapseRateFactor,(Global_DurationInforce+A261))</f>
        <v>8.2792066025069505E-4</v>
      </c>
      <c r="F261" s="22" cm="1">
        <f t="array" ref="F261">INDEX(Life_PolicyHoldersInforce,A261)*INDEX(Global_QxFactor,INDEX(Global_Age,A261),Global_QxIndex)</f>
        <v>4.7495738492579367E-7</v>
      </c>
      <c r="G261" s="11" cm="1">
        <f t="array" ref="G261">INDEX(Life_Deaths,A261)*Life_SumAssured</f>
        <v>0.23747869246289682</v>
      </c>
      <c r="H261" s="11" cm="1">
        <f t="array" ref="H261">INDEX(Life_PolicyHoldersInforce,A261)*Life_Premium</f>
        <v>4.2241008908952944</v>
      </c>
      <c r="I261" s="11" cm="1">
        <f t="array" ref="I261">INDEX(Life_PolicyHoldersInforce,A261)*INDEX(Global_EscalatedExpense,A261)</f>
        <v>1.3518837826190253</v>
      </c>
      <c r="J261" s="11" cm="1">
        <f t="array" ref="J261">INDEX(Life_PremiumsReceived,A261)-INDEX(Life_ExpensesPaid,A261)-INDEX(Life_DeathBenefitsPaid,A261)</f>
        <v>2.6347384158133722</v>
      </c>
      <c r="K261" s="11" cm="1">
        <f t="array" ref="K261">IF(A261=Global_MaxT,INDEX(Life_NetCF,A261),INDEX(Life_NetCF,A261)+(INDEX(Life_BEL,(A261+1))/INDEX(Global_DiscountFactor,A261)))</f>
        <v>-1315.6490402498462</v>
      </c>
      <c r="L261" s="11"/>
      <c r="M261" s="5">
        <f t="shared" si="9"/>
        <v>22</v>
      </c>
      <c r="N261" s="22" cm="1">
        <f t="array" ref="N261">INDEX(Annuity_PolicyHoldersInforce,A261)*INDEX(Global_QxFactor,INDEX(Global_Age,A261),Global_QxIndex)</f>
        <v>5.0110508313471728E-6</v>
      </c>
      <c r="O261" s="22" cm="1">
        <f t="array" ref="O261">IF(A261=1,1,INDEX(Annuity_PolicyHoldersInforce,(A261-1))-INDEX(Annuity_Deaths,(A261-1)))</f>
        <v>0.99924868941985545</v>
      </c>
      <c r="P261" s="23" cm="1">
        <f t="array" ref="P261">Annuity_Annuity*((1+Annuity_AnnuityEscalation)^INDEX(Annuity_PolicyAge,A261))</f>
        <v>2925.2607199217236</v>
      </c>
      <c r="Q261" s="23" cm="1">
        <f t="array" ref="Q261">INDEX(Annuity_PolicyHoldersInforce,A261)*INDEX(Global_EscalatedExpense,A261)</f>
        <v>14.26308668479013</v>
      </c>
      <c r="R261" s="23" cm="1">
        <f t="array" ref="R261">INDEX(Annuity_PolicyHoldersInforce,A261)*INDEX(Annuity_EscalatedAnnuity,A261)</f>
        <v>2923.0629405931654</v>
      </c>
      <c r="S261" s="23" cm="1">
        <f t="array" ref="S261">-INDEX(Annuity_ExpensesPaid,A261)-INDEX(Annuity_AnnuitiesPaid,A261)</f>
        <v>-2937.3260272779557</v>
      </c>
      <c r="T261" s="23" cm="1">
        <f t="array" ref="T261">IF(A261=Global_MaxT,INDEX(Annuity_NetCF,A261),INDEX(Annuity_NetCF,A261)+(INDEX(Annuity_BEL,(A261+1))*INDEX(Global_DiscountFactor,A261)))</f>
        <v>-1521124.7901857521</v>
      </c>
    </row>
    <row r="262" spans="1:20" x14ac:dyDescent="0.2">
      <c r="A262" s="7">
        <v>260</v>
      </c>
      <c r="B262" s="21">
        <f t="shared" si="8"/>
        <v>43</v>
      </c>
      <c r="C262" s="21"/>
      <c r="D262" s="22" cm="1">
        <f t="array" ref="D262">IF(A262=1,1,INDEX(Life_PolicyHoldersInforce,(A262-1))-INDEX(Life_Deaths,(A262-1))-INDEX(Life_Lapses,(A262-1)))</f>
        <v>9.3882386689433758E-2</v>
      </c>
      <c r="E262" s="22" cm="1">
        <f t="array" ref="E262">(INDEX(Life_PolicyHoldersInforce,A262)-INDEX(Life_Deaths,A262))*INDEX(Life_LapseRateFactor,(Global_DurationInforce+A262))</f>
        <v>8.2067918435961822E-4</v>
      </c>
      <c r="F262" s="22" cm="1">
        <f t="array" ref="F262">INDEX(Life_PolicyHoldersInforce,A262)*INDEX(Global_QxFactor,INDEX(Global_Age,A262),Global_QxIndex)</f>
        <v>4.7080313124261155E-7</v>
      </c>
      <c r="G262" s="11" cm="1">
        <f t="array" ref="G262">INDEX(Life_Deaths,A262)*Life_SumAssured</f>
        <v>0.23540156562130576</v>
      </c>
      <c r="H262" s="11" cm="1">
        <f t="array" ref="H262">INDEX(Life_PolicyHoldersInforce,A262)*Life_Premium</f>
        <v>4.187154446348746</v>
      </c>
      <c r="I262" s="11" cm="1">
        <f t="array" ref="I262">INDEX(Life_PolicyHoldersInforce,A262)*INDEX(Global_EscalatedExpense,A262)</f>
        <v>1.3455189883028469</v>
      </c>
      <c r="J262" s="11" cm="1">
        <f t="array" ref="J262">INDEX(Life_PremiumsReceived,A262)-INDEX(Life_ExpensesPaid,A262)-INDEX(Life_DeathBenefitsPaid,A262)</f>
        <v>2.6062338924245934</v>
      </c>
      <c r="K262" s="11" cm="1">
        <f t="array" ref="K262">IF(A262=Global_MaxT,INDEX(Life_NetCF,A262),INDEX(Life_NetCF,A262)+(INDEX(Life_BEL,(A262+1))/INDEX(Global_DiscountFactor,A262)))</f>
        <v>-1311.8980485776331</v>
      </c>
      <c r="L262" s="11"/>
      <c r="M262" s="5">
        <f t="shared" si="9"/>
        <v>22</v>
      </c>
      <c r="N262" s="22" cm="1">
        <f t="array" ref="N262">INDEX(Annuity_PolicyHoldersInforce,A262)*INDEX(Global_QxFactor,INDEX(Global_Age,A262),Global_QxIndex)</f>
        <v>5.0110257018366711E-6</v>
      </c>
      <c r="O262" s="22" cm="1">
        <f t="array" ref="O262">IF(A262=1,1,INDEX(Annuity_PolicyHoldersInforce,(A262-1))-INDEX(Annuity_Deaths,(A262-1)))</f>
        <v>0.99924367836902406</v>
      </c>
      <c r="P262" s="23" cm="1">
        <f t="array" ref="P262">Annuity_Annuity*((1+Annuity_AnnuityEscalation)^INDEX(Annuity_PolicyAge,A262))</f>
        <v>2925.2607199217236</v>
      </c>
      <c r="Q262" s="23" cm="1">
        <f t="array" ref="Q262">INDEX(Annuity_PolicyHoldersInforce,A262)*INDEX(Global_EscalatedExpense,A262)</f>
        <v>14.321124447280644</v>
      </c>
      <c r="R262" s="23" cm="1">
        <f t="array" ref="R262">INDEX(Annuity_PolicyHoldersInforce,A262)*INDEX(Annuity_EscalatedAnnuity,A262)</f>
        <v>2923.0482819630024</v>
      </c>
      <c r="S262" s="23" cm="1">
        <f t="array" ref="S262">-INDEX(Annuity_ExpensesPaid,A262)-INDEX(Annuity_AnnuitiesPaid,A262)</f>
        <v>-2937.3694064102829</v>
      </c>
      <c r="T262" s="23" cm="1">
        <f t="array" ref="T262">IF(A262=Global_MaxT,INDEX(Annuity_NetCF,A262),INDEX(Annuity_NetCF,A262)+(INDEX(Annuity_BEL,(A262+1))*INDEX(Global_DiscountFactor,A262)))</f>
        <v>-1525577.3184079356</v>
      </c>
    </row>
    <row r="263" spans="1:20" x14ac:dyDescent="0.2">
      <c r="A263" s="7">
        <v>261</v>
      </c>
      <c r="B263" s="21">
        <f t="shared" si="8"/>
        <v>43</v>
      </c>
      <c r="C263" s="21"/>
      <c r="D263" s="22" cm="1">
        <f t="array" ref="D263">IF(A263=1,1,INDEX(Life_PolicyHoldersInforce,(A263-1))-INDEX(Life_Deaths,(A263-1))-INDEX(Life_Lapses,(A263-1)))</f>
        <v>9.3061236701942898E-2</v>
      </c>
      <c r="E263" s="22" cm="1">
        <f t="array" ref="E263">(INDEX(Life_PolicyHoldersInforce,A263)-INDEX(Life_Deaths,A263))*INDEX(Life_LapseRateFactor,(Global_DurationInforce+A263))</f>
        <v>8.1350104663075753E-4</v>
      </c>
      <c r="F263" s="22" cm="1">
        <f t="array" ref="F263">INDEX(Life_PolicyHoldersInforce,A263)*INDEX(Global_QxFactor,INDEX(Global_Age,A263),Global_QxIndex)</f>
        <v>4.6668521307965075E-7</v>
      </c>
      <c r="G263" s="11" cm="1">
        <f t="array" ref="G263">INDEX(Life_Deaths,A263)*Life_SumAssured</f>
        <v>0.23334260653982539</v>
      </c>
      <c r="H263" s="11" cm="1">
        <f t="array" ref="H263">INDEX(Life_PolicyHoldersInforce,A263)*Life_Premium</f>
        <v>4.150531156906653</v>
      </c>
      <c r="I263" s="11" cm="1">
        <f t="array" ref="I263">INDEX(Life_PolicyHoldersInforce,A263)*INDEX(Global_EscalatedExpense,A263)</f>
        <v>1.3391841600290226</v>
      </c>
      <c r="J263" s="11" cm="1">
        <f t="array" ref="J263">INDEX(Life_PremiumsReceived,A263)-INDEX(Life_ExpensesPaid,A263)-INDEX(Life_DeathBenefitsPaid,A263)</f>
        <v>2.5780043903378052</v>
      </c>
      <c r="K263" s="11" cm="1">
        <f t="array" ref="K263">IF(A263=Global_MaxT,INDEX(Life_NetCF,A263),INDEX(Life_NetCF,A263)+(INDEX(Life_BEL,(A263+1))/INDEX(Global_DiscountFactor,A263)))</f>
        <v>-1308.1368601568552</v>
      </c>
      <c r="L263" s="11"/>
      <c r="M263" s="5">
        <f t="shared" si="9"/>
        <v>22</v>
      </c>
      <c r="N263" s="22" cm="1">
        <f t="array" ref="N263">INDEX(Annuity_PolicyHoldersInforce,A263)*INDEX(Global_QxFactor,INDEX(Global_Age,A263),Global_QxIndex)</f>
        <v>5.0110005724521893E-6</v>
      </c>
      <c r="O263" s="22" cm="1">
        <f t="array" ref="O263">IF(A263=1,1,INDEX(Annuity_PolicyHoldersInforce,(A263-1))-INDEX(Annuity_Deaths,(A263-1)))</f>
        <v>0.99923866734332223</v>
      </c>
      <c r="P263" s="23" cm="1">
        <f t="array" ref="P263">Annuity_Annuity*((1+Annuity_AnnuityEscalation)^INDEX(Annuity_PolicyAge,A263))</f>
        <v>2925.2607199217236</v>
      </c>
      <c r="Q263" s="23" cm="1">
        <f t="array" ref="Q263">INDEX(Annuity_PolicyHoldersInforce,A263)*INDEX(Global_EscalatedExpense,A263)</f>
        <v>14.37939837056506</v>
      </c>
      <c r="R263" s="23" cm="1">
        <f t="array" ref="R263">INDEX(Annuity_PolicyHoldersInforce,A263)*INDEX(Annuity_EscalatedAnnuity,A263)</f>
        <v>2923.0336234063507</v>
      </c>
      <c r="S263" s="23" cm="1">
        <f t="array" ref="S263">-INDEX(Annuity_ExpensesPaid,A263)-INDEX(Annuity_AnnuitiesPaid,A263)</f>
        <v>-2937.4130217769157</v>
      </c>
      <c r="T263" s="23" cm="1">
        <f t="array" ref="T263">IF(A263=Global_MaxT,INDEX(Annuity_NetCF,A263),INDEX(Annuity_NetCF,A263)+(INDEX(Annuity_BEL,(A263+1))*INDEX(Global_DiscountFactor,A263)))</f>
        <v>-1530051.4759461016</v>
      </c>
    </row>
    <row r="264" spans="1:20" x14ac:dyDescent="0.2">
      <c r="A264" s="7">
        <v>262</v>
      </c>
      <c r="B264" s="21">
        <f t="shared" si="8"/>
        <v>43</v>
      </c>
      <c r="C264" s="21"/>
      <c r="D264" s="22" cm="1">
        <f t="array" ref="D264">IF(A264=1,1,INDEX(Life_PolicyHoldersInforce,(A264-1))-INDEX(Life_Deaths,(A264-1))-INDEX(Life_Lapses,(A264-1)))</f>
        <v>9.224726897009905E-2</v>
      </c>
      <c r="E264" s="22" cm="1">
        <f t="array" ref="E264">(INDEX(Life_PolicyHoldersInforce,A264)-INDEX(Life_Deaths,A264))*INDEX(Life_LapseRateFactor,(Global_DurationInforce+A264))</f>
        <v>8.0638569307168746E-4</v>
      </c>
      <c r="F264" s="22" cm="1">
        <f t="array" ref="F264">INDEX(Life_PolicyHoldersInforce,A264)*INDEX(Global_QxFactor,INDEX(Global_Age,A264),Global_QxIndex)</f>
        <v>4.6260331262530643E-7</v>
      </c>
      <c r="G264" s="11" cm="1">
        <f t="array" ref="G264">INDEX(Life_Deaths,A264)*Life_SumAssured</f>
        <v>0.2313016563126532</v>
      </c>
      <c r="H264" s="11" cm="1">
        <f t="array" ref="H264">INDEX(Life_PolicyHoldersInforce,A264)*Life_Premium</f>
        <v>4.114228196066418</v>
      </c>
      <c r="I264" s="11" cm="1">
        <f t="array" ref="I264">INDEX(Life_PolicyHoldersInforce,A264)*INDEX(Global_EscalatedExpense,A264)</f>
        <v>1.332879156714643</v>
      </c>
      <c r="J264" s="11" cm="1">
        <f t="array" ref="J264">INDEX(Life_PremiumsReceived,A264)-INDEX(Life_ExpensesPaid,A264)-INDEX(Life_DeathBenefitsPaid,A264)</f>
        <v>2.5500473830391215</v>
      </c>
      <c r="K264" s="11" cm="1">
        <f t="array" ref="K264">IF(A264=Global_MaxT,INDEX(Life_NetCF,A264),INDEX(Life_NetCF,A264)+(INDEX(Life_BEL,(A264+1))/INDEX(Global_DiscountFactor,A264)))</f>
        <v>-1304.3657980693863</v>
      </c>
      <c r="L264" s="11"/>
      <c r="M264" s="5">
        <f t="shared" si="9"/>
        <v>22</v>
      </c>
      <c r="N264" s="22" cm="1">
        <f t="array" ref="N264">INDEX(Annuity_PolicyHoldersInforce,A264)*INDEX(Global_QxFactor,INDEX(Global_Age,A264),Global_QxIndex)</f>
        <v>5.0109754431937274E-6</v>
      </c>
      <c r="O264" s="22" cm="1">
        <f t="array" ref="O264">IF(A264=1,1,INDEX(Annuity_PolicyHoldersInforce,(A264-1))-INDEX(Annuity_Deaths,(A264-1)))</f>
        <v>0.99923365634274974</v>
      </c>
      <c r="P264" s="23" cm="1">
        <f t="array" ref="P264">Annuity_Annuity*((1+Annuity_AnnuityEscalation)^INDEX(Annuity_PolicyAge,A264))</f>
        <v>2925.2607199217236</v>
      </c>
      <c r="Q264" s="23" cm="1">
        <f t="array" ref="Q264">INDEX(Annuity_PolicyHoldersInforce,A264)*INDEX(Global_EscalatedExpense,A264)</f>
        <v>14.437909415602546</v>
      </c>
      <c r="R264" s="23" cm="1">
        <f t="array" ref="R264">INDEX(Annuity_PolicyHoldersInforce,A264)*INDEX(Annuity_EscalatedAnnuity,A264)</f>
        <v>2923.0189649232084</v>
      </c>
      <c r="S264" s="23" cm="1">
        <f t="array" ref="S264">-INDEX(Annuity_ExpensesPaid,A264)-INDEX(Annuity_AnnuitiesPaid,A264)</f>
        <v>-2937.4568743388108</v>
      </c>
      <c r="T264" s="23" cm="1">
        <f t="array" ref="T264">IF(A264=Global_MaxT,INDEX(Annuity_NetCF,A264),INDEX(Annuity_NetCF,A264)+(INDEX(Annuity_BEL,(A264+1))*INDEX(Global_DiscountFactor,A264)))</f>
        <v>-1534547.3678446554</v>
      </c>
    </row>
    <row r="265" spans="1:20" x14ac:dyDescent="0.2">
      <c r="A265" s="7">
        <v>263</v>
      </c>
      <c r="B265" s="21">
        <f t="shared" si="8"/>
        <v>43</v>
      </c>
      <c r="C265" s="21"/>
      <c r="D265" s="22" cm="1">
        <f t="array" ref="D265">IF(A265=1,1,INDEX(Life_PolicyHoldersInforce,(A265-1))-INDEX(Life_Deaths,(A265-1))-INDEX(Life_Lapses,(A265-1)))</f>
        <v>9.1440420673714731E-2</v>
      </c>
      <c r="E265" s="22" cm="1">
        <f t="array" ref="E265">(INDEX(Life_PolicyHoldersInforce,A265)-INDEX(Life_Deaths,A265))*INDEX(Life_LapseRateFactor,(Global_DurationInforce+A265))</f>
        <v>7.9933257453552271E-4</v>
      </c>
      <c r="F265" s="22" cm="1">
        <f t="array" ref="F265">INDEX(Life_PolicyHoldersInforce,A265)*INDEX(Global_QxFactor,INDEX(Global_Age,A265),Global_QxIndex)</f>
        <v>4.5855711484773907E-7</v>
      </c>
      <c r="G265" s="11" cm="1">
        <f t="array" ref="G265">INDEX(Life_Deaths,A265)*Life_SumAssured</f>
        <v>0.22927855742386954</v>
      </c>
      <c r="H265" s="11" cm="1">
        <f t="array" ref="H265">INDEX(Life_PolicyHoldersInforce,A265)*Life_Premium</f>
        <v>4.0782427620476769</v>
      </c>
      <c r="I265" s="11" cm="1">
        <f t="array" ref="I265">INDEX(Life_PolicyHoldersInforce,A265)*INDEX(Global_EscalatedExpense,A265)</f>
        <v>1.3266038379410314</v>
      </c>
      <c r="J265" s="11" cm="1">
        <f t="array" ref="J265">INDEX(Life_PremiumsReceived,A265)-INDEX(Life_ExpensesPaid,A265)-INDEX(Life_DeathBenefitsPaid,A265)</f>
        <v>2.5223603666827756</v>
      </c>
      <c r="K265" s="11" cm="1">
        <f t="array" ref="K265">IF(A265=Global_MaxT,INDEX(Life_NetCF,A265),INDEX(Life_NetCF,A265)+(INDEX(Life_BEL,(A265+1))/INDEX(Global_DiscountFactor,A265)))</f>
        <v>-1300.5851813178251</v>
      </c>
      <c r="L265" s="11"/>
      <c r="M265" s="5">
        <f t="shared" si="9"/>
        <v>22</v>
      </c>
      <c r="N265" s="22" cm="1">
        <f t="array" ref="N265">INDEX(Annuity_PolicyHoldersInforce,A265)*INDEX(Global_QxFactor,INDEX(Global_Age,A265),Global_QxIndex)</f>
        <v>5.0109503140612836E-6</v>
      </c>
      <c r="O265" s="22" cm="1">
        <f t="array" ref="O265">IF(A265=1,1,INDEX(Annuity_PolicyHoldersInforce,(A265-1))-INDEX(Annuity_Deaths,(A265-1)))</f>
        <v>0.9992286453673066</v>
      </c>
      <c r="P265" s="23" cm="1">
        <f t="array" ref="P265">Annuity_Annuity*((1+Annuity_AnnuityEscalation)^INDEX(Annuity_PolicyAge,A265))</f>
        <v>2925.2607199217236</v>
      </c>
      <c r="Q265" s="23" cm="1">
        <f t="array" ref="Q265">INDEX(Annuity_PolicyHoldersInforce,A265)*INDEX(Global_EscalatedExpense,A265)</f>
        <v>14.496658547262516</v>
      </c>
      <c r="R265" s="23" cm="1">
        <f t="array" ref="R265">INDEX(Annuity_PolicyHoldersInforce,A265)*INDEX(Annuity_EscalatedAnnuity,A265)</f>
        <v>2923.004306513576</v>
      </c>
      <c r="S265" s="23" cm="1">
        <f t="array" ref="S265">-INDEX(Annuity_ExpensesPaid,A265)-INDEX(Annuity_AnnuitiesPaid,A265)</f>
        <v>-2937.5009650608386</v>
      </c>
      <c r="T265" s="23" cm="1">
        <f t="array" ref="T265">IF(A265=Global_MaxT,INDEX(Annuity_NetCF,A265),INDEX(Annuity_NetCF,A265)+(INDEX(Annuity_BEL,(A265+1))*INDEX(Global_DiscountFactor,A265)))</f>
        <v>-1539065.0996583451</v>
      </c>
    </row>
    <row r="266" spans="1:20" x14ac:dyDescent="0.2">
      <c r="A266" s="7">
        <v>264</v>
      </c>
      <c r="B266" s="21">
        <f t="shared" si="8"/>
        <v>44</v>
      </c>
      <c r="C266" s="21"/>
      <c r="D266" s="22" cm="1">
        <f t="array" ref="D266">IF(A266=1,1,INDEX(Life_PolicyHoldersInforce,(A266-1))-INDEX(Life_Deaths,(A266-1))-INDEX(Life_Lapses,(A266-1)))</f>
        <v>9.0640629542064366E-2</v>
      </c>
      <c r="E266" s="22" cm="1">
        <f t="array" ref="E266">(INDEX(Life_PolicyHoldersInforce,A266)-INDEX(Life_Deaths,A266))*INDEX(Life_LapseRateFactor,(Global_DurationInforce+A266))</f>
        <v>7.9234081910746371E-4</v>
      </c>
      <c r="F266" s="22" cm="1">
        <f t="array" ref="F266">INDEX(Life_PolicyHoldersInforce,A266)*INDEX(Global_QxFactor,INDEX(Global_Age,A266),Global_QxIndex)</f>
        <v>4.920189282796248E-7</v>
      </c>
      <c r="G266" s="11" cm="1">
        <f t="array" ref="G266">INDEX(Life_Deaths,A266)*Life_SumAssured</f>
        <v>0.24600946413981239</v>
      </c>
      <c r="H266" s="11" cm="1">
        <f t="array" ref="H266">INDEX(Life_PolicyHoldersInforce,A266)*Life_Premium</f>
        <v>4.0425720775760707</v>
      </c>
      <c r="I266" s="11" cm="1">
        <f t="array" ref="I266">INDEX(Life_PolicyHoldersInforce,A266)*INDEX(Global_EscalatedExpense,A266)</f>
        <v>1.3203580639506154</v>
      </c>
      <c r="J266" s="11" cm="1">
        <f t="array" ref="J266">INDEX(Life_PremiumsReceived,A266)-INDEX(Life_ExpensesPaid,A266)-INDEX(Life_DeathBenefitsPaid,A266)</f>
        <v>2.4762045494856433</v>
      </c>
      <c r="K266" s="11" cm="1">
        <f t="array" ref="K266">IF(A266=Global_MaxT,INDEX(Life_NetCF,A266),INDEX(Life_NetCF,A266)+(INDEX(Life_BEL,(A266+1))/INDEX(Global_DiscountFactor,A266)))</f>
        <v>-1296.7953248678134</v>
      </c>
      <c r="L266" s="11"/>
      <c r="M266" s="5">
        <f t="shared" si="9"/>
        <v>23</v>
      </c>
      <c r="N266" s="22" cm="1">
        <f t="array" ref="N266">INDEX(Annuity_PolicyHoldersInforce,A266)*INDEX(Global_QxFactor,INDEX(Global_Age,A266),Global_QxIndex)</f>
        <v>5.4240239084985848E-6</v>
      </c>
      <c r="O266" s="22" cm="1">
        <f t="array" ref="O266">IF(A266=1,1,INDEX(Annuity_PolicyHoldersInforce,(A266-1))-INDEX(Annuity_Deaths,(A266-1)))</f>
        <v>0.99922363441699258</v>
      </c>
      <c r="P266" s="23" cm="1">
        <f t="array" ref="P266">Annuity_Annuity*((1+Annuity_AnnuityEscalation)^INDEX(Annuity_PolicyAge,A266))</f>
        <v>3071.5237559178104</v>
      </c>
      <c r="Q266" s="23" cm="1">
        <f t="array" ref="Q266">INDEX(Annuity_PolicyHoldersInforce,A266)*INDEX(Global_EscalatedExpense,A266)</f>
        <v>14.555646734340518</v>
      </c>
      <c r="R266" s="23" cm="1">
        <f t="array" ref="R266">INDEX(Annuity_PolicyHoldersInforce,A266)*INDEX(Annuity_EscalatedAnnuity,A266)</f>
        <v>3069.1391305863262</v>
      </c>
      <c r="S266" s="23" cm="1">
        <f t="array" ref="S266">-INDEX(Annuity_ExpensesPaid,A266)-INDEX(Annuity_AnnuitiesPaid,A266)</f>
        <v>-3083.6947773206666</v>
      </c>
      <c r="T266" s="23" cm="1">
        <f t="array" ref="T266">IF(A266=Global_MaxT,INDEX(Annuity_NetCF,A266),INDEX(Annuity_NetCF,A266)+(INDEX(Annuity_BEL,(A266+1))*INDEX(Global_DiscountFactor,A266)))</f>
        <v>-1543604.7774547427</v>
      </c>
    </row>
    <row r="267" spans="1:20" x14ac:dyDescent="0.2">
      <c r="A267" s="7">
        <v>265</v>
      </c>
      <c r="B267" s="21">
        <f t="shared" si="8"/>
        <v>44</v>
      </c>
      <c r="C267" s="21"/>
      <c r="D267" s="22" cm="1">
        <f t="array" ref="D267">IF(A267=1,1,INDEX(Life_PolicyHoldersInforce,(A267-1))-INDEX(Life_Deaths,(A267-1))-INDEX(Life_Lapses,(A267-1)))</f>
        <v>8.9847796704028621E-2</v>
      </c>
      <c r="E267" s="22" cm="1">
        <f t="array" ref="E267">(INDEX(Life_PolicyHoldersInforce,A267)-INDEX(Life_Deaths,A267))*INDEX(Life_LapseRateFactor,(Global_DurationInforce+A267))</f>
        <v>7.8541022050639152E-4</v>
      </c>
      <c r="F267" s="22" cm="1">
        <f t="array" ref="F267">INDEX(Life_PolicyHoldersInforce,A267)*INDEX(Global_QxFactor,INDEX(Global_Age,A267),Global_QxIndex)</f>
        <v>4.8771524277737203E-7</v>
      </c>
      <c r="G267" s="11" cm="1">
        <f t="array" ref="G267">INDEX(Life_Deaths,A267)*Life_SumAssured</f>
        <v>0.24385762138868602</v>
      </c>
      <c r="H267" s="11" cm="1">
        <f t="array" ref="H267">INDEX(Life_PolicyHoldersInforce,A267)*Life_Premium</f>
        <v>4.0072117329996768</v>
      </c>
      <c r="I267" s="11" cm="1">
        <f t="array" ref="I267">INDEX(Life_PolicyHoldersInforce,A267)*INDEX(Global_EscalatedExpense,A267)</f>
        <v>1.3141411523490372</v>
      </c>
      <c r="J267" s="11" cm="1">
        <f t="array" ref="J267">INDEX(Life_PremiumsReceived,A267)-INDEX(Life_ExpensesPaid,A267)-INDEX(Life_DeathBenefitsPaid,A267)</f>
        <v>2.4492129592619536</v>
      </c>
      <c r="K267" s="11" cm="1">
        <f t="array" ref="K267">IF(A267=Global_MaxT,INDEX(Life_NetCF,A267),INDEX(Life_NetCF,A267)+(INDEX(Life_BEL,(A267+1))/INDEX(Global_DiscountFactor,A267)))</f>
        <v>-1292.9778941377128</v>
      </c>
      <c r="L267" s="11"/>
      <c r="M267" s="5">
        <f t="shared" si="9"/>
        <v>23</v>
      </c>
      <c r="N267" s="22" cm="1">
        <f t="array" ref="N267">INDEX(Annuity_PolicyHoldersInforce,A267)*INDEX(Global_QxFactor,INDEX(Global_Age,A267),Global_QxIndex)</f>
        <v>5.4239944656047754E-6</v>
      </c>
      <c r="O267" s="22" cm="1">
        <f t="array" ref="O267">IF(A267=1,1,INDEX(Annuity_PolicyHoldersInforce,(A267-1))-INDEX(Annuity_Deaths,(A267-1)))</f>
        <v>0.99921821039308412</v>
      </c>
      <c r="P267" s="23" cm="1">
        <f t="array" ref="P267">Annuity_Annuity*((1+Annuity_AnnuityEscalation)^INDEX(Annuity_PolicyAge,A267))</f>
        <v>3071.5237559178104</v>
      </c>
      <c r="Q267" s="23" cm="1">
        <f t="array" ref="Q267">INDEX(Annuity_PolicyHoldersInforce,A267)*INDEX(Global_EscalatedExpense,A267)</f>
        <v>14.614868907466848</v>
      </c>
      <c r="R267" s="23" cm="1">
        <f t="array" ref="R267">INDEX(Annuity_PolicyHoldersInforce,A267)*INDEX(Annuity_EscalatedAnnuity,A267)</f>
        <v>3069.1224705680388</v>
      </c>
      <c r="S267" s="23" cm="1">
        <f t="array" ref="S267">-INDEX(Annuity_ExpensesPaid,A267)-INDEX(Annuity_AnnuitiesPaid,A267)</f>
        <v>-3083.7373394755055</v>
      </c>
      <c r="T267" s="23" cm="1">
        <f t="array" ref="T267">IF(A267=Global_MaxT,INDEX(Annuity_NetCF,A267),INDEX(Annuity_NetCF,A267)+(INDEX(Annuity_BEL,(A267+1))*INDEX(Global_DiscountFactor,A267)))</f>
        <v>-1548019.6469443315</v>
      </c>
    </row>
    <row r="268" spans="1:20" x14ac:dyDescent="0.2">
      <c r="A268" s="7">
        <v>266</v>
      </c>
      <c r="B268" s="21">
        <f t="shared" si="8"/>
        <v>44</v>
      </c>
      <c r="C268" s="21"/>
      <c r="D268" s="22" cm="1">
        <f t="array" ref="D268">IF(A268=1,1,INDEX(Life_PolicyHoldersInforce,(A268-1))-INDEX(Life_Deaths,(A268-1))-INDEX(Life_Lapses,(A268-1)))</f>
        <v>8.9061898768279454E-2</v>
      </c>
      <c r="E268" s="22" cm="1">
        <f t="array" ref="E268">(INDEX(Life_PolicyHoldersInforce,A268)-INDEX(Life_Deaths,A268))*INDEX(Life_LapseRateFactor,(Global_DurationInforce+A268))</f>
        <v>7.7854024379404559E-4</v>
      </c>
      <c r="F268" s="22" cm="1">
        <f t="array" ref="F268">INDEX(Life_PolicyHoldersInforce,A268)*INDEX(Global_QxFactor,INDEX(Global_Age,A268),Global_QxIndex)</f>
        <v>4.8344920157666497E-7</v>
      </c>
      <c r="G268" s="11" cm="1">
        <f t="array" ref="G268">INDEX(Life_Deaths,A268)*Life_SumAssured</f>
        <v>0.24172460078833249</v>
      </c>
      <c r="H268" s="11" cm="1">
        <f t="array" ref="H268">INDEX(Life_PolicyHoldersInforce,A268)*Life_Premium</f>
        <v>3.9721606850652638</v>
      </c>
      <c r="I268" s="11" cm="1">
        <f t="array" ref="I268">INDEX(Life_PolicyHoldersInforce,A268)*INDEX(Global_EscalatedExpense,A268)</f>
        <v>1.3079535131023754</v>
      </c>
      <c r="J268" s="11" cm="1">
        <f t="array" ref="J268">INDEX(Life_PremiumsReceived,A268)-INDEX(Life_ExpensesPaid,A268)-INDEX(Life_DeathBenefitsPaid,A268)</f>
        <v>2.4224825711745561</v>
      </c>
      <c r="K268" s="11" cm="1">
        <f t="array" ref="K268">IF(A268=Global_MaxT,INDEX(Life_NetCF,A268),INDEX(Life_NetCF,A268)+(INDEX(Life_BEL,(A268+1))/INDEX(Global_DiscountFactor,A268)))</f>
        <v>-1289.1520940925614</v>
      </c>
      <c r="L268" s="11"/>
      <c r="M268" s="5">
        <f t="shared" si="9"/>
        <v>23</v>
      </c>
      <c r="N268" s="22" cm="1">
        <f t="array" ref="N268">INDEX(Annuity_PolicyHoldersInforce,A268)*INDEX(Global_QxFactor,INDEX(Global_Age,A268),Global_QxIndex)</f>
        <v>5.4239650228707893E-6</v>
      </c>
      <c r="O268" s="22" cm="1">
        <f t="array" ref="O268">IF(A268=1,1,INDEX(Annuity_PolicyHoldersInforce,(A268-1))-INDEX(Annuity_Deaths,(A268-1)))</f>
        <v>0.99921278639861855</v>
      </c>
      <c r="P268" s="23" cm="1">
        <f t="array" ref="P268">Annuity_Annuity*((1+Annuity_AnnuityEscalation)^INDEX(Annuity_PolicyAge,A268))</f>
        <v>3071.5237559178104</v>
      </c>
      <c r="Q268" s="23" cm="1">
        <f t="array" ref="Q268">INDEX(Annuity_PolicyHoldersInforce,A268)*INDEX(Global_EscalatedExpense,A268)</f>
        <v>14.674332036275475</v>
      </c>
      <c r="R268" s="23" cm="1">
        <f t="array" ref="R268">INDEX(Annuity_PolicyHoldersInforce,A268)*INDEX(Annuity_EscalatedAnnuity,A268)</f>
        <v>3069.1058106401856</v>
      </c>
      <c r="S268" s="23" cm="1">
        <f t="array" ref="S268">-INDEX(Annuity_ExpensesPaid,A268)-INDEX(Annuity_AnnuitiesPaid,A268)</f>
        <v>-3083.7801426764613</v>
      </c>
      <c r="T268" s="23" cm="1">
        <f t="array" ref="T268">IF(A268=Global_MaxT,INDEX(Annuity_NetCF,A268),INDEX(Annuity_NetCF,A268)+(INDEX(Annuity_BEL,(A268+1))*INDEX(Global_DiscountFactor,A268)))</f>
        <v>-1552455.9632650719</v>
      </c>
    </row>
    <row r="269" spans="1:20" x14ac:dyDescent="0.2">
      <c r="A269" s="7">
        <v>267</v>
      </c>
      <c r="B269" s="21">
        <f t="shared" si="8"/>
        <v>44</v>
      </c>
      <c r="C269" s="21"/>
      <c r="D269" s="22" cm="1">
        <f t="array" ref="D269">IF(A269=1,1,INDEX(Life_PolicyHoldersInforce,(A269-1))-INDEX(Life_Deaths,(A269-1))-INDEX(Life_Lapses,(A269-1)))</f>
        <v>8.8282875075283831E-2</v>
      </c>
      <c r="E269" s="22" cm="1">
        <f t="array" ref="E269">(INDEX(Life_PolicyHoldersInforce,A269)-INDEX(Life_Deaths,A269))*INDEX(Life_LapseRateFactor,(Global_DurationInforce+A269))</f>
        <v>7.7173035871126586E-4</v>
      </c>
      <c r="F269" s="22" cm="1">
        <f t="array" ref="F269">INDEX(Life_PolicyHoldersInforce,A269)*INDEX(Global_QxFactor,INDEX(Global_Age,A269),Global_QxIndex)</f>
        <v>4.7922047540310875E-7</v>
      </c>
      <c r="G269" s="11" cm="1">
        <f t="array" ref="G269">INDEX(Life_Deaths,A269)*Life_SumAssured</f>
        <v>0.23961023770155437</v>
      </c>
      <c r="H269" s="11" cm="1">
        <f t="array" ref="H269">INDEX(Life_PolicyHoldersInforce,A269)*Life_Premium</f>
        <v>3.9374162283576588</v>
      </c>
      <c r="I269" s="11" cm="1">
        <f t="array" ref="I269">INDEX(Life_PolicyHoldersInforce,A269)*INDEX(Global_EscalatedExpense,A269)</f>
        <v>1.3017950083816185</v>
      </c>
      <c r="J269" s="11" cm="1">
        <f t="array" ref="J269">INDEX(Life_PremiumsReceived,A269)-INDEX(Life_ExpensesPaid,A269)-INDEX(Life_DeathBenefitsPaid,A269)</f>
        <v>2.3960109822744862</v>
      </c>
      <c r="K269" s="11" cm="1">
        <f t="array" ref="K269">IF(A269=Global_MaxT,INDEX(Life_NetCF,A269),INDEX(Life_NetCF,A269)+(INDEX(Life_BEL,(A269+1))/INDEX(Global_DiscountFactor,A269)))</f>
        <v>-1285.3182252099696</v>
      </c>
      <c r="L269" s="11"/>
      <c r="M269" s="5">
        <f t="shared" si="9"/>
        <v>23</v>
      </c>
      <c r="N269" s="22" cm="1">
        <f t="array" ref="N269">INDEX(Annuity_PolicyHoldersInforce,A269)*INDEX(Global_QxFactor,INDEX(Global_Age,A269),Global_QxIndex)</f>
        <v>5.4239355802966256E-6</v>
      </c>
      <c r="O269" s="22" cm="1">
        <f t="array" ref="O269">IF(A269=1,1,INDEX(Annuity_PolicyHoldersInforce,(A269-1))-INDEX(Annuity_Deaths,(A269-1)))</f>
        <v>0.99920736243359565</v>
      </c>
      <c r="P269" s="23" cm="1">
        <f t="array" ref="P269">Annuity_Annuity*((1+Annuity_AnnuityEscalation)^INDEX(Annuity_PolicyAge,A269))</f>
        <v>3071.5237559178104</v>
      </c>
      <c r="Q269" s="23" cm="1">
        <f t="array" ref="Q269">INDEX(Annuity_PolicyHoldersInforce,A269)*INDEX(Global_EscalatedExpense,A269)</f>
        <v>14.73403710113635</v>
      </c>
      <c r="R269" s="23" cm="1">
        <f t="array" ref="R269">INDEX(Annuity_PolicyHoldersInforce,A269)*INDEX(Annuity_EscalatedAnnuity,A269)</f>
        <v>3069.0891508027667</v>
      </c>
      <c r="S269" s="23" cm="1">
        <f t="array" ref="S269">-INDEX(Annuity_ExpensesPaid,A269)-INDEX(Annuity_AnnuitiesPaid,A269)</f>
        <v>-3083.8231879039031</v>
      </c>
      <c r="T269" s="23" cm="1">
        <f t="array" ref="T269">IF(A269=Global_MaxT,INDEX(Annuity_NetCF,A269),INDEX(Annuity_NetCF,A269)+(INDEX(Annuity_BEL,(A269+1))*INDEX(Global_DiscountFactor,A269)))</f>
        <v>-1556913.8305682796</v>
      </c>
    </row>
    <row r="270" spans="1:20" x14ac:dyDescent="0.2">
      <c r="A270" s="7">
        <v>268</v>
      </c>
      <c r="B270" s="21">
        <f t="shared" si="8"/>
        <v>44</v>
      </c>
      <c r="C270" s="21"/>
      <c r="D270" s="22" cm="1">
        <f t="array" ref="D270">IF(A270=1,1,INDEX(Life_PolicyHoldersInforce,(A270-1))-INDEX(Life_Deaths,(A270-1))-INDEX(Life_Lapses,(A270-1)))</f>
        <v>8.7510665496097165E-2</v>
      </c>
      <c r="E270" s="22" cm="1">
        <f t="array" ref="E270">(INDEX(Life_PolicyHoldersInforce,A270)-INDEX(Life_Deaths,A270))*INDEX(Life_LapseRateFactor,(Global_DurationInforce+A270))</f>
        <v>7.6498003963706475E-4</v>
      </c>
      <c r="F270" s="22" cm="1">
        <f t="array" ref="F270">INDEX(Life_PolicyHoldersInforce,A270)*INDEX(Global_QxFactor,INDEX(Global_Age,A270),Global_QxIndex)</f>
        <v>4.7502873786246907E-7</v>
      </c>
      <c r="G270" s="11" cm="1">
        <f t="array" ref="G270">INDEX(Life_Deaths,A270)*Life_SumAssured</f>
        <v>0.23751436893123454</v>
      </c>
      <c r="H270" s="11" cm="1">
        <f t="array" ref="H270">INDEX(Life_PolicyHoldersInforce,A270)*Life_Premium</f>
        <v>3.9029756811259335</v>
      </c>
      <c r="I270" s="11" cm="1">
        <f t="array" ref="I270">INDEX(Life_PolicyHoldersInforce,A270)*INDEX(Global_EscalatedExpense,A270)</f>
        <v>1.2956655010067268</v>
      </c>
      <c r="J270" s="11" cm="1">
        <f t="array" ref="J270">INDEX(Life_PremiumsReceived,A270)-INDEX(Life_ExpensesPaid,A270)-INDEX(Life_DeathBenefitsPaid,A270)</f>
        <v>2.3697958111879722</v>
      </c>
      <c r="K270" s="11" cm="1">
        <f t="array" ref="K270">IF(A270=Global_MaxT,INDEX(Life_NetCF,A270),INDEX(Life_NetCF,A270)+(INDEX(Life_BEL,(A270+1))/INDEX(Global_DiscountFactor,A270)))</f>
        <v>-1281.4765841207332</v>
      </c>
      <c r="L270" s="11"/>
      <c r="M270" s="5">
        <f t="shared" si="9"/>
        <v>23</v>
      </c>
      <c r="N270" s="22" cm="1">
        <f t="array" ref="N270">INDEX(Annuity_PolicyHoldersInforce,A270)*INDEX(Global_QxFactor,INDEX(Global_Age,A270),Global_QxIndex)</f>
        <v>5.4239061378822818E-6</v>
      </c>
      <c r="O270" s="22" cm="1">
        <f t="array" ref="O270">IF(A270=1,1,INDEX(Annuity_PolicyHoldersInforce,(A270-1))-INDEX(Annuity_Deaths,(A270-1)))</f>
        <v>0.99920193849801531</v>
      </c>
      <c r="P270" s="23" cm="1">
        <f t="array" ref="P270">Annuity_Annuity*((1+Annuity_AnnuityEscalation)^INDEX(Annuity_PolicyAge,A270))</f>
        <v>3071.5237559178104</v>
      </c>
      <c r="Q270" s="23" cm="1">
        <f t="array" ref="Q270">INDEX(Annuity_PolicyHoldersInforce,A270)*INDEX(Global_EscalatedExpense,A270)</f>
        <v>14.793985086408265</v>
      </c>
      <c r="R270" s="23" cm="1">
        <f t="array" ref="R270">INDEX(Annuity_PolicyHoldersInforce,A270)*INDEX(Annuity_EscalatedAnnuity,A270)</f>
        <v>3069.072491055781</v>
      </c>
      <c r="S270" s="23" cm="1">
        <f t="array" ref="S270">-INDEX(Annuity_ExpensesPaid,A270)-INDEX(Annuity_AnnuitiesPaid,A270)</f>
        <v>-3083.8664761421892</v>
      </c>
      <c r="T270" s="23" cm="1">
        <f t="array" ref="T270">IF(A270=Global_MaxT,INDEX(Annuity_NetCF,A270),INDEX(Annuity_NetCF,A270)+(INDEX(Annuity_BEL,(A270+1))*INDEX(Global_DiscountFactor,A270)))</f>
        <v>-1561393.3535112471</v>
      </c>
    </row>
    <row r="271" spans="1:20" x14ac:dyDescent="0.2">
      <c r="A271" s="7">
        <v>269</v>
      </c>
      <c r="B271" s="21">
        <f t="shared" si="8"/>
        <v>44</v>
      </c>
      <c r="C271" s="21"/>
      <c r="D271" s="22" cm="1">
        <f t="array" ref="D271">IF(A271=1,1,INDEX(Life_PolicyHoldersInforce,(A271-1))-INDEX(Life_Deaths,(A271-1))-INDEX(Life_Lapses,(A271-1)))</f>
        <v>8.6745210427722236E-2</v>
      </c>
      <c r="E271" s="22" cm="1">
        <f t="array" ref="E271">(INDEX(Life_PolicyHoldersInforce,A271)-INDEX(Life_Deaths,A271))*INDEX(Life_LapseRateFactor,(Global_DurationInforce+A271))</f>
        <v>7.58288765548057E-4</v>
      </c>
      <c r="F271" s="22" cm="1">
        <f t="array" ref="F271">INDEX(Life_PolicyHoldersInforce,A271)*INDEX(Global_QxFactor,INDEX(Global_Age,A271),Global_QxIndex)</f>
        <v>4.7087366541547928E-7</v>
      </c>
      <c r="G271" s="11" cm="1">
        <f t="array" ref="G271">INDEX(Life_Deaths,A271)*Life_SumAssured</f>
        <v>0.23543683270773963</v>
      </c>
      <c r="H271" s="11" cm="1">
        <f t="array" ref="H271">INDEX(Life_PolicyHoldersInforce,A271)*Life_Premium</f>
        <v>3.868836385076412</v>
      </c>
      <c r="I271" s="11" cm="1">
        <f t="array" ref="I271">INDEX(Life_PolicyHoldersInforce,A271)*INDEX(Global_EscalatedExpense,A271)</f>
        <v>1.2895648544435734</v>
      </c>
      <c r="J271" s="11" cm="1">
        <f t="array" ref="J271">INDEX(Life_PremiumsReceived,A271)-INDEX(Life_ExpensesPaid,A271)-INDEX(Life_DeathBenefitsPaid,A271)</f>
        <v>2.3438346979250988</v>
      </c>
      <c r="K271" s="11" cm="1">
        <f t="array" ref="K271">IF(A271=Global_MaxT,INDEX(Life_NetCF,A271),INDEX(Life_NetCF,A271)+(INDEX(Life_BEL,(A271+1))/INDEX(Global_DiscountFactor,A271)))</f>
        <v>-1277.6274636489388</v>
      </c>
      <c r="L271" s="11"/>
      <c r="M271" s="5">
        <f t="shared" si="9"/>
        <v>23</v>
      </c>
      <c r="N271" s="22" cm="1">
        <f t="array" ref="N271">INDEX(Annuity_PolicyHoldersInforce,A271)*INDEX(Global_QxFactor,INDEX(Global_Age,A271),Global_QxIndex)</f>
        <v>5.4238766956277595E-6</v>
      </c>
      <c r="O271" s="22" cm="1">
        <f t="array" ref="O271">IF(A271=1,1,INDEX(Annuity_PolicyHoldersInforce,(A271-1))-INDEX(Annuity_Deaths,(A271-1)))</f>
        <v>0.99919651459187742</v>
      </c>
      <c r="P271" s="23" cm="1">
        <f t="array" ref="P271">Annuity_Annuity*((1+Annuity_AnnuityEscalation)^INDEX(Annuity_PolicyAge,A271))</f>
        <v>3071.5237559178104</v>
      </c>
      <c r="Q271" s="23" cm="1">
        <f t="array" ref="Q271">INDEX(Annuity_PolicyHoldersInforce,A271)*INDEX(Global_EscalatedExpense,A271)</f>
        <v>14.854176980455042</v>
      </c>
      <c r="R271" s="23" cm="1">
        <f t="array" ref="R271">INDEX(Annuity_PolicyHoldersInforce,A271)*INDEX(Annuity_EscalatedAnnuity,A271)</f>
        <v>3069.0558313992287</v>
      </c>
      <c r="S271" s="23" cm="1">
        <f t="array" ref="S271">-INDEX(Annuity_ExpensesPaid,A271)-INDEX(Annuity_AnnuitiesPaid,A271)</f>
        <v>-3083.9100083796839</v>
      </c>
      <c r="T271" s="23" cm="1">
        <f t="array" ref="T271">IF(A271=Global_MaxT,INDEX(Annuity_NetCF,A271),INDEX(Annuity_NetCF,A271)+(INDEX(Annuity_BEL,(A271+1))*INDEX(Global_DiscountFactor,A271)))</f>
        <v>-1565894.6372597022</v>
      </c>
    </row>
    <row r="272" spans="1:20" x14ac:dyDescent="0.2">
      <c r="A272" s="7">
        <v>270</v>
      </c>
      <c r="B272" s="21">
        <f t="shared" si="8"/>
        <v>44</v>
      </c>
      <c r="C272" s="21"/>
      <c r="D272" s="22" cm="1">
        <f t="array" ref="D272">IF(A272=1,1,INDEX(Life_PolicyHoldersInforce,(A272-1))-INDEX(Life_Deaths,(A272-1))-INDEX(Life_Lapses,(A272-1)))</f>
        <v>8.5986450788508764E-2</v>
      </c>
      <c r="E272" s="22" cm="1">
        <f t="array" ref="E272">(INDEX(Life_PolicyHoldersInforce,A272)-INDEX(Life_Deaths,A272))*INDEX(Life_LapseRateFactor,(Global_DurationInforce+A272))</f>
        <v>7.5165601997824526E-4</v>
      </c>
      <c r="F272" s="22" cm="1">
        <f t="array" ref="F272">INDEX(Life_PolicyHoldersInforce,A272)*INDEX(Global_QxFactor,INDEX(Global_Age,A272),Global_QxIndex)</f>
        <v>4.6675493735286809E-7</v>
      </c>
      <c r="G272" s="11" cm="1">
        <f t="array" ref="G272">INDEX(Life_Deaths,A272)*Life_SumAssured</f>
        <v>0.23337746867643405</v>
      </c>
      <c r="H272" s="11" cm="1">
        <f t="array" ref="H272">INDEX(Life_PolicyHoldersInforce,A272)*Life_Premium</f>
        <v>3.8349957051674912</v>
      </c>
      <c r="I272" s="11" cm="1">
        <f t="array" ref="I272">INDEX(Life_PolicyHoldersInforce,A272)*INDEX(Global_EscalatedExpense,A272)</f>
        <v>1.2834929328009033</v>
      </c>
      <c r="J272" s="11" cm="1">
        <f t="array" ref="J272">INDEX(Life_PremiumsReceived,A272)-INDEX(Life_ExpensesPaid,A272)-INDEX(Life_DeathBenefitsPaid,A272)</f>
        <v>2.3181253036901537</v>
      </c>
      <c r="K272" s="11" cm="1">
        <f t="array" ref="K272">IF(A272=Global_MaxT,INDEX(Life_NetCF,A272),INDEX(Life_NetCF,A272)+(INDEX(Life_BEL,(A272+1))/INDEX(Global_DiscountFactor,A272)))</f>
        <v>-1273.7711528516832</v>
      </c>
      <c r="L272" s="11"/>
      <c r="M272" s="5">
        <f t="shared" si="9"/>
        <v>23</v>
      </c>
      <c r="N272" s="22" cm="1">
        <f t="array" ref="N272">INDEX(Annuity_PolicyHoldersInforce,A272)*INDEX(Global_QxFactor,INDEX(Global_Age,A272),Global_QxIndex)</f>
        <v>5.4238472535330563E-6</v>
      </c>
      <c r="O272" s="22" cm="1">
        <f t="array" ref="O272">IF(A272=1,1,INDEX(Annuity_PolicyHoldersInforce,(A272-1))-INDEX(Annuity_Deaths,(A272-1)))</f>
        <v>0.99919109071518175</v>
      </c>
      <c r="P272" s="23" cm="1">
        <f t="array" ref="P272">Annuity_Annuity*((1+Annuity_AnnuityEscalation)^INDEX(Annuity_PolicyAge,A272))</f>
        <v>3071.5237559178104</v>
      </c>
      <c r="Q272" s="23" cm="1">
        <f t="array" ref="Q272">INDEX(Annuity_PolicyHoldersInforce,A272)*INDEX(Global_EscalatedExpense,A272)</f>
        <v>14.914613775661843</v>
      </c>
      <c r="R272" s="23" cm="1">
        <f t="array" ref="R272">INDEX(Annuity_PolicyHoldersInforce,A272)*INDEX(Annuity_EscalatedAnnuity,A272)</f>
        <v>3069.0391718331084</v>
      </c>
      <c r="S272" s="23" cm="1">
        <f t="array" ref="S272">-INDEX(Annuity_ExpensesPaid,A272)-INDEX(Annuity_AnnuitiesPaid,A272)</f>
        <v>-3083.9537856087704</v>
      </c>
      <c r="T272" s="23" cm="1">
        <f t="array" ref="T272">IF(A272=Global_MaxT,INDEX(Annuity_NetCF,A272),INDEX(Annuity_NetCF,A272)+(INDEX(Annuity_BEL,(A272+1))*INDEX(Global_DiscountFactor,A272)))</f>
        <v>-1570417.7874902789</v>
      </c>
    </row>
    <row r="273" spans="1:20" x14ac:dyDescent="0.2">
      <c r="A273" s="7">
        <v>271</v>
      </c>
      <c r="B273" s="21">
        <f t="shared" si="8"/>
        <v>44</v>
      </c>
      <c r="C273" s="21"/>
      <c r="D273" s="22" cm="1">
        <f t="array" ref="D273">IF(A273=1,1,INDEX(Life_PolicyHoldersInforce,(A273-1))-INDEX(Life_Deaths,(A273-1))-INDEX(Life_Lapses,(A273-1)))</f>
        <v>8.5234328013593166E-2</v>
      </c>
      <c r="E273" s="22" cm="1">
        <f t="array" ref="E273">(INDEX(Life_PolicyHoldersInforce,A273)-INDEX(Life_Deaths,A273))*INDEX(Life_LapseRateFactor,(Global_DurationInforce+A273))</f>
        <v>7.4508129097915503E-4</v>
      </c>
      <c r="F273" s="22" cm="1">
        <f t="array" ref="F273">INDEX(Life_PolicyHoldersInforce,A273)*INDEX(Global_QxFactor,INDEX(Global_Age,A273),Global_QxIndex)</f>
        <v>4.6267223577060544E-7</v>
      </c>
      <c r="G273" s="11" cm="1">
        <f t="array" ref="G273">INDEX(Life_Deaths,A273)*Life_SumAssured</f>
        <v>0.23133611788530273</v>
      </c>
      <c r="H273" s="11" cm="1">
        <f t="array" ref="H273">INDEX(Life_PolicyHoldersInforce,A273)*Life_Premium</f>
        <v>3.8014510294062553</v>
      </c>
      <c r="I273" s="11" cm="1">
        <f t="array" ref="I273">INDEX(Life_PolicyHoldersInforce,A273)*INDEX(Global_EscalatedExpense,A273)</f>
        <v>1.277449600827304</v>
      </c>
      <c r="J273" s="11" cm="1">
        <f t="array" ref="J273">INDEX(Life_PremiumsReceived,A273)-INDEX(Life_ExpensesPaid,A273)-INDEX(Life_DeathBenefitsPaid,A273)</f>
        <v>2.2926653106936485</v>
      </c>
      <c r="K273" s="11" cm="1">
        <f t="array" ref="K273">IF(A273=Global_MaxT,INDEX(Life_NetCF,A273),INDEX(Life_NetCF,A273)+(INDEX(Life_BEL,(A273+1))/INDEX(Global_DiscountFactor,A273)))</f>
        <v>-1269.9079370584109</v>
      </c>
      <c r="L273" s="11"/>
      <c r="M273" s="5">
        <f t="shared" si="9"/>
        <v>23</v>
      </c>
      <c r="N273" s="22" cm="1">
        <f t="array" ref="N273">INDEX(Annuity_PolicyHoldersInforce,A273)*INDEX(Global_QxFactor,INDEX(Global_Age,A273),Global_QxIndex)</f>
        <v>5.4238178115981721E-6</v>
      </c>
      <c r="O273" s="22" cm="1">
        <f t="array" ref="O273">IF(A273=1,1,INDEX(Annuity_PolicyHoldersInforce,(A273-1))-INDEX(Annuity_Deaths,(A273-1)))</f>
        <v>0.9991856668679282</v>
      </c>
      <c r="P273" s="23" cm="1">
        <f t="array" ref="P273">Annuity_Annuity*((1+Annuity_AnnuityEscalation)^INDEX(Annuity_PolicyAge,A273))</f>
        <v>3071.5237559178104</v>
      </c>
      <c r="Q273" s="23" cm="1">
        <f t="array" ref="Q273">INDEX(Annuity_PolicyHoldersInforce,A273)*INDEX(Global_EscalatedExpense,A273)</f>
        <v>14.975296468451498</v>
      </c>
      <c r="R273" s="23" cm="1">
        <f t="array" ref="R273">INDEX(Annuity_PolicyHoldersInforce,A273)*INDEX(Annuity_EscalatedAnnuity,A273)</f>
        <v>3069.022512357421</v>
      </c>
      <c r="S273" s="23" cm="1">
        <f t="array" ref="S273">-INDEX(Annuity_ExpensesPaid,A273)-INDEX(Annuity_AnnuitiesPaid,A273)</f>
        <v>-3083.9978088258727</v>
      </c>
      <c r="T273" s="23" cm="1">
        <f t="array" ref="T273">IF(A273=Global_MaxT,INDEX(Annuity_NetCF,A273),INDEX(Annuity_NetCF,A273)+(INDEX(Annuity_BEL,(A273+1))*INDEX(Global_DiscountFactor,A273)))</f>
        <v>-1574962.9103930006</v>
      </c>
    </row>
    <row r="274" spans="1:20" x14ac:dyDescent="0.2">
      <c r="A274" s="7">
        <v>272</v>
      </c>
      <c r="B274" s="21">
        <f t="shared" si="8"/>
        <v>44</v>
      </c>
      <c r="C274" s="21"/>
      <c r="D274" s="22" cm="1">
        <f t="array" ref="D274">IF(A274=1,1,INDEX(Life_PolicyHoldersInforce,(A274-1))-INDEX(Life_Deaths,(A274-1))-INDEX(Life_Lapses,(A274-1)))</f>
        <v>8.4488784050378241E-2</v>
      </c>
      <c r="E274" s="22" cm="1">
        <f t="array" ref="E274">(INDEX(Life_PolicyHoldersInforce,A274)-INDEX(Life_Deaths,A274))*INDEX(Life_LapseRateFactor,(Global_DurationInforce+A274))</f>
        <v>7.3856407108032146E-4</v>
      </c>
      <c r="F274" s="22" cm="1">
        <f t="array" ref="F274">INDEX(Life_PolicyHoldersInforce,A274)*INDEX(Global_QxFactor,INDEX(Global_Age,A274),Global_QxIndex)</f>
        <v>4.5862524554536521E-7</v>
      </c>
      <c r="G274" s="11" cm="1">
        <f t="array" ref="G274">INDEX(Life_Deaths,A274)*Life_SumAssured</f>
        <v>0.22931262277268261</v>
      </c>
      <c r="H274" s="11" cm="1">
        <f t="array" ref="H274">INDEX(Life_PolicyHoldersInforce,A274)*Life_Premium</f>
        <v>3.7681997686468698</v>
      </c>
      <c r="I274" s="11" cm="1">
        <f t="array" ref="I274">INDEX(Life_PolicyHoldersInforce,A274)*INDEX(Global_EscalatedExpense,A274)</f>
        <v>1.2714347239081971</v>
      </c>
      <c r="J274" s="11" cm="1">
        <f t="array" ref="J274">INDEX(Life_PremiumsReceived,A274)-INDEX(Life_ExpensesPaid,A274)-INDEX(Life_DeathBenefitsPaid,A274)</f>
        <v>2.2674524219659902</v>
      </c>
      <c r="K274" s="11" cm="1">
        <f t="array" ref="K274">IF(A274=Global_MaxT,INDEX(Life_NetCF,A274),INDEX(Life_NetCF,A274)+(INDEX(Life_BEL,(A274+1))/INDEX(Global_DiscountFactor,A274)))</f>
        <v>-1266.0380979098775</v>
      </c>
      <c r="L274" s="11"/>
      <c r="M274" s="5">
        <f t="shared" si="9"/>
        <v>23</v>
      </c>
      <c r="N274" s="22" cm="1">
        <f t="array" ref="N274">INDEX(Annuity_PolicyHoldersInforce,A274)*INDEX(Global_QxFactor,INDEX(Global_Age,A274),Global_QxIndex)</f>
        <v>5.4237883698231061E-6</v>
      </c>
      <c r="O274" s="22" cm="1">
        <f t="array" ref="O274">IF(A274=1,1,INDEX(Annuity_PolicyHoldersInforce,(A274-1))-INDEX(Annuity_Deaths,(A274-1)))</f>
        <v>0.99918024305011666</v>
      </c>
      <c r="P274" s="23" cm="1">
        <f t="array" ref="P274">Annuity_Annuity*((1+Annuity_AnnuityEscalation)^INDEX(Annuity_PolicyAge,A274))</f>
        <v>3071.5237559178104</v>
      </c>
      <c r="Q274" s="23" cm="1">
        <f t="array" ref="Q274">INDEX(Annuity_PolicyHoldersInforce,A274)*INDEX(Global_EscalatedExpense,A274)</f>
        <v>15.036226059300981</v>
      </c>
      <c r="R274" s="23" cm="1">
        <f t="array" ref="R274">INDEX(Annuity_PolicyHoldersInforce,A274)*INDEX(Annuity_EscalatedAnnuity,A274)</f>
        <v>3069.005852972165</v>
      </c>
      <c r="S274" s="23" cm="1">
        <f t="array" ref="S274">-INDEX(Annuity_ExpensesPaid,A274)-INDEX(Annuity_AnnuitiesPaid,A274)</f>
        <v>-3084.0420790314661</v>
      </c>
      <c r="T274" s="23" cm="1">
        <f t="array" ref="T274">IF(A274=Global_MaxT,INDEX(Annuity_NetCF,A274),INDEX(Annuity_NetCF,A274)+(INDEX(Annuity_BEL,(A274+1))*INDEX(Global_DiscountFactor,A274)))</f>
        <v>-1579530.1126737746</v>
      </c>
    </row>
    <row r="275" spans="1:20" x14ac:dyDescent="0.2">
      <c r="A275" s="7">
        <v>273</v>
      </c>
      <c r="B275" s="21">
        <f t="shared" si="8"/>
        <v>44</v>
      </c>
      <c r="C275" s="21"/>
      <c r="D275" s="22" cm="1">
        <f t="array" ref="D275">IF(A275=1,1,INDEX(Life_PolicyHoldersInforce,(A275-1))-INDEX(Life_Deaths,(A275-1))-INDEX(Life_Lapses,(A275-1)))</f>
        <v>8.3749761354052377E-2</v>
      </c>
      <c r="E275" s="22" cm="1">
        <f t="array" ref="E275">(INDEX(Life_PolicyHoldersInforce,A275)-INDEX(Life_Deaths,A275))*INDEX(Life_LapseRateFactor,(Global_DurationInforce+A275))</f>
        <v>7.3210385725011975E-4</v>
      </c>
      <c r="F275" s="22" cm="1">
        <f t="array" ref="F275">INDEX(Life_PolicyHoldersInforce,A275)*INDEX(Global_QxFactor,INDEX(Global_Age,A275),Global_QxIndex)</f>
        <v>4.5461365431020256E-7</v>
      </c>
      <c r="G275" s="11" cm="1">
        <f t="array" ref="G275">INDEX(Life_Deaths,A275)*Life_SumAssured</f>
        <v>0.22730682715510128</v>
      </c>
      <c r="H275" s="11" cm="1">
        <f t="array" ref="H275">INDEX(Life_PolicyHoldersInforce,A275)*Life_Premium</f>
        <v>3.735239356390736</v>
      </c>
      <c r="I275" s="11" cm="1">
        <f t="array" ref="I275">INDEX(Life_PolicyHoldersInforce,A275)*INDEX(Global_EscalatedExpense,A275)</f>
        <v>1.2654481680628364</v>
      </c>
      <c r="J275" s="11" cm="1">
        <f t="array" ref="J275">INDEX(Life_PremiumsReceived,A275)-INDEX(Life_ExpensesPaid,A275)-INDEX(Life_DeathBenefitsPaid,A275)</f>
        <v>2.2424843611727985</v>
      </c>
      <c r="K275" s="11" cm="1">
        <f t="array" ref="K275">IF(A275=Global_MaxT,INDEX(Life_NetCF,A275),INDEX(Life_NetCF,A275)+(INDEX(Life_BEL,(A275+1))/INDEX(Global_DiscountFactor,A275)))</f>
        <v>-1262.1619133967347</v>
      </c>
      <c r="L275" s="11"/>
      <c r="M275" s="5">
        <f t="shared" si="9"/>
        <v>23</v>
      </c>
      <c r="N275" s="22" cm="1">
        <f t="array" ref="N275">INDEX(Annuity_PolicyHoldersInforce,A275)*INDEX(Global_QxFactor,INDEX(Global_Age,A275),Global_QxIndex)</f>
        <v>5.4237589282078565E-6</v>
      </c>
      <c r="O275" s="22" cm="1">
        <f t="array" ref="O275">IF(A275=1,1,INDEX(Annuity_PolicyHoldersInforce,(A275-1))-INDEX(Annuity_Deaths,(A275-1)))</f>
        <v>0.99917481926174678</v>
      </c>
      <c r="P275" s="23" cm="1">
        <f t="array" ref="P275">Annuity_Annuity*((1+Annuity_AnnuityEscalation)^INDEX(Annuity_PolicyAge,A275))</f>
        <v>3071.5237559178104</v>
      </c>
      <c r="Q275" s="23" cm="1">
        <f t="array" ref="Q275">INDEX(Annuity_PolicyHoldersInforce,A275)*INDEX(Global_EscalatedExpense,A275)</f>
        <v>15.097403552757859</v>
      </c>
      <c r="R275" s="23" cm="1">
        <f t="array" ref="R275">INDEX(Annuity_PolicyHoldersInforce,A275)*INDEX(Annuity_EscalatedAnnuity,A275)</f>
        <v>3068.9891936773397</v>
      </c>
      <c r="S275" s="23" cm="1">
        <f t="array" ref="S275">-INDEX(Annuity_ExpensesPaid,A275)-INDEX(Annuity_AnnuitiesPaid,A275)</f>
        <v>-3084.0865972300976</v>
      </c>
      <c r="T275" s="23" cm="1">
        <f t="array" ref="T275">IF(A275=Global_MaxT,INDEX(Annuity_NetCF,A275),INDEX(Annuity_NetCF,A275)+(INDEX(Annuity_BEL,(A275+1))*INDEX(Global_DiscountFactor,A275)))</f>
        <v>-1584119.5015568994</v>
      </c>
    </row>
    <row r="276" spans="1:20" x14ac:dyDescent="0.2">
      <c r="A276" s="7">
        <v>274</v>
      </c>
      <c r="B276" s="21">
        <f t="shared" si="8"/>
        <v>44</v>
      </c>
      <c r="C276" s="21"/>
      <c r="D276" s="22" cm="1">
        <f t="array" ref="D276">IF(A276=1,1,INDEX(Life_PolicyHoldersInforce,(A276-1))-INDEX(Life_Deaths,(A276-1))-INDEX(Life_Lapses,(A276-1)))</f>
        <v>8.3017202883147956E-2</v>
      </c>
      <c r="E276" s="22" cm="1">
        <f t="array" ref="E276">(INDEX(Life_PolicyHoldersInforce,A276)-INDEX(Life_Deaths,A276))*INDEX(Life_LapseRateFactor,(Global_DurationInforce+A276))</f>
        <v>7.2570015085693818E-4</v>
      </c>
      <c r="F276" s="22" cm="1">
        <f t="array" ref="F276">INDEX(Life_PolicyHoldersInforce,A276)*INDEX(Global_QxFactor,INDEX(Global_Age,A276),Global_QxIndex)</f>
        <v>4.5063715243044362E-7</v>
      </c>
      <c r="G276" s="11" cm="1">
        <f t="array" ref="G276">INDEX(Life_Deaths,A276)*Life_SumAssured</f>
        <v>0.22531857621522181</v>
      </c>
      <c r="H276" s="11" cm="1">
        <f t="array" ref="H276">INDEX(Life_PolicyHoldersInforce,A276)*Life_Premium</f>
        <v>3.7025672485883989</v>
      </c>
      <c r="I276" s="11" cm="1">
        <f t="array" ref="I276">INDEX(Life_PolicyHoldersInforce,A276)*INDEX(Global_EscalatedExpense,A276)</f>
        <v>1.2594897999413246</v>
      </c>
      <c r="J276" s="11" cm="1">
        <f t="array" ref="J276">INDEX(Life_PremiumsReceived,A276)-INDEX(Life_ExpensesPaid,A276)-INDEX(Life_DeathBenefitsPaid,A276)</f>
        <v>2.2177588724318524</v>
      </c>
      <c r="K276" s="11" cm="1">
        <f t="array" ref="K276">IF(A276=Global_MaxT,INDEX(Life_NetCF,A276),INDEX(Life_NetCF,A276)+(INDEX(Life_BEL,(A276+1))/INDEX(Global_DiscountFactor,A276)))</f>
        <v>-1258.2796578977475</v>
      </c>
      <c r="L276" s="11"/>
      <c r="M276" s="5">
        <f t="shared" si="9"/>
        <v>23</v>
      </c>
      <c r="N276" s="22" cm="1">
        <f t="array" ref="N276">INDEX(Annuity_PolicyHoldersInforce,A276)*INDEX(Global_QxFactor,INDEX(Global_Age,A276),Global_QxIndex)</f>
        <v>5.4237294867524235E-6</v>
      </c>
      <c r="O276" s="22" cm="1">
        <f t="array" ref="O276">IF(A276=1,1,INDEX(Annuity_PolicyHoldersInforce,(A276-1))-INDEX(Annuity_Deaths,(A276-1)))</f>
        <v>0.99916939550281858</v>
      </c>
      <c r="P276" s="23" cm="1">
        <f t="array" ref="P276">Annuity_Annuity*((1+Annuity_AnnuityEscalation)^INDEX(Annuity_PolicyAge,A276))</f>
        <v>3071.5237559178104</v>
      </c>
      <c r="Q276" s="23" cm="1">
        <f t="array" ref="Q276">INDEX(Annuity_PolicyHoldersInforce,A276)*INDEX(Global_EscalatedExpense,A276)</f>
        <v>15.158829957456884</v>
      </c>
      <c r="R276" s="23" cm="1">
        <f t="array" ref="R276">INDEX(Annuity_PolicyHoldersInforce,A276)*INDEX(Annuity_EscalatedAnnuity,A276)</f>
        <v>3068.9725344729454</v>
      </c>
      <c r="S276" s="23" cm="1">
        <f t="array" ref="S276">-INDEX(Annuity_ExpensesPaid,A276)-INDEX(Annuity_AnnuitiesPaid,A276)</f>
        <v>-3084.1313644304023</v>
      </c>
      <c r="T276" s="23" cm="1">
        <f t="array" ref="T276">IF(A276=Global_MaxT,INDEX(Annuity_NetCF,A276),INDEX(Annuity_NetCF,A276)+(INDEX(Annuity_BEL,(A276+1))*INDEX(Global_DiscountFactor,A276)))</f>
        <v>-1588731.1847875838</v>
      </c>
    </row>
    <row r="277" spans="1:20" x14ac:dyDescent="0.2">
      <c r="A277" s="7">
        <v>275</v>
      </c>
      <c r="B277" s="21">
        <f t="shared" si="8"/>
        <v>44</v>
      </c>
      <c r="C277" s="21"/>
      <c r="D277" s="22" cm="1">
        <f t="array" ref="D277">IF(A277=1,1,INDEX(Life_PolicyHoldersInforce,(A277-1))-INDEX(Life_Deaths,(A277-1))-INDEX(Life_Lapses,(A277-1)))</f>
        <v>8.2291052095138595E-2</v>
      </c>
      <c r="E277" s="22" cm="1">
        <f t="array" ref="E277">(INDEX(Life_PolicyHoldersInforce,A277)-INDEX(Life_Deaths,A277))*INDEX(Life_LapseRateFactor,(Global_DurationInforce+A277))</f>
        <v>7.1935245763069184E-4</v>
      </c>
      <c r="F277" s="22" cm="1">
        <f t="array" ref="F277">INDEX(Life_PolicyHoldersInforce,A277)*INDEX(Global_QxFactor,INDEX(Global_Age,A277),Global_QxIndex)</f>
        <v>4.4669543297978641E-7</v>
      </c>
      <c r="G277" s="11" cm="1">
        <f t="array" ref="G277">INDEX(Life_Deaths,A277)*Life_SumAssured</f>
        <v>0.22334771648989321</v>
      </c>
      <c r="H277" s="11" cm="1">
        <f t="array" ref="H277">INDEX(Life_PolicyHoldersInforce,A277)*Life_Premium</f>
        <v>3.6701809234431813</v>
      </c>
      <c r="I277" s="11" cm="1">
        <f t="array" ref="I277">INDEX(Life_PolicyHoldersInforce,A277)*INDEX(Global_EscalatedExpense,A277)</f>
        <v>1.2535594868216435</v>
      </c>
      <c r="J277" s="11" cm="1">
        <f t="array" ref="J277">INDEX(Life_PremiumsReceived,A277)-INDEX(Life_ExpensesPaid,A277)-INDEX(Life_DeathBenefitsPaid,A277)</f>
        <v>2.1932737201316446</v>
      </c>
      <c r="K277" s="11" cm="1">
        <f t="array" ref="K277">IF(A277=Global_MaxT,INDEX(Life_NetCF,A277),INDEX(Life_NetCF,A277)+(INDEX(Life_BEL,(A277+1))/INDEX(Global_DiscountFactor,A277)))</f>
        <v>-1254.3916022176434</v>
      </c>
      <c r="L277" s="11"/>
      <c r="M277" s="5">
        <f t="shared" si="9"/>
        <v>23</v>
      </c>
      <c r="N277" s="22" cm="1">
        <f t="array" ref="N277">INDEX(Annuity_PolicyHoldersInforce,A277)*INDEX(Global_QxFactor,INDEX(Global_Age,A277),Global_QxIndex)</f>
        <v>5.4237000454568052E-6</v>
      </c>
      <c r="O277" s="22" cm="1">
        <f t="array" ref="O277">IF(A277=1,1,INDEX(Annuity_PolicyHoldersInforce,(A277-1))-INDEX(Annuity_Deaths,(A277-1)))</f>
        <v>0.99916397177333183</v>
      </c>
      <c r="P277" s="23" cm="1">
        <f t="array" ref="P277">Annuity_Annuity*((1+Annuity_AnnuityEscalation)^INDEX(Annuity_PolicyAge,A277))</f>
        <v>3071.5237559178104</v>
      </c>
      <c r="Q277" s="23" cm="1">
        <f t="array" ref="Q277">INDEX(Annuity_PolicyHoldersInforce,A277)*INDEX(Global_EscalatedExpense,A277)</f>
        <v>15.220506286136619</v>
      </c>
      <c r="R277" s="23" cm="1">
        <f t="array" ref="R277">INDEX(Annuity_PolicyHoldersInforce,A277)*INDEX(Annuity_EscalatedAnnuity,A277)</f>
        <v>3068.9558753589813</v>
      </c>
      <c r="S277" s="23" cm="1">
        <f t="array" ref="S277">-INDEX(Annuity_ExpensesPaid,A277)-INDEX(Annuity_AnnuitiesPaid,A277)</f>
        <v>-3084.176381645118</v>
      </c>
      <c r="T277" s="23" cm="1">
        <f t="array" ref="T277">IF(A277=Global_MaxT,INDEX(Annuity_NetCF,A277),INDEX(Annuity_NetCF,A277)+(INDEX(Annuity_BEL,(A277+1))*INDEX(Global_DiscountFactor,A277)))</f>
        <v>-1593365.270634478</v>
      </c>
    </row>
    <row r="278" spans="1:20" x14ac:dyDescent="0.2">
      <c r="A278" s="7">
        <v>276</v>
      </c>
      <c r="B278" s="21">
        <f t="shared" si="8"/>
        <v>45</v>
      </c>
      <c r="C278" s="21"/>
      <c r="D278" s="22" cm="1">
        <f t="array" ref="D278">IF(A278=1,1,INDEX(Life_PolicyHoldersInforce,(A278-1))-INDEX(Life_Deaths,(A278-1))-INDEX(Life_Lapses,(A278-1)))</f>
        <v>8.1571252942074929E-2</v>
      </c>
      <c r="E278" s="22" cm="1">
        <f t="array" ref="E278">(INDEX(Life_PolicyHoldersInforce,A278)-INDEX(Life_Deaths,A278))*INDEX(Life_LapseRateFactor,(Global_DurationInforce+A278))</f>
        <v>7.1305995623231191E-4</v>
      </c>
      <c r="F278" s="22" cm="1">
        <f t="array" ref="F278">INDEX(Life_PolicyHoldersInforce,A278)*INDEX(Global_QxFactor,INDEX(Global_Age,A278),Global_QxIndex)</f>
        <v>4.8069795020426992E-7</v>
      </c>
      <c r="G278" s="11" cm="1">
        <f t="array" ref="G278">INDEX(Life_Deaths,A278)*Life_SumAssured</f>
        <v>0.24034897510213496</v>
      </c>
      <c r="H278" s="11" cm="1">
        <f t="array" ref="H278">INDEX(Life_PolicyHoldersInforce,A278)*Life_Premium</f>
        <v>3.638077881216542</v>
      </c>
      <c r="I278" s="11" cm="1">
        <f t="array" ref="I278">INDEX(Life_PolicyHoldersInforce,A278)*INDEX(Global_EscalatedExpense,A278)</f>
        <v>1.2476570966066964</v>
      </c>
      <c r="J278" s="11" cm="1">
        <f t="array" ref="J278">INDEX(Life_PremiumsReceived,A278)-INDEX(Life_ExpensesPaid,A278)-INDEX(Life_DeathBenefitsPaid,A278)</f>
        <v>2.1500718095077103</v>
      </c>
      <c r="K278" s="11" cm="1">
        <f t="array" ref="K278">IF(A278=Global_MaxT,INDEX(Life_NetCF,A278),INDEX(Life_NetCF,A278)+(INDEX(Life_BEL,(A278+1))/INDEX(Global_DiscountFactor,A278)))</f>
        <v>-1250.4980136245963</v>
      </c>
      <c r="L278" s="11"/>
      <c r="M278" s="5">
        <f t="shared" si="9"/>
        <v>24</v>
      </c>
      <c r="N278" s="22" cm="1">
        <f t="array" ref="N278">INDEX(Annuity_PolicyHoldersInforce,A278)*INDEX(Global_QxFactor,INDEX(Global_Age,A278),Global_QxIndex)</f>
        <v>5.8880236439296505E-6</v>
      </c>
      <c r="O278" s="22" cm="1">
        <f t="array" ref="O278">IF(A278=1,1,INDEX(Annuity_PolicyHoldersInforce,(A278-1))-INDEX(Annuity_Deaths,(A278-1)))</f>
        <v>0.99915854807328641</v>
      </c>
      <c r="P278" s="23" cm="1">
        <f t="array" ref="P278">Annuity_Annuity*((1+Annuity_AnnuityEscalation)^INDEX(Annuity_PolicyAge,A278))</f>
        <v>3225.0999437137007</v>
      </c>
      <c r="Q278" s="23" cm="1">
        <f t="array" ref="Q278">INDEX(Annuity_PolicyHoldersInforce,A278)*INDEX(Global_EscalatedExpense,A278)</f>
        <v>15.282433555656121</v>
      </c>
      <c r="R278" s="23" cm="1">
        <f t="array" ref="R278">INDEX(Annuity_PolicyHoldersInforce,A278)*INDEX(Annuity_EscalatedAnnuity,A278)</f>
        <v>3222.3861771522188</v>
      </c>
      <c r="S278" s="23" cm="1">
        <f t="array" ref="S278">-INDEX(Annuity_ExpensesPaid,A278)-INDEX(Annuity_AnnuitiesPaid,A278)</f>
        <v>-3237.6686107078749</v>
      </c>
      <c r="T278" s="23" cm="1">
        <f t="array" ref="T278">IF(A278=Global_MaxT,INDEX(Annuity_NetCF,A278),INDEX(Annuity_NetCF,A278)+(INDEX(Annuity_BEL,(A278+1))*INDEX(Global_DiscountFactor,A278)))</f>
        <v>-1598021.8678922176</v>
      </c>
    </row>
    <row r="279" spans="1:20" x14ac:dyDescent="0.2">
      <c r="A279" s="7">
        <v>277</v>
      </c>
      <c r="B279" s="21">
        <f t="shared" si="8"/>
        <v>45</v>
      </c>
      <c r="C279" s="21"/>
      <c r="D279" s="22" cm="1">
        <f t="array" ref="D279">IF(A279=1,1,INDEX(Life_PolicyHoldersInforce,(A279-1))-INDEX(Life_Deaths,(A279-1))-INDEX(Life_Lapses,(A279-1)))</f>
        <v>8.0857712287892403E-2</v>
      </c>
      <c r="E279" s="22" cm="1">
        <f t="array" ref="E279">(INDEX(Life_PolicyHoldersInforce,A279)-INDEX(Life_Deaths,A279))*INDEX(Life_LapseRateFactor,(Global_DurationInforce+A279))</f>
        <v>7.0682249819053501E-4</v>
      </c>
      <c r="F279" s="22" cm="1">
        <f t="array" ref="F279">INDEX(Life_PolicyHoldersInforce,A279)*INDEX(Global_QxFactor,INDEX(Global_Age,A279),Global_QxIndex)</f>
        <v>4.7649306775509971E-7</v>
      </c>
      <c r="G279" s="11" cm="1">
        <f t="array" ref="G279">INDEX(Life_Deaths,A279)*Life_SumAssured</f>
        <v>0.23824653387754985</v>
      </c>
      <c r="H279" s="11" cm="1">
        <f t="array" ref="H279">INDEX(Life_PolicyHoldersInforce,A279)*Life_Premium</f>
        <v>3.6062539680400012</v>
      </c>
      <c r="I279" s="11" cm="1">
        <f t="array" ref="I279">INDEX(Life_PolicyHoldersInforce,A279)*INDEX(Global_EscalatedExpense,A279)</f>
        <v>1.241781920707145</v>
      </c>
      <c r="J279" s="11" cm="1">
        <f t="array" ref="J279">INDEX(Life_PremiumsReceived,A279)-INDEX(Life_ExpensesPaid,A279)-INDEX(Life_DeathBenefitsPaid,A279)</f>
        <v>2.1262255134553061</v>
      </c>
      <c r="K279" s="11" cm="1">
        <f t="array" ref="K279">IF(A279=Global_MaxT,INDEX(Life_NetCF,A279),INDEX(Life_NetCF,A279)+(INDEX(Life_BEL,(A279+1))/INDEX(Global_DiscountFactor,A279)))</f>
        <v>-1246.580292825018</v>
      </c>
      <c r="L279" s="11"/>
      <c r="M279" s="5">
        <f t="shared" si="9"/>
        <v>24</v>
      </c>
      <c r="N279" s="22" cm="1">
        <f t="array" ref="N279">INDEX(Annuity_PolicyHoldersInforce,A279)*INDEX(Global_QxFactor,INDEX(Global_Age,A279),Global_QxIndex)</f>
        <v>5.8879889459105039E-6</v>
      </c>
      <c r="O279" s="22" cm="1">
        <f t="array" ref="O279">IF(A279=1,1,INDEX(Annuity_PolicyHoldersInforce,(A279-1))-INDEX(Annuity_Deaths,(A279-1)))</f>
        <v>0.99915266004964243</v>
      </c>
      <c r="P279" s="23" cm="1">
        <f t="array" ref="P279">Annuity_Annuity*((1+Annuity_AnnuityEscalation)^INDEX(Annuity_PolicyAge,A279))</f>
        <v>3225.0999437137007</v>
      </c>
      <c r="Q279" s="23" cm="1">
        <f t="array" ref="Q279">INDEX(Annuity_PolicyHoldersInforce,A279)*INDEX(Global_EscalatedExpense,A279)</f>
        <v>15.344605655654746</v>
      </c>
      <c r="R279" s="23" cm="1">
        <f t="array" ref="R279">INDEX(Annuity_PolicyHoldersInforce,A279)*INDEX(Annuity_EscalatedAnnuity,A279)</f>
        <v>3222.367187687496</v>
      </c>
      <c r="S279" s="23" cm="1">
        <f t="array" ref="S279">-INDEX(Annuity_ExpensesPaid,A279)-INDEX(Annuity_AnnuitiesPaid,A279)</f>
        <v>-3237.7117933431509</v>
      </c>
      <c r="T279" s="23" cm="1">
        <f t="array" ref="T279">IF(A279=Global_MaxT,INDEX(Annuity_NetCF,A279),INDEX(Annuity_NetCF,A279)+(INDEX(Annuity_BEL,(A279+1))*INDEX(Global_DiscountFactor,A279)))</f>
        <v>-1602546.8920123226</v>
      </c>
    </row>
    <row r="280" spans="1:20" x14ac:dyDescent="0.2">
      <c r="A280" s="7">
        <v>278</v>
      </c>
      <c r="B280" s="21">
        <f t="shared" si="8"/>
        <v>45</v>
      </c>
      <c r="C280" s="21"/>
      <c r="D280" s="22" cm="1">
        <f t="array" ref="D280">IF(A280=1,1,INDEX(Life_PolicyHoldersInforce,(A280-1))-INDEX(Life_Deaths,(A280-1))-INDEX(Life_Lapses,(A280-1)))</f>
        <v>8.015041329663411E-2</v>
      </c>
      <c r="E280" s="22" cm="1">
        <f t="array" ref="E280">(INDEX(Life_PolicyHoldersInforce,A280)-INDEX(Life_Deaths,A280))*INDEX(Life_LapseRateFactor,(Global_DurationInforce+A280))</f>
        <v>7.0063960201621799E-4</v>
      </c>
      <c r="F280" s="22" cm="1">
        <f t="array" ref="F280">INDEX(Life_PolicyHoldersInforce,A280)*INDEX(Global_QxFactor,INDEX(Global_Age,A280),Global_QxIndex)</f>
        <v>4.7232496731509732E-7</v>
      </c>
      <c r="G280" s="11" cm="1">
        <f t="array" ref="G280">INDEX(Life_Deaths,A280)*Life_SumAssured</f>
        <v>0.23616248365754866</v>
      </c>
      <c r="H280" s="11" cm="1">
        <f t="array" ref="H280">INDEX(Life_PolicyHoldersInforce,A280)*Life_Premium</f>
        <v>3.5747084330298815</v>
      </c>
      <c r="I280" s="11" cm="1">
        <f t="array" ref="I280">INDEX(Life_PolicyHoldersInforce,A280)*INDEX(Global_EscalatedExpense,A280)</f>
        <v>1.2359344108161037</v>
      </c>
      <c r="J280" s="11" cm="1">
        <f t="array" ref="J280">INDEX(Life_PremiumsReceived,A280)-INDEX(Life_ExpensesPaid,A280)-INDEX(Life_DeathBenefitsPaid,A280)</f>
        <v>2.1026115385562294</v>
      </c>
      <c r="K280" s="11" cm="1">
        <f t="array" ref="K280">IF(A280=Global_MaxT,INDEX(Life_NetCF,A280),INDEX(Life_NetCF,A280)+(INDEX(Life_BEL,(A280+1))/INDEX(Global_DiscountFactor,A280)))</f>
        <v>-1242.6578185711592</v>
      </c>
      <c r="L280" s="11"/>
      <c r="M280" s="5">
        <f t="shared" si="9"/>
        <v>24</v>
      </c>
      <c r="N280" s="22" cm="1">
        <f t="array" ref="N280">INDEX(Annuity_PolicyHoldersInforce,A280)*INDEX(Global_QxFactor,INDEX(Global_Age,A280),Global_QxIndex)</f>
        <v>5.8879542480958319E-6</v>
      </c>
      <c r="O280" s="22" cm="1">
        <f t="array" ref="O280">IF(A280=1,1,INDEX(Annuity_PolicyHoldersInforce,(A280-1))-INDEX(Annuity_Deaths,(A280-1)))</f>
        <v>0.99914677206069646</v>
      </c>
      <c r="P280" s="23" cm="1">
        <f t="array" ref="P280">Annuity_Annuity*((1+Annuity_AnnuityEscalation)^INDEX(Annuity_PolicyAge,A280))</f>
        <v>3225.0999437137007</v>
      </c>
      <c r="Q280" s="23" cm="1">
        <f t="array" ref="Q280">INDEX(Annuity_PolicyHoldersInforce,A280)*INDEX(Global_EscalatedExpense,A280)</f>
        <v>15.407030684612916</v>
      </c>
      <c r="R280" s="23" cm="1">
        <f t="array" ref="R280">INDEX(Annuity_PolicyHoldersInforce,A280)*INDEX(Annuity_EscalatedAnnuity,A280)</f>
        <v>3222.3481983346778</v>
      </c>
      <c r="S280" s="23" cm="1">
        <f t="array" ref="S280">-INDEX(Annuity_ExpensesPaid,A280)-INDEX(Annuity_AnnuitiesPaid,A280)</f>
        <v>-3237.7552290192907</v>
      </c>
      <c r="T280" s="23" cm="1">
        <f t="array" ref="T280">IF(A280=Global_MaxT,INDEX(Annuity_NetCF,A280),INDEX(Annuity_NetCF,A280)+(INDEX(Annuity_BEL,(A280+1))*INDEX(Global_DiscountFactor,A280)))</f>
        <v>-1607093.8985233128</v>
      </c>
    </row>
    <row r="281" spans="1:20" x14ac:dyDescent="0.2">
      <c r="A281" s="7">
        <v>279</v>
      </c>
      <c r="B281" s="21">
        <f t="shared" si="8"/>
        <v>45</v>
      </c>
      <c r="C281" s="21"/>
      <c r="D281" s="22" cm="1">
        <f t="array" ref="D281">IF(A281=1,1,INDEX(Life_PolicyHoldersInforce,(A281-1))-INDEX(Life_Deaths,(A281-1))-INDEX(Life_Lapses,(A281-1)))</f>
        <v>7.9449301369650574E-2</v>
      </c>
      <c r="E281" s="22" cm="1">
        <f t="array" ref="E281">(INDEX(Life_PolicyHoldersInforce,A281)-INDEX(Life_Deaths,A281))*INDEX(Life_LapseRateFactor,(Global_DurationInforce+A281))</f>
        <v>6.9451079043202123E-4</v>
      </c>
      <c r="F281" s="22" cm="1">
        <f t="array" ref="F281">INDEX(Life_PolicyHoldersInforce,A281)*INDEX(Global_QxFactor,INDEX(Global_Age,A281),Global_QxIndex)</f>
        <v>4.6819332713538743E-7</v>
      </c>
      <c r="G281" s="11" cm="1">
        <f t="array" ref="G281">INDEX(Life_Deaths,A281)*Life_SumAssured</f>
        <v>0.23409666356769371</v>
      </c>
      <c r="H281" s="11" cm="1">
        <f t="array" ref="H281">INDEX(Life_PolicyHoldersInforce,A281)*Life_Premium</f>
        <v>3.5434388410864157</v>
      </c>
      <c r="I281" s="11" cm="1">
        <f t="array" ref="I281">INDEX(Life_PolicyHoldersInforce,A281)*INDEX(Global_EscalatedExpense,A281)</f>
        <v>1.2301144366552534</v>
      </c>
      <c r="J281" s="11" cm="1">
        <f t="array" ref="J281">INDEX(Life_PremiumsReceived,A281)-INDEX(Life_ExpensesPaid,A281)-INDEX(Life_DeathBenefitsPaid,A281)</f>
        <v>2.0792277408634683</v>
      </c>
      <c r="K281" s="11" cm="1">
        <f t="array" ref="K281">IF(A281=Global_MaxT,INDEX(Life_NetCF,A281),INDEX(Life_NetCF,A281)+(INDEX(Life_BEL,(A281+1))/INDEX(Global_DiscountFactor,A281)))</f>
        <v>-1238.7308450844168</v>
      </c>
      <c r="L281" s="11"/>
      <c r="M281" s="5">
        <f t="shared" si="9"/>
        <v>24</v>
      </c>
      <c r="N281" s="22" cm="1">
        <f t="array" ref="N281">INDEX(Annuity_PolicyHoldersInforce,A281)*INDEX(Global_QxFactor,INDEX(Global_Age,A281),Global_QxIndex)</f>
        <v>5.8879195504856336E-6</v>
      </c>
      <c r="O281" s="22" cm="1">
        <f t="array" ref="O281">IF(A281=1,1,INDEX(Annuity_PolicyHoldersInforce,(A281-1))-INDEX(Annuity_Deaths,(A281-1)))</f>
        <v>0.99914088410644841</v>
      </c>
      <c r="P281" s="23" cm="1">
        <f t="array" ref="P281">Annuity_Annuity*((1+Annuity_AnnuityEscalation)^INDEX(Annuity_PolicyAge,A281))</f>
        <v>3225.0999437137007</v>
      </c>
      <c r="Q281" s="23" cm="1">
        <f t="array" ref="Q281">INDEX(Annuity_PolicyHoldersInforce,A281)*INDEX(Global_EscalatedExpense,A281)</f>
        <v>15.469709671497911</v>
      </c>
      <c r="R281" s="23" cm="1">
        <f t="array" ref="R281">INDEX(Annuity_PolicyHoldersInforce,A281)*INDEX(Annuity_EscalatedAnnuity,A281)</f>
        <v>3222.3292090937639</v>
      </c>
      <c r="S281" s="23" cm="1">
        <f t="array" ref="S281">-INDEX(Annuity_ExpensesPaid,A281)-INDEX(Annuity_AnnuitiesPaid,A281)</f>
        <v>-3237.798918765262</v>
      </c>
      <c r="T281" s="23" cm="1">
        <f t="array" ref="T281">IF(A281=Global_MaxT,INDEX(Annuity_NetCF,A281),INDEX(Annuity_NetCF,A281)+(INDEX(Annuity_BEL,(A281+1))*INDEX(Global_DiscountFactor,A281)))</f>
        <v>-1611662.9941713144</v>
      </c>
    </row>
    <row r="282" spans="1:20" x14ac:dyDescent="0.2">
      <c r="A282" s="7">
        <v>280</v>
      </c>
      <c r="B282" s="21">
        <f t="shared" si="8"/>
        <v>45</v>
      </c>
      <c r="C282" s="21"/>
      <c r="D282" s="22" cm="1">
        <f t="array" ref="D282">IF(A282=1,1,INDEX(Life_PolicyHoldersInforce,(A282-1))-INDEX(Life_Deaths,(A282-1))-INDEX(Life_Lapses,(A282-1)))</f>
        <v>7.8754322385891418E-2</v>
      </c>
      <c r="E282" s="22" cm="1">
        <f t="array" ref="E282">(INDEX(Life_PolicyHoldersInforce,A282)-INDEX(Life_Deaths,A282))*INDEX(Life_LapseRateFactor,(Global_DurationInforce+A282))</f>
        <v>6.8843559033556596E-4</v>
      </c>
      <c r="F282" s="22" cm="1">
        <f t="array" ref="F282">INDEX(Life_PolicyHoldersInforce,A282)*INDEX(Global_QxFactor,INDEX(Global_Age,A282),Global_QxIndex)</f>
        <v>4.6409782828157793E-7</v>
      </c>
      <c r="G282" s="11" cm="1">
        <f t="array" ref="G282">INDEX(Life_Deaths,A282)*Life_SumAssured</f>
        <v>0.23204891414078896</v>
      </c>
      <c r="H282" s="11" cm="1">
        <f t="array" ref="H282">INDEX(Life_PolicyHoldersInforce,A282)*Life_Premium</f>
        <v>3.5124427784107572</v>
      </c>
      <c r="I282" s="11" cm="1">
        <f t="array" ref="I282">INDEX(Life_PolicyHoldersInforce,A282)*INDEX(Global_EscalatedExpense,A282)</f>
        <v>1.224321868559755</v>
      </c>
      <c r="J282" s="11" cm="1">
        <f t="array" ref="J282">INDEX(Life_PremiumsReceived,A282)-INDEX(Life_ExpensesPaid,A282)-INDEX(Life_DeathBenefitsPaid,A282)</f>
        <v>2.0560719957102132</v>
      </c>
      <c r="K282" s="11" cm="1">
        <f t="array" ref="K282">IF(A282=Global_MaxT,INDEX(Life_NetCF,A282),INDEX(Life_NetCF,A282)+(INDEX(Life_BEL,(A282+1))/INDEX(Global_DiscountFactor,A282)))</f>
        <v>-1234.7996232211847</v>
      </c>
      <c r="L282" s="11"/>
      <c r="M282" s="5">
        <f t="shared" si="9"/>
        <v>24</v>
      </c>
      <c r="N282" s="22" cm="1">
        <f t="array" ref="N282">INDEX(Annuity_PolicyHoldersInforce,A282)*INDEX(Global_QxFactor,INDEX(Global_Age,A282),Global_QxIndex)</f>
        <v>5.8878848530799082E-6</v>
      </c>
      <c r="O282" s="22" cm="1">
        <f t="array" ref="O282">IF(A282=1,1,INDEX(Annuity_PolicyHoldersInforce,(A282-1))-INDEX(Annuity_Deaths,(A282-1)))</f>
        <v>0.99913499618689794</v>
      </c>
      <c r="P282" s="23" cm="1">
        <f t="array" ref="P282">Annuity_Annuity*((1+Annuity_AnnuityEscalation)^INDEX(Annuity_PolicyAge,A282))</f>
        <v>3225.0999437137007</v>
      </c>
      <c r="Q282" s="23" cm="1">
        <f t="array" ref="Q282">INDEX(Annuity_PolicyHoldersInforce,A282)*INDEX(Global_EscalatedExpense,A282)</f>
        <v>15.532643649463106</v>
      </c>
      <c r="R282" s="23" cm="1">
        <f t="array" ref="R282">INDEX(Annuity_PolicyHoldersInforce,A282)*INDEX(Annuity_EscalatedAnnuity,A282)</f>
        <v>3222.3102199647533</v>
      </c>
      <c r="S282" s="23" cm="1">
        <f t="array" ref="S282">-INDEX(Annuity_ExpensesPaid,A282)-INDEX(Annuity_AnnuitiesPaid,A282)</f>
        <v>-3237.8428636142162</v>
      </c>
      <c r="T282" s="23" cm="1">
        <f t="array" ref="T282">IF(A282=Global_MaxT,INDEX(Annuity_NetCF,A282),INDEX(Annuity_NetCF,A282)+(INDEX(Annuity_BEL,(A282+1))*INDEX(Global_DiscountFactor,A282)))</f>
        <v>-1616254.2862210127</v>
      </c>
    </row>
    <row r="283" spans="1:20" x14ac:dyDescent="0.2">
      <c r="A283" s="7">
        <v>281</v>
      </c>
      <c r="B283" s="21">
        <f t="shared" si="8"/>
        <v>45</v>
      </c>
      <c r="C283" s="21"/>
      <c r="D283" s="22" cm="1">
        <f t="array" ref="D283">IF(A283=1,1,INDEX(Life_PolicyHoldersInforce,(A283-1))-INDEX(Life_Deaths,(A283-1))-INDEX(Life_Lapses,(A283-1)))</f>
        <v>7.8065422697727579E-2</v>
      </c>
      <c r="E283" s="22" cm="1">
        <f t="array" ref="E283">(INDEX(Life_PolicyHoldersInforce,A283)-INDEX(Life_Deaths,A283))*INDEX(Life_LapseRateFactor,(Global_DurationInforce+A283))</f>
        <v>6.8241353276291352E-4</v>
      </c>
      <c r="F283" s="22" cm="1">
        <f t="array" ref="F283">INDEX(Life_PolicyHoldersInforce,A283)*INDEX(Global_QxFactor,INDEX(Global_Age,A283),Global_QxIndex)</f>
        <v>4.6003815460913999E-7</v>
      </c>
      <c r="G283" s="11" cm="1">
        <f t="array" ref="G283">INDEX(Life_Deaths,A283)*Life_SumAssured</f>
        <v>0.23001907730457</v>
      </c>
      <c r="H283" s="11" cm="1">
        <f t="array" ref="H283">INDEX(Life_PolicyHoldersInforce,A283)*Life_Premium</f>
        <v>3.4817178523186501</v>
      </c>
      <c r="I283" s="11" cm="1">
        <f t="array" ref="I283">INDEX(Life_PolicyHoldersInforce,A283)*INDEX(Global_EscalatedExpense,A283)</f>
        <v>1.2185565774753546</v>
      </c>
      <c r="J283" s="11" cm="1">
        <f t="array" ref="J283">INDEX(Life_PremiumsReceived,A283)-INDEX(Life_ExpensesPaid,A283)-INDEX(Life_DeathBenefitsPaid,A283)</f>
        <v>2.0331421975387256</v>
      </c>
      <c r="K283" s="11" cm="1">
        <f t="array" ref="K283">IF(A283=Global_MaxT,INDEX(Life_NetCF,A283),INDEX(Life_NetCF,A283)+(INDEX(Life_BEL,(A283+1))/INDEX(Global_DiscountFactor,A283)))</f>
        <v>-1230.8644005083399</v>
      </c>
      <c r="L283" s="11"/>
      <c r="M283" s="5">
        <f t="shared" si="9"/>
        <v>24</v>
      </c>
      <c r="N283" s="22" cm="1">
        <f t="array" ref="N283">INDEX(Annuity_PolicyHoldersInforce,A283)*INDEX(Global_QxFactor,INDEX(Global_Age,A283),Global_QxIndex)</f>
        <v>5.8878501558786532E-6</v>
      </c>
      <c r="O283" s="22" cm="1">
        <f t="array" ref="O283">IF(A283=1,1,INDEX(Annuity_PolicyHoldersInforce,(A283-1))-INDEX(Annuity_Deaths,(A283-1)))</f>
        <v>0.99912910830204482</v>
      </c>
      <c r="P283" s="23" cm="1">
        <f t="array" ref="P283">Annuity_Annuity*((1+Annuity_AnnuityEscalation)^INDEX(Annuity_PolicyAge,A283))</f>
        <v>3225.0999437137007</v>
      </c>
      <c r="Q283" s="23" cm="1">
        <f t="array" ref="Q283">INDEX(Annuity_PolicyHoldersInforce,A283)*INDEX(Global_EscalatedExpense,A283)</f>
        <v>15.595833655864942</v>
      </c>
      <c r="R283" s="23" cm="1">
        <f t="array" ref="R283">INDEX(Annuity_PolicyHoldersInforce,A283)*INDEX(Annuity_EscalatedAnnuity,A283)</f>
        <v>3222.2912309476446</v>
      </c>
      <c r="S283" s="23" cm="1">
        <f t="array" ref="S283">-INDEX(Annuity_ExpensesPaid,A283)-INDEX(Annuity_AnnuitiesPaid,A283)</f>
        <v>-3237.8870646035098</v>
      </c>
      <c r="T283" s="23" cm="1">
        <f t="array" ref="T283">IF(A283=Global_MaxT,INDEX(Annuity_NetCF,A283),INDEX(Annuity_NetCF,A283)+(INDEX(Annuity_BEL,(A283+1))*INDEX(Global_DiscountFactor,A283)))</f>
        <v>-1620867.8824581704</v>
      </c>
    </row>
    <row r="284" spans="1:20" x14ac:dyDescent="0.2">
      <c r="A284" s="7">
        <v>282</v>
      </c>
      <c r="B284" s="21">
        <f t="shared" si="8"/>
        <v>45</v>
      </c>
      <c r="C284" s="21"/>
      <c r="D284" s="22" cm="1">
        <f t="array" ref="D284">IF(A284=1,1,INDEX(Life_PolicyHoldersInforce,(A284-1))-INDEX(Life_Deaths,(A284-1))-INDEX(Life_Lapses,(A284-1)))</f>
        <v>7.7382549126810057E-2</v>
      </c>
      <c r="E284" s="22" cm="1">
        <f t="array" ref="E284">(INDEX(Life_PolicyHoldersInforce,A284)-INDEX(Life_Deaths,A284))*INDEX(Life_LapseRateFactor,(Global_DurationInforce+A284))</f>
        <v>6.7644415285236564E-4</v>
      </c>
      <c r="F284" s="22" cm="1">
        <f t="array" ref="F284">INDEX(Life_PolicyHoldersInforce,A284)*INDEX(Global_QxFactor,INDEX(Global_Age,A284),Global_QxIndex)</f>
        <v>4.5601399273900395E-7</v>
      </c>
      <c r="G284" s="11" cm="1">
        <f t="array" ref="G284">INDEX(Life_Deaths,A284)*Life_SumAssured</f>
        <v>0.22800699636950197</v>
      </c>
      <c r="H284" s="11" cm="1">
        <f t="array" ref="H284">INDEX(Life_PolicyHoldersInforce,A284)*Life_Premium</f>
        <v>3.4512616910557288</v>
      </c>
      <c r="I284" s="11" cm="1">
        <f t="array" ref="I284">INDEX(Life_PolicyHoldersInforce,A284)*INDEX(Global_EscalatedExpense,A284)</f>
        <v>1.2128184349555122</v>
      </c>
      <c r="J284" s="11" cm="1">
        <f t="array" ref="J284">INDEX(Life_PremiumsReceived,A284)-INDEX(Life_ExpensesPaid,A284)-INDEX(Life_DeathBenefitsPaid,A284)</f>
        <v>2.0104362597307146</v>
      </c>
      <c r="K284" s="11" cm="1">
        <f t="array" ref="K284">IF(A284=Global_MaxT,INDEX(Life_NetCF,A284),INDEX(Life_NetCF,A284)+(INDEX(Life_BEL,(A284+1))/INDEX(Global_DiscountFactor,A284)))</f>
        <v>-1226.9254211783882</v>
      </c>
      <c r="L284" s="11"/>
      <c r="M284" s="5">
        <f t="shared" si="9"/>
        <v>24</v>
      </c>
      <c r="N284" s="22" cm="1">
        <f t="array" ref="N284">INDEX(Annuity_PolicyHoldersInforce,A284)*INDEX(Global_QxFactor,INDEX(Global_Age,A284),Global_QxIndex)</f>
        <v>5.8878154588818686E-6</v>
      </c>
      <c r="O284" s="22" cm="1">
        <f t="array" ref="O284">IF(A284=1,1,INDEX(Annuity_PolicyHoldersInforce,(A284-1))-INDEX(Annuity_Deaths,(A284-1)))</f>
        <v>0.99912322045188895</v>
      </c>
      <c r="P284" s="23" cm="1">
        <f t="array" ref="P284">Annuity_Annuity*((1+Annuity_AnnuityEscalation)^INDEX(Annuity_PolicyAge,A284))</f>
        <v>3225.0999437137007</v>
      </c>
      <c r="Q284" s="23" cm="1">
        <f t="array" ref="Q284">INDEX(Annuity_PolicyHoldersInforce,A284)*INDEX(Global_EscalatedExpense,A284)</f>
        <v>15.659280732280051</v>
      </c>
      <c r="R284" s="23" cm="1">
        <f t="array" ref="R284">INDEX(Annuity_PolicyHoldersInforce,A284)*INDEX(Annuity_EscalatedAnnuity,A284)</f>
        <v>3222.2722420424384</v>
      </c>
      <c r="S284" s="23" cm="1">
        <f t="array" ref="S284">-INDEX(Annuity_ExpensesPaid,A284)-INDEX(Annuity_AnnuitiesPaid,A284)</f>
        <v>-3237.9315227747184</v>
      </c>
      <c r="T284" s="23" cm="1">
        <f t="array" ref="T284">IF(A284=Global_MaxT,INDEX(Annuity_NetCF,A284),INDEX(Annuity_NetCF,A284)+(INDEX(Annuity_BEL,(A284+1))*INDEX(Global_DiscountFactor,A284)))</f>
        <v>-1625503.8911921605</v>
      </c>
    </row>
    <row r="285" spans="1:20" x14ac:dyDescent="0.2">
      <c r="A285" s="7">
        <v>283</v>
      </c>
      <c r="B285" s="21">
        <f t="shared" si="8"/>
        <v>45</v>
      </c>
      <c r="C285" s="21"/>
      <c r="D285" s="22" cm="1">
        <f t="array" ref="D285">IF(A285=1,1,INDEX(Life_PolicyHoldersInforce,(A285-1))-INDEX(Life_Deaths,(A285-1))-INDEX(Life_Lapses,(A285-1)))</f>
        <v>7.6705648959964956E-2</v>
      </c>
      <c r="E285" s="22" cm="1">
        <f t="array" ref="E285">(INDEX(Life_PolicyHoldersInforce,A285)-INDEX(Life_Deaths,A285))*INDEX(Life_LapseRateFactor,(Global_DurationInforce+A285))</f>
        <v>6.7052698980857902E-4</v>
      </c>
      <c r="F285" s="22" cm="1">
        <f t="array" ref="F285">INDEX(Life_PolicyHoldersInforce,A285)*INDEX(Global_QxFactor,INDEX(Global_Age,A285),Global_QxIndex)</f>
        <v>4.5202503203336869E-7</v>
      </c>
      <c r="G285" s="11" cm="1">
        <f t="array" ref="G285">INDEX(Life_Deaths,A285)*Life_SumAssured</f>
        <v>0.22601251601668434</v>
      </c>
      <c r="H285" s="11" cm="1">
        <f t="array" ref="H285">INDEX(Life_PolicyHoldersInforce,A285)*Life_Premium</f>
        <v>3.4210719436144372</v>
      </c>
      <c r="I285" s="11" cm="1">
        <f t="array" ref="I285">INDEX(Life_PolicyHoldersInforce,A285)*INDEX(Global_EscalatedExpense,A285)</f>
        <v>1.2071073131585368</v>
      </c>
      <c r="J285" s="11" cm="1">
        <f t="array" ref="J285">INDEX(Life_PremiumsReceived,A285)-INDEX(Life_ExpensesPaid,A285)-INDEX(Life_DeathBenefitsPaid,A285)</f>
        <v>1.9879521144392163</v>
      </c>
      <c r="K285" s="11" cm="1">
        <f t="array" ref="K285">IF(A285=Global_MaxT,INDEX(Life_NetCF,A285),INDEX(Life_NetCF,A285)+(INDEX(Life_BEL,(A285+1))/INDEX(Global_DiscountFactor,A285)))</f>
        <v>-1222.9829262042686</v>
      </c>
      <c r="L285" s="11"/>
      <c r="M285" s="5">
        <f t="shared" si="9"/>
        <v>24</v>
      </c>
      <c r="N285" s="22" cm="1">
        <f t="array" ref="N285">INDEX(Annuity_PolicyHoldersInforce,A285)*INDEX(Global_QxFactor,INDEX(Global_Age,A285),Global_QxIndex)</f>
        <v>5.8877807620895535E-6</v>
      </c>
      <c r="O285" s="22" cm="1">
        <f t="array" ref="O285">IF(A285=1,1,INDEX(Annuity_PolicyHoldersInforce,(A285-1))-INDEX(Annuity_Deaths,(A285-1)))</f>
        <v>0.9991173326364301</v>
      </c>
      <c r="P285" s="23" cm="1">
        <f t="array" ref="P285">Annuity_Annuity*((1+Annuity_AnnuityEscalation)^INDEX(Annuity_PolicyAge,A285))</f>
        <v>3225.0999437137007</v>
      </c>
      <c r="Q285" s="23" cm="1">
        <f t="array" ref="Q285">INDEX(Annuity_PolicyHoldersInforce,A285)*INDEX(Global_EscalatedExpense,A285)</f>
        <v>15.7229859245224</v>
      </c>
      <c r="R285" s="23" cm="1">
        <f t="array" ref="R285">INDEX(Annuity_PolicyHoldersInforce,A285)*INDEX(Annuity_EscalatedAnnuity,A285)</f>
        <v>3222.2532532491336</v>
      </c>
      <c r="S285" s="23" cm="1">
        <f t="array" ref="S285">-INDEX(Annuity_ExpensesPaid,A285)-INDEX(Annuity_AnnuitiesPaid,A285)</f>
        <v>-3237.9762391736563</v>
      </c>
      <c r="T285" s="23" cm="1">
        <f t="array" ref="T285">IF(A285=Global_MaxT,INDEX(Annuity_NetCF,A285),INDEX(Annuity_NetCF,A285)+(INDEX(Annuity_BEL,(A285+1))*INDEX(Global_DiscountFactor,A285)))</f>
        <v>-1630162.4212585113</v>
      </c>
    </row>
    <row r="286" spans="1:20" x14ac:dyDescent="0.2">
      <c r="A286" s="7">
        <v>284</v>
      </c>
      <c r="B286" s="21">
        <f t="shared" si="8"/>
        <v>45</v>
      </c>
      <c r="C286" s="21"/>
      <c r="D286" s="22" cm="1">
        <f t="array" ref="D286">IF(A286=1,1,INDEX(Life_PolicyHoldersInforce,(A286-1))-INDEX(Life_Deaths,(A286-1))-INDEX(Life_Lapses,(A286-1)))</f>
        <v>7.6034669945124353E-2</v>
      </c>
      <c r="E286" s="22" cm="1">
        <f t="array" ref="E286">(INDEX(Life_PolicyHoldersInforce,A286)-INDEX(Life_Deaths,A286))*INDEX(Life_LapseRateFactor,(Global_DurationInforce+A286))</f>
        <v>6.6466158686699628E-4</v>
      </c>
      <c r="F286" s="22" cm="1">
        <f t="array" ref="F286">INDEX(Life_PolicyHoldersInforce,A286)*INDEX(Global_QxFactor,INDEX(Global_Age,A286),Global_QxIndex)</f>
        <v>4.4807096457172264E-7</v>
      </c>
      <c r="G286" s="11" cm="1">
        <f t="array" ref="G286">INDEX(Life_Deaths,A286)*Life_SumAssured</f>
        <v>0.22403548228586131</v>
      </c>
      <c r="H286" s="11" cm="1">
        <f t="array" ref="H286">INDEX(Life_PolicyHoldersInforce,A286)*Life_Premium</f>
        <v>3.3911462795525464</v>
      </c>
      <c r="I286" s="11" cm="1">
        <f t="array" ref="I286">INDEX(Life_PolicyHoldersInforce,A286)*INDEX(Global_EscalatedExpense,A286)</f>
        <v>1.2014230848447409</v>
      </c>
      <c r="J286" s="11" cm="1">
        <f t="array" ref="J286">INDEX(Life_PremiumsReceived,A286)-INDEX(Life_ExpensesPaid,A286)-INDEX(Life_DeathBenefitsPaid,A286)</f>
        <v>1.9656877124219441</v>
      </c>
      <c r="K286" s="11" cm="1">
        <f t="array" ref="K286">IF(A286=Global_MaxT,INDEX(Life_NetCF,A286),INDEX(Life_NetCF,A286)+(INDEX(Life_BEL,(A286+1))/INDEX(Global_DiscountFactor,A286)))</f>
        <v>-1219.0371533338234</v>
      </c>
      <c r="L286" s="11"/>
      <c r="M286" s="5">
        <f t="shared" si="9"/>
        <v>24</v>
      </c>
      <c r="N286" s="22" cm="1">
        <f t="array" ref="N286">INDEX(Annuity_PolicyHoldersInforce,A286)*INDEX(Global_QxFactor,INDEX(Global_Age,A286),Global_QxIndex)</f>
        <v>5.8877460655017053E-6</v>
      </c>
      <c r="O286" s="22" cm="1">
        <f t="array" ref="O286">IF(A286=1,1,INDEX(Annuity_PolicyHoldersInforce,(A286-1))-INDEX(Annuity_Deaths,(A286-1)))</f>
        <v>0.99911144485566805</v>
      </c>
      <c r="P286" s="23" cm="1">
        <f t="array" ref="P286">Annuity_Annuity*((1+Annuity_AnnuityEscalation)^INDEX(Annuity_PolicyAge,A286))</f>
        <v>3225.0999437137007</v>
      </c>
      <c r="Q286" s="23" cm="1">
        <f t="array" ref="Q286">INDEX(Annuity_PolicyHoldersInforce,A286)*INDEX(Global_EscalatedExpense,A286)</f>
        <v>15.786950282660555</v>
      </c>
      <c r="R286" s="23" cm="1">
        <f t="array" ref="R286">INDEX(Annuity_PolicyHoldersInforce,A286)*INDEX(Annuity_EscalatedAnnuity,A286)</f>
        <v>3222.234264567729</v>
      </c>
      <c r="S286" s="23" cm="1">
        <f t="array" ref="S286">-INDEX(Annuity_ExpensesPaid,A286)-INDEX(Annuity_AnnuitiesPaid,A286)</f>
        <v>-3238.0212148503897</v>
      </c>
      <c r="T286" s="23" cm="1">
        <f t="array" ref="T286">IF(A286=Global_MaxT,INDEX(Annuity_NetCF,A286),INDEX(Annuity_NetCF,A286)+(INDEX(Annuity_BEL,(A286+1))*INDEX(Global_DiscountFactor,A286)))</f>
        <v>-1634843.5820214618</v>
      </c>
    </row>
    <row r="287" spans="1:20" x14ac:dyDescent="0.2">
      <c r="A287" s="7">
        <v>285</v>
      </c>
      <c r="B287" s="21">
        <f t="shared" si="8"/>
        <v>45</v>
      </c>
      <c r="C287" s="21"/>
      <c r="D287" s="22" cm="1">
        <f t="array" ref="D287">IF(A287=1,1,INDEX(Life_PolicyHoldersInforce,(A287-1))-INDEX(Life_Deaths,(A287-1))-INDEX(Life_Lapses,(A287-1)))</f>
        <v>7.5369560287292789E-2</v>
      </c>
      <c r="E287" s="22" cm="1">
        <f t="array" ref="E287">(INDEX(Life_PolicyHoldersInforce,A287)-INDEX(Life_Deaths,A287))*INDEX(Life_LapseRateFactor,(Global_DurationInforce+A287))</f>
        <v>6.5884749125858563E-4</v>
      </c>
      <c r="F287" s="22" cm="1">
        <f t="array" ref="F287">INDEX(Life_PolicyHoldersInforce,A287)*INDEX(Global_QxFactor,INDEX(Global_Age,A287),Global_QxIndex)</f>
        <v>4.44151485127074E-7</v>
      </c>
      <c r="G287" s="11" cm="1">
        <f t="array" ref="G287">INDEX(Life_Deaths,A287)*Life_SumAssured</f>
        <v>0.22207574256353702</v>
      </c>
      <c r="H287" s="11" cm="1">
        <f t="array" ref="H287">INDEX(Life_PolicyHoldersInforce,A287)*Life_Premium</f>
        <v>3.3614823888132586</v>
      </c>
      <c r="I287" s="11" cm="1">
        <f t="array" ref="I287">INDEX(Life_PolicyHoldersInforce,A287)*INDEX(Global_EscalatedExpense,A287)</f>
        <v>1.1957656233736036</v>
      </c>
      <c r="J287" s="11" cm="1">
        <f t="array" ref="J287">INDEX(Life_PremiumsReceived,A287)-INDEX(Life_ExpensesPaid,A287)-INDEX(Life_DeathBenefitsPaid,A287)</f>
        <v>1.9436410228761178</v>
      </c>
      <c r="K287" s="11" cm="1">
        <f t="array" ref="K287">IF(A287=Global_MaxT,INDEX(Life_NetCF,A287),INDEX(Life_NetCF,A287)+(INDEX(Life_BEL,(A287+1))/INDEX(Global_DiscountFactor,A287)))</f>
        <v>-1215.0883371239358</v>
      </c>
      <c r="L287" s="11"/>
      <c r="M287" s="5">
        <f t="shared" si="9"/>
        <v>24</v>
      </c>
      <c r="N287" s="22" cm="1">
        <f t="array" ref="N287">INDEX(Annuity_PolicyHoldersInforce,A287)*INDEX(Global_QxFactor,INDEX(Global_Age,A287),Global_QxIndex)</f>
        <v>5.8877113691183233E-6</v>
      </c>
      <c r="O287" s="22" cm="1">
        <f t="array" ref="O287">IF(A287=1,1,INDEX(Annuity_PolicyHoldersInforce,(A287-1))-INDEX(Annuity_Deaths,(A287-1)))</f>
        <v>0.99910555710960258</v>
      </c>
      <c r="P287" s="23" cm="1">
        <f t="array" ref="P287">Annuity_Annuity*((1+Annuity_AnnuityEscalation)^INDEX(Annuity_PolicyAge,A287))</f>
        <v>3225.0999437137007</v>
      </c>
      <c r="Q287" s="23" cm="1">
        <f t="array" ref="Q287">INDEX(Annuity_PolicyHoldersInforce,A287)*INDEX(Global_EscalatedExpense,A287)</f>
        <v>15.851174861034973</v>
      </c>
      <c r="R287" s="23" cm="1">
        <f t="array" ref="R287">INDEX(Annuity_PolicyHoldersInforce,A287)*INDEX(Annuity_EscalatedAnnuity,A287)</f>
        <v>3222.215275998225</v>
      </c>
      <c r="S287" s="23" cm="1">
        <f t="array" ref="S287">-INDEX(Annuity_ExpensesPaid,A287)-INDEX(Annuity_AnnuitiesPaid,A287)</f>
        <v>-3238.0664508592599</v>
      </c>
      <c r="T287" s="23" cm="1">
        <f t="array" ref="T287">IF(A287=Global_MaxT,INDEX(Annuity_NetCF,A287),INDEX(Annuity_NetCF,A287)+(INDEX(Annuity_BEL,(A287+1))*INDEX(Global_DiscountFactor,A287)))</f>
        <v>-1639547.4833765323</v>
      </c>
    </row>
    <row r="288" spans="1:20" x14ac:dyDescent="0.2">
      <c r="A288" s="7">
        <v>286</v>
      </c>
      <c r="B288" s="21">
        <f t="shared" si="8"/>
        <v>45</v>
      </c>
      <c r="C288" s="21"/>
      <c r="D288" s="22" cm="1">
        <f t="array" ref="D288">IF(A288=1,1,INDEX(Life_PolicyHoldersInforce,(A288-1))-INDEX(Life_Deaths,(A288-1))-INDEX(Life_Lapses,(A288-1)))</f>
        <v>7.4710268644549077E-2</v>
      </c>
      <c r="E288" s="22" cm="1">
        <f t="array" ref="E288">(INDEX(Life_PolicyHoldersInforce,A288)-INDEX(Life_Deaths,A288))*INDEX(Life_LapseRateFactor,(Global_DurationInforce+A288))</f>
        <v>6.5308425417489149E-4</v>
      </c>
      <c r="F288" s="22" cm="1">
        <f t="array" ref="F288">INDEX(Life_PolicyHoldersInforce,A288)*INDEX(Global_QxFactor,INDEX(Global_Age,A288),Global_QxIndex)</f>
        <v>4.4026629114238979E-7</v>
      </c>
      <c r="G288" s="11" cm="1">
        <f t="array" ref="G288">INDEX(Life_Deaths,A288)*Life_SumAssured</f>
        <v>0.2201331455711949</v>
      </c>
      <c r="H288" s="11" cm="1">
        <f t="array" ref="H288">INDEX(Life_PolicyHoldersInforce,A288)*Life_Premium</f>
        <v>3.3320779815468891</v>
      </c>
      <c r="I288" s="11" cm="1">
        <f t="array" ref="I288">INDEX(Life_PolicyHoldersInforce,A288)*INDEX(Global_EscalatedExpense,A288)</f>
        <v>1.19013480270095</v>
      </c>
      <c r="J288" s="11" cm="1">
        <f t="array" ref="J288">INDEX(Life_PremiumsReceived,A288)-INDEX(Life_ExpensesPaid,A288)-INDEX(Life_DeathBenefitsPaid,A288)</f>
        <v>1.9218100332747445</v>
      </c>
      <c r="K288" s="11" cm="1">
        <f t="array" ref="K288">IF(A288=Global_MaxT,INDEX(Life_NetCF,A288),INDEX(Life_NetCF,A288)+(INDEX(Life_BEL,(A288+1))/INDEX(Global_DiscountFactor,A288)))</f>
        <v>-1211.1367089743362</v>
      </c>
      <c r="L288" s="11"/>
      <c r="M288" s="5">
        <f t="shared" si="9"/>
        <v>24</v>
      </c>
      <c r="N288" s="22" cm="1">
        <f t="array" ref="N288">INDEX(Annuity_PolicyHoldersInforce,A288)*INDEX(Global_QxFactor,INDEX(Global_Age,A288),Global_QxIndex)</f>
        <v>5.8876766729394075E-6</v>
      </c>
      <c r="O288" s="22" cm="1">
        <f t="array" ref="O288">IF(A288=1,1,INDEX(Annuity_PolicyHoldersInforce,(A288-1))-INDEX(Annuity_Deaths,(A288-1)))</f>
        <v>0.99909966939823347</v>
      </c>
      <c r="P288" s="23" cm="1">
        <f t="array" ref="P288">Annuity_Annuity*((1+Annuity_AnnuityEscalation)^INDEX(Annuity_PolicyAge,A288))</f>
        <v>3225.0999437137007</v>
      </c>
      <c r="Q288" s="23" cm="1">
        <f t="array" ref="Q288">INDEX(Annuity_PolicyHoldersInforce,A288)*INDEX(Global_EscalatedExpense,A288)</f>
        <v>15.915660718275385</v>
      </c>
      <c r="R288" s="23" cm="1">
        <f t="array" ref="R288">INDEX(Annuity_PolicyHoldersInforce,A288)*INDEX(Annuity_EscalatedAnnuity,A288)</f>
        <v>3222.1962875406198</v>
      </c>
      <c r="S288" s="23" cm="1">
        <f t="array" ref="S288">-INDEX(Annuity_ExpensesPaid,A288)-INDEX(Annuity_AnnuitiesPaid,A288)</f>
        <v>-3238.1119482588952</v>
      </c>
      <c r="T288" s="23" cm="1">
        <f t="array" ref="T288">IF(A288=Global_MaxT,INDEX(Annuity_NetCF,A288),INDEX(Annuity_NetCF,A288)+(INDEX(Annuity_BEL,(A288+1))*INDEX(Global_DiscountFactor,A288)))</f>
        <v>-1644274.235753106</v>
      </c>
    </row>
    <row r="289" spans="1:20" x14ac:dyDescent="0.2">
      <c r="A289" s="7">
        <v>287</v>
      </c>
      <c r="B289" s="21">
        <f t="shared" si="8"/>
        <v>45</v>
      </c>
      <c r="C289" s="21"/>
      <c r="D289" s="22" cm="1">
        <f t="array" ref="D289">IF(A289=1,1,INDEX(Life_PolicyHoldersInforce,(A289-1))-INDEX(Life_Deaths,(A289-1))-INDEX(Life_Lapses,(A289-1)))</f>
        <v>7.4056744124083043E-2</v>
      </c>
      <c r="E289" s="22" cm="1">
        <f t="array" ref="E289">(INDEX(Life_PolicyHoldersInforce,A289)-INDEX(Life_Deaths,A289))*INDEX(Life_LapseRateFactor,(Global_DurationInforce+A289))</f>
        <v>6.4737143073338851E-4</v>
      </c>
      <c r="F289" s="22" cm="1">
        <f t="array" ref="F289">INDEX(Life_PolicyHoldersInforce,A289)*INDEX(Global_QxFactor,INDEX(Global_Age,A289),Global_QxIndex)</f>
        <v>4.3641508270724005E-7</v>
      </c>
      <c r="G289" s="11" cm="1">
        <f t="array" ref="G289">INDEX(Life_Deaths,A289)*Life_SumAssured</f>
        <v>0.21820754135362003</v>
      </c>
      <c r="H289" s="11" cm="1">
        <f t="array" ref="H289">INDEX(Life_PolicyHoldersInforce,A289)*Life_Premium</f>
        <v>3.3029307879341037</v>
      </c>
      <c r="I289" s="11" cm="1">
        <f t="array" ref="I289">INDEX(Life_PolicyHoldersInforce,A289)*INDEX(Global_EscalatedExpense,A289)</f>
        <v>1.1845304973761437</v>
      </c>
      <c r="J289" s="11" cm="1">
        <f t="array" ref="J289">INDEX(Life_PremiumsReceived,A289)-INDEX(Life_ExpensesPaid,A289)-INDEX(Life_DeathBenefitsPaid,A289)</f>
        <v>1.9001927492043402</v>
      </c>
      <c r="K289" s="11" cm="1">
        <f t="array" ref="K289">IF(A289=Global_MaxT,INDEX(Life_NetCF,A289),INDEX(Life_NetCF,A289)+(INDEX(Life_BEL,(A289+1))/INDEX(Global_DiscountFactor,A289)))</f>
        <v>-1207.1824971610824</v>
      </c>
      <c r="L289" s="11"/>
      <c r="M289" s="5">
        <f t="shared" si="9"/>
        <v>24</v>
      </c>
      <c r="N289" s="22" cm="1">
        <f t="array" ref="N289">INDEX(Annuity_PolicyHoldersInforce,A289)*INDEX(Global_QxFactor,INDEX(Global_Age,A289),Global_QxIndex)</f>
        <v>5.8876419769649543E-6</v>
      </c>
      <c r="O289" s="22" cm="1">
        <f t="array" ref="O289">IF(A289=1,1,INDEX(Annuity_PolicyHoldersInforce,(A289-1))-INDEX(Annuity_Deaths,(A289-1)))</f>
        <v>0.99909378172156049</v>
      </c>
      <c r="P289" s="23" cm="1">
        <f t="array" ref="P289">Annuity_Annuity*((1+Annuity_AnnuityEscalation)^INDEX(Annuity_PolicyAge,A289))</f>
        <v>3225.0999437137007</v>
      </c>
      <c r="Q289" s="23" cm="1">
        <f t="array" ref="Q289">INDEX(Annuity_PolicyHoldersInforce,A289)*INDEX(Global_EscalatedExpense,A289)</f>
        <v>15.980408917318247</v>
      </c>
      <c r="R289" s="23" cm="1">
        <f t="array" ref="R289">INDEX(Annuity_PolicyHoldersInforce,A289)*INDEX(Annuity_EscalatedAnnuity,A289)</f>
        <v>3222.1772991949133</v>
      </c>
      <c r="S289" s="23" cm="1">
        <f t="array" ref="S289">-INDEX(Annuity_ExpensesPaid,A289)-INDEX(Annuity_AnnuitiesPaid,A289)</f>
        <v>-3238.1577081122314</v>
      </c>
      <c r="T289" s="23" cm="1">
        <f t="array" ref="T289">IF(A289=Global_MaxT,INDEX(Annuity_NetCF,A289),INDEX(Annuity_NetCF,A289)+(INDEX(Annuity_BEL,(A289+1))*INDEX(Global_DiscountFactor,A289)))</f>
        <v>-1649023.9501170216</v>
      </c>
    </row>
    <row r="290" spans="1:20" x14ac:dyDescent="0.2">
      <c r="A290" s="7">
        <v>288</v>
      </c>
      <c r="B290" s="21">
        <f t="shared" si="8"/>
        <v>46</v>
      </c>
      <c r="C290" s="21"/>
      <c r="D290" s="22" cm="1">
        <f t="array" ref="D290">IF(A290=1,1,INDEX(Life_PolicyHoldersInforce,(A290-1))-INDEX(Life_Deaths,(A290-1))-INDEX(Life_Lapses,(A290-1)))</f>
        <v>7.3408936278266945E-2</v>
      </c>
      <c r="E290" s="22" cm="1">
        <f t="array" ref="E290">(INDEX(Life_PolicyHoldersInforce,A290)-INDEX(Life_Deaths,A290))*INDEX(Life_LapseRateFactor,(Global_DurationInforce+A290))</f>
        <v>6.4170824474572917E-4</v>
      </c>
      <c r="F290" s="22" cm="1">
        <f t="array" ref="F290">INDEX(Life_PolicyHoldersInforce,A290)*INDEX(Global_QxFactor,INDEX(Global_Age,A290),Global_QxIndex)</f>
        <v>4.7094260131370561E-7</v>
      </c>
      <c r="G290" s="11" cm="1">
        <f t="array" ref="G290">INDEX(Life_Deaths,A290)*Life_SumAssured</f>
        <v>0.23547130065685282</v>
      </c>
      <c r="H290" s="11" cm="1">
        <f t="array" ref="H290">INDEX(Life_PolicyHoldersInforce,A290)*Life_Premium</f>
        <v>3.2740385580107056</v>
      </c>
      <c r="I290" s="11" cm="1">
        <f t="array" ref="I290">INDEX(Life_PolicyHoldersInforce,A290)*INDEX(Global_EscalatedExpense,A290)</f>
        <v>1.178952582539291</v>
      </c>
      <c r="J290" s="11" cm="1">
        <f t="array" ref="J290">INDEX(Life_PremiumsReceived,A290)-INDEX(Life_ExpensesPaid,A290)-INDEX(Life_DeathBenefitsPaid,A290)</f>
        <v>1.8596146748145621</v>
      </c>
      <c r="K290" s="11" cm="1">
        <f t="array" ref="K290">IF(A290=Global_MaxT,INDEX(Life_NetCF,A290),INDEX(Life_NetCF,A290)+(INDEX(Life_BEL,(A290+1))/INDEX(Global_DiscountFactor,A290)))</f>
        <v>-1203.2259268697167</v>
      </c>
      <c r="L290" s="11"/>
      <c r="M290" s="5">
        <f t="shared" si="9"/>
        <v>25</v>
      </c>
      <c r="N290" s="22" cm="1">
        <f t="array" ref="N290">INDEX(Annuity_PolicyHoldersInforce,A290)*INDEX(Global_QxFactor,INDEX(Global_Age,A290),Global_QxIndex)</f>
        <v>6.4094792219209502E-6</v>
      </c>
      <c r="O290" s="22" cm="1">
        <f t="array" ref="O290">IF(A290=1,1,INDEX(Annuity_PolicyHoldersInforce,(A290-1))-INDEX(Annuity_Deaths,(A290-1)))</f>
        <v>0.99908789407958354</v>
      </c>
      <c r="P290" s="23" cm="1">
        <f t="array" ref="P290">Annuity_Annuity*((1+Annuity_AnnuityEscalation)^INDEX(Annuity_PolicyAge,A290))</f>
        <v>3386.3549408993858</v>
      </c>
      <c r="Q290" s="23" cm="1">
        <f t="array" ref="Q290">INDEX(Annuity_PolicyHoldersInforce,A290)*INDEX(Global_EscalatedExpense,A290)</f>
        <v>16.045420525424269</v>
      </c>
      <c r="R290" s="23" cm="1">
        <f t="array" ref="R290">INDEX(Annuity_PolicyHoldersInforce,A290)*INDEX(Annuity_EscalatedAnnuity,A290)</f>
        <v>3383.2662265091599</v>
      </c>
      <c r="S290" s="23" cm="1">
        <f t="array" ref="S290">-INDEX(Annuity_ExpensesPaid,A290)-INDEX(Annuity_AnnuitiesPaid,A290)</f>
        <v>-3399.311647034584</v>
      </c>
      <c r="T290" s="23" cm="1">
        <f t="array" ref="T290">IF(A290=Global_MaxT,INDEX(Annuity_NetCF,A290),INDEX(Annuity_NetCF,A290)+(INDEX(Annuity_BEL,(A290+1))*INDEX(Global_DiscountFactor,A290)))</f>
        <v>-1653796.7379731829</v>
      </c>
    </row>
    <row r="291" spans="1:20" x14ac:dyDescent="0.2">
      <c r="A291" s="7">
        <v>289</v>
      </c>
      <c r="B291" s="21">
        <f t="shared" si="8"/>
        <v>46</v>
      </c>
      <c r="C291" s="21"/>
      <c r="D291" s="22" cm="1">
        <f t="array" ref="D291">IF(A291=1,1,INDEX(Life_PolicyHoldersInforce,(A291-1))-INDEX(Life_Deaths,(A291-1))-INDEX(Life_Lapses,(A291-1)))</f>
        <v>7.2766757090919898E-2</v>
      </c>
      <c r="E291" s="22" cm="1">
        <f t="array" ref="E291">(INDEX(Life_PolicyHoldersInforce,A291)-INDEX(Life_Deaths,A291))*INDEX(Life_LapseRateFactor,(Global_DurationInforce+A291))</f>
        <v>6.3609460014035562E-4</v>
      </c>
      <c r="F291" s="22" cm="1">
        <f t="array" ref="F291">INDEX(Life_PolicyHoldersInforce,A291)*INDEX(Global_QxFactor,INDEX(Global_Age,A291),Global_QxIndex)</f>
        <v>4.6682280946912233E-7</v>
      </c>
      <c r="G291" s="11" cm="1">
        <f t="array" ref="G291">INDEX(Life_Deaths,A291)*Life_SumAssured</f>
        <v>0.23341140473456118</v>
      </c>
      <c r="H291" s="11" cm="1">
        <f t="array" ref="H291">INDEX(Life_PolicyHoldersInforce,A291)*Life_Premium</f>
        <v>3.2453973662550277</v>
      </c>
      <c r="I291" s="11" cm="1">
        <f t="array" ref="I291">INDEX(Life_PolicyHoldersInforce,A291)*INDEX(Global_EscalatedExpense,A291)</f>
        <v>1.1734003209907713</v>
      </c>
      <c r="J291" s="11" cm="1">
        <f t="array" ref="J291">INDEX(Life_PremiumsReceived,A291)-INDEX(Life_ExpensesPaid,A291)-INDEX(Life_DeathBenefitsPaid,A291)</f>
        <v>1.8385856405296952</v>
      </c>
      <c r="K291" s="11" cm="1">
        <f t="array" ref="K291">IF(A291=Global_MaxT,INDEX(Life_NetCF,A291),INDEX(Life_NetCF,A291)+(INDEX(Life_BEL,(A291+1))/INDEX(Global_DiscountFactor,A291)))</f>
        <v>-1199.2481405798651</v>
      </c>
      <c r="L291" s="11"/>
      <c r="M291" s="5">
        <f t="shared" si="9"/>
        <v>25</v>
      </c>
      <c r="N291" s="22" cm="1">
        <f t="array" ref="N291">INDEX(Annuity_PolicyHoldersInforce,A291)*INDEX(Global_QxFactor,INDEX(Global_Age,A291),Global_QxIndex)</f>
        <v>6.4094381029922359E-6</v>
      </c>
      <c r="O291" s="22" cm="1">
        <f t="array" ref="O291">IF(A291=1,1,INDEX(Annuity_PolicyHoldersInforce,(A291-1))-INDEX(Annuity_Deaths,(A291-1)))</f>
        <v>0.99908148460036161</v>
      </c>
      <c r="P291" s="23" cm="1">
        <f t="array" ref="P291">Annuity_Annuity*((1+Annuity_AnnuityEscalation)^INDEX(Annuity_PolicyAge,A291))</f>
        <v>3386.3549408993858</v>
      </c>
      <c r="Q291" s="23" cm="1">
        <f t="array" ref="Q291">INDEX(Annuity_PolicyHoldersInforce,A291)*INDEX(Global_EscalatedExpense,A291)</f>
        <v>16.110688198750132</v>
      </c>
      <c r="R291" s="23" cm="1">
        <f t="array" ref="R291">INDEX(Annuity_PolicyHoldersInforce,A291)*INDEX(Annuity_EscalatedAnnuity,A291)</f>
        <v>3383.2445217375284</v>
      </c>
      <c r="S291" s="23" cm="1">
        <f t="array" ref="S291">-INDEX(Annuity_ExpensesPaid,A291)-INDEX(Annuity_AnnuitiesPaid,A291)</f>
        <v>-3399.3552099362787</v>
      </c>
      <c r="T291" s="23" cm="1">
        <f t="array" ref="T291">IF(A291=Global_MaxT,INDEX(Annuity_NetCF,A291),INDEX(Annuity_NetCF,A291)+(INDEX(Annuity_BEL,(A291+1))*INDEX(Global_DiscountFactor,A291)))</f>
        <v>-1658430.8192517031</v>
      </c>
    </row>
    <row r="292" spans="1:20" x14ac:dyDescent="0.2">
      <c r="A292" s="7">
        <v>290</v>
      </c>
      <c r="B292" s="21">
        <f t="shared" si="8"/>
        <v>46</v>
      </c>
      <c r="C292" s="21"/>
      <c r="D292" s="22" cm="1">
        <f t="array" ref="D292">IF(A292=1,1,INDEX(Life_PolicyHoldersInforce,(A292-1))-INDEX(Life_Deaths,(A292-1))-INDEX(Life_Lapses,(A292-1)))</f>
        <v>7.2130195667970076E-2</v>
      </c>
      <c r="E292" s="22" cm="1">
        <f t="array" ref="E292">(INDEX(Life_PolicyHoldersInforce,A292)-INDEX(Life_Deaths,A292))*INDEX(Life_LapseRateFactor,(Global_DurationInforce+A292))</f>
        <v>6.3053006353073148E-4</v>
      </c>
      <c r="F292" s="22" cm="1">
        <f t="array" ref="F292">INDEX(Life_PolicyHoldersInforce,A292)*INDEX(Global_QxFactor,INDEX(Global_Age,A292),Global_QxIndex)</f>
        <v>4.627390574408465E-7</v>
      </c>
      <c r="G292" s="11" cm="1">
        <f t="array" ref="G292">INDEX(Life_Deaths,A292)*Life_SumAssured</f>
        <v>0.23136952872042324</v>
      </c>
      <c r="H292" s="11" cm="1">
        <f t="array" ref="H292">INDEX(Life_PolicyHoldersInforce,A292)*Life_Premium</f>
        <v>3.2170067267914657</v>
      </c>
      <c r="I292" s="11" cm="1">
        <f t="array" ref="I292">INDEX(Life_PolicyHoldersInforce,A292)*INDEX(Global_EscalatedExpense,A292)</f>
        <v>1.1678742077443653</v>
      </c>
      <c r="J292" s="11" cm="1">
        <f t="array" ref="J292">INDEX(Life_PremiumsReceived,A292)-INDEX(Life_ExpensesPaid,A292)-INDEX(Life_DeathBenefitsPaid,A292)</f>
        <v>1.8177629903266774</v>
      </c>
      <c r="K292" s="11" cm="1">
        <f t="array" ref="K292">IF(A292=Global_MaxT,INDEX(Life_NetCF,A292),INDEX(Life_NetCF,A292)+(INDEX(Life_BEL,(A292+1))/INDEX(Global_DiscountFactor,A292)))</f>
        <v>-1195.2686954063329</v>
      </c>
      <c r="L292" s="11"/>
      <c r="M292" s="5">
        <f t="shared" si="9"/>
        <v>25</v>
      </c>
      <c r="N292" s="22" cm="1">
        <f t="array" ref="N292">INDEX(Annuity_PolicyHoldersInforce,A292)*INDEX(Global_QxFactor,INDEX(Global_Age,A292),Global_QxIndex)</f>
        <v>6.4093969843273122E-6</v>
      </c>
      <c r="O292" s="22" cm="1">
        <f t="array" ref="O292">IF(A292=1,1,INDEX(Annuity_PolicyHoldersInforce,(A292-1))-INDEX(Annuity_Deaths,(A292-1)))</f>
        <v>0.99907507516225857</v>
      </c>
      <c r="P292" s="23" cm="1">
        <f t="array" ref="P292">Annuity_Annuity*((1+Annuity_AnnuityEscalation)^INDEX(Annuity_PolicyAge,A292))</f>
        <v>3386.3549408993858</v>
      </c>
      <c r="Q292" s="23" cm="1">
        <f t="array" ref="Q292">INDEX(Annuity_PolicyHoldersInforce,A292)*INDEX(Global_EscalatedExpense,A292)</f>
        <v>16.176221360236628</v>
      </c>
      <c r="R292" s="23" cm="1">
        <f t="array" ref="R292">INDEX(Annuity_PolicyHoldersInforce,A292)*INDEX(Annuity_EscalatedAnnuity,A292)</f>
        <v>3383.2228171051397</v>
      </c>
      <c r="S292" s="23" cm="1">
        <f t="array" ref="S292">-INDEX(Annuity_ExpensesPaid,A292)-INDEX(Annuity_AnnuitiesPaid,A292)</f>
        <v>-3399.3990384653762</v>
      </c>
      <c r="T292" s="23" cm="1">
        <f t="array" ref="T292">IF(A292=Global_MaxT,INDEX(Annuity_NetCF,A292),INDEX(Annuity_NetCF,A292)+(INDEX(Annuity_BEL,(A292+1))*INDEX(Global_DiscountFactor,A292)))</f>
        <v>-1663087.4133802238</v>
      </c>
    </row>
    <row r="293" spans="1:20" x14ac:dyDescent="0.2">
      <c r="A293" s="7">
        <v>291</v>
      </c>
      <c r="B293" s="21">
        <f t="shared" si="8"/>
        <v>46</v>
      </c>
      <c r="C293" s="21"/>
      <c r="D293" s="22" cm="1">
        <f t="array" ref="D293">IF(A293=1,1,INDEX(Life_PolicyHoldersInforce,(A293-1))-INDEX(Life_Deaths,(A293-1))-INDEX(Life_Lapses,(A293-1)))</f>
        <v>7.1499202865381903E-2</v>
      </c>
      <c r="E293" s="22" cm="1">
        <f t="array" ref="E293">(INDEX(Life_PolicyHoldersInforce,A293)-INDEX(Life_Deaths,A293))*INDEX(Life_LapseRateFactor,(Global_DurationInforce+A293))</f>
        <v>6.2501420532157345E-4</v>
      </c>
      <c r="F293" s="22" cm="1">
        <f t="array" ref="F293">INDEX(Life_PolicyHoldersInforce,A293)*INDEX(Global_QxFactor,INDEX(Global_Age,A293),Global_QxIndex)</f>
        <v>4.5869102995363883E-7</v>
      </c>
      <c r="G293" s="11" cm="1">
        <f t="array" ref="G293">INDEX(Life_Deaths,A293)*Life_SumAssured</f>
        <v>0.2293455149768194</v>
      </c>
      <c r="H293" s="11" cm="1">
        <f t="array" ref="H293">INDEX(Life_PolicyHoldersInforce,A293)*Life_Premium</f>
        <v>3.1888644477960328</v>
      </c>
      <c r="I293" s="11" cm="1">
        <f t="array" ref="I293">INDEX(Life_PolicyHoldersInforce,A293)*INDEX(Global_EscalatedExpense,A293)</f>
        <v>1.1623741196549877</v>
      </c>
      <c r="J293" s="11" cm="1">
        <f t="array" ref="J293">INDEX(Life_PremiumsReceived,A293)-INDEX(Life_ExpensesPaid,A293)-INDEX(Life_DeathBenefitsPaid,A293)</f>
        <v>1.7971448131642256</v>
      </c>
      <c r="K293" s="11" cm="1">
        <f t="array" ref="K293">IF(A293=Global_MaxT,INDEX(Life_NetCF,A293),INDEX(Life_NetCF,A293)+(INDEX(Life_BEL,(A293+1))/INDEX(Global_DiscountFactor,A293)))</f>
        <v>-1191.2878047690695</v>
      </c>
      <c r="L293" s="11"/>
      <c r="M293" s="5">
        <f t="shared" si="9"/>
        <v>25</v>
      </c>
      <c r="N293" s="22" cm="1">
        <f t="array" ref="N293">INDEX(Annuity_PolicyHoldersInforce,A293)*INDEX(Global_QxFactor,INDEX(Global_Age,A293),Global_QxIndex)</f>
        <v>6.4093558659261792E-6</v>
      </c>
      <c r="O293" s="22" cm="1">
        <f t="array" ref="O293">IF(A293=1,1,INDEX(Annuity_PolicyHoldersInforce,(A293-1))-INDEX(Annuity_Deaths,(A293-1)))</f>
        <v>0.9990686657652742</v>
      </c>
      <c r="P293" s="23" cm="1">
        <f t="array" ref="P293">Annuity_Annuity*((1+Annuity_AnnuityEscalation)^INDEX(Annuity_PolicyAge,A293))</f>
        <v>3386.3549408993858</v>
      </c>
      <c r="Q293" s="23" cm="1">
        <f t="array" ref="Q293">INDEX(Annuity_PolicyHoldersInforce,A293)*INDEX(Global_EscalatedExpense,A293)</f>
        <v>16.242021089805206</v>
      </c>
      <c r="R293" s="23" cm="1">
        <f t="array" ref="R293">INDEX(Annuity_PolicyHoldersInforce,A293)*INDEX(Annuity_EscalatedAnnuity,A293)</f>
        <v>3383.2011126119933</v>
      </c>
      <c r="S293" s="23" cm="1">
        <f t="array" ref="S293">-INDEX(Annuity_ExpensesPaid,A293)-INDEX(Annuity_AnnuitiesPaid,A293)</f>
        <v>-3399.4431337017986</v>
      </c>
      <c r="T293" s="23" cm="1">
        <f t="array" ref="T293">IF(A293=Global_MaxT,INDEX(Annuity_NetCF,A293),INDEX(Annuity_NetCF,A293)+(INDEX(Annuity_BEL,(A293+1))*INDEX(Global_DiscountFactor,A293)))</f>
        <v>-1667766.6296742607</v>
      </c>
    </row>
    <row r="294" spans="1:20" x14ac:dyDescent="0.2">
      <c r="A294" s="7">
        <v>292</v>
      </c>
      <c r="B294" s="21">
        <f t="shared" si="8"/>
        <v>46</v>
      </c>
      <c r="C294" s="21"/>
      <c r="D294" s="22" cm="1">
        <f t="array" ref="D294">IF(A294=1,1,INDEX(Life_PolicyHoldersInforce,(A294-1))-INDEX(Life_Deaths,(A294-1))-INDEX(Life_Lapses,(A294-1)))</f>
        <v>7.087372996903038E-2</v>
      </c>
      <c r="E294" s="22" cm="1">
        <f t="array" ref="E294">(INDEX(Life_PolicyHoldersInforce,A294)-INDEX(Life_Deaths,A294))*INDEX(Life_LapseRateFactor,(Global_DurationInforce+A294))</f>
        <v>6.1954659967568433E-4</v>
      </c>
      <c r="F294" s="22" cm="1">
        <f t="array" ref="F294">INDEX(Life_PolicyHoldersInforce,A294)*INDEX(Global_QxFactor,INDEX(Global_Age,A294),Global_QxIndex)</f>
        <v>4.5467841449027856E-7</v>
      </c>
      <c r="G294" s="11" cm="1">
        <f t="array" ref="G294">INDEX(Life_Deaths,A294)*Life_SumAssured</f>
        <v>0.22733920724513929</v>
      </c>
      <c r="H294" s="11" cm="1">
        <f t="array" ref="H294">INDEX(Life_PolicyHoldersInforce,A294)*Life_Premium</f>
        <v>3.160968356618755</v>
      </c>
      <c r="I294" s="11" cm="1">
        <f t="array" ref="I294">INDEX(Life_PolicyHoldersInforce,A294)*INDEX(Global_EscalatedExpense,A294)</f>
        <v>1.1568999341575077</v>
      </c>
      <c r="J294" s="11" cm="1">
        <f t="array" ref="J294">INDEX(Life_PremiumsReceived,A294)-INDEX(Life_ExpensesPaid,A294)-INDEX(Life_DeathBenefitsPaid,A294)</f>
        <v>1.7767292152161083</v>
      </c>
      <c r="K294" s="11" cm="1">
        <f t="array" ref="K294">IF(A294=Global_MaxT,INDEX(Life_NetCF,A294),INDEX(Life_NetCF,A294)+(INDEX(Life_BEL,(A294+1))/INDEX(Global_DiscountFactor,A294)))</f>
        <v>-1187.3056791524402</v>
      </c>
      <c r="L294" s="11"/>
      <c r="M294" s="5">
        <f t="shared" si="9"/>
        <v>25</v>
      </c>
      <c r="N294" s="22" cm="1">
        <f t="array" ref="N294">INDEX(Annuity_PolicyHoldersInforce,A294)*INDEX(Global_QxFactor,INDEX(Global_Age,A294),Global_QxIndex)</f>
        <v>6.4093147477888342E-6</v>
      </c>
      <c r="O294" s="22" cm="1">
        <f t="array" ref="O294">IF(A294=1,1,INDEX(Annuity_PolicyHoldersInforce,(A294-1))-INDEX(Annuity_Deaths,(A294-1)))</f>
        <v>0.99906225640940827</v>
      </c>
      <c r="P294" s="23" cm="1">
        <f t="array" ref="P294">Annuity_Annuity*((1+Annuity_AnnuityEscalation)^INDEX(Annuity_PolicyAge,A294))</f>
        <v>3386.3549408993858</v>
      </c>
      <c r="Q294" s="23" cm="1">
        <f t="array" ref="Q294">INDEX(Annuity_PolicyHoldersInforce,A294)*INDEX(Global_EscalatedExpense,A294)</f>
        <v>16.308088471770159</v>
      </c>
      <c r="R294" s="23" cm="1">
        <f t="array" ref="R294">INDEX(Annuity_PolicyHoldersInforce,A294)*INDEX(Annuity_EscalatedAnnuity,A294)</f>
        <v>3383.1794082580886</v>
      </c>
      <c r="S294" s="23" cm="1">
        <f t="array" ref="S294">-INDEX(Annuity_ExpensesPaid,A294)-INDEX(Annuity_AnnuitiesPaid,A294)</f>
        <v>-3399.4874967298588</v>
      </c>
      <c r="T294" s="23" cm="1">
        <f t="array" ref="T294">IF(A294=Global_MaxT,INDEX(Annuity_NetCF,A294),INDEX(Annuity_NetCF,A294)+(INDEX(Annuity_BEL,(A294+1))*INDEX(Global_DiscountFactor,A294)))</f>
        <v>-1672468.5779803428</v>
      </c>
    </row>
    <row r="295" spans="1:20" x14ac:dyDescent="0.2">
      <c r="A295" s="7">
        <v>293</v>
      </c>
      <c r="B295" s="21">
        <f t="shared" si="8"/>
        <v>46</v>
      </c>
      <c r="C295" s="21"/>
      <c r="D295" s="22" cm="1">
        <f t="array" ref="D295">IF(A295=1,1,INDEX(Life_PolicyHoldersInforce,(A295-1))-INDEX(Life_Deaths,(A295-1))-INDEX(Life_Lapses,(A295-1)))</f>
        <v>7.0253728690940209E-2</v>
      </c>
      <c r="E295" s="22" cm="1">
        <f t="array" ref="E295">(INDEX(Life_PolicyHoldersInforce,A295)-INDEX(Life_Deaths,A295))*INDEX(Life_LapseRateFactor,(Global_DurationInforce+A295))</f>
        <v>6.1412682448107846E-4</v>
      </c>
      <c r="F295" s="22" cm="1">
        <f t="array" ref="F295">INDEX(Life_PolicyHoldersInforce,A295)*INDEX(Global_QxFactor,INDEX(Global_Age,A295),Global_QxIndex)</f>
        <v>4.5070090126743606E-7</v>
      </c>
      <c r="G295" s="11" cm="1">
        <f t="array" ref="G295">INDEX(Life_Deaths,A295)*Life_SumAssured</f>
        <v>0.22535045063371803</v>
      </c>
      <c r="H295" s="11" cm="1">
        <f t="array" ref="H295">INDEX(Life_PolicyHoldersInforce,A295)*Life_Premium</f>
        <v>3.1333162996159336</v>
      </c>
      <c r="I295" s="11" cm="1">
        <f t="array" ref="I295">INDEX(Life_PolicyHoldersInforce,A295)*INDEX(Global_EscalatedExpense,A295)</f>
        <v>1.1514515292640122</v>
      </c>
      <c r="J295" s="11" cm="1">
        <f t="array" ref="J295">INDEX(Life_PremiumsReceived,A295)-INDEX(Life_ExpensesPaid,A295)-INDEX(Life_DeathBenefitsPaid,A295)</f>
        <v>1.7565143197182034</v>
      </c>
      <c r="K295" s="11" cm="1">
        <f t="array" ref="K295">IF(A295=Global_MaxT,INDEX(Life_NetCF,A295),INDEX(Life_NetCF,A295)+(INDEX(Life_BEL,(A295+1))/INDEX(Global_DiscountFactor,A295)))</f>
        <v>-1183.3225261365772</v>
      </c>
      <c r="L295" s="11"/>
      <c r="M295" s="5">
        <f t="shared" si="9"/>
        <v>25</v>
      </c>
      <c r="N295" s="22" cm="1">
        <f t="array" ref="N295">INDEX(Annuity_PolicyHoldersInforce,A295)*INDEX(Global_QxFactor,INDEX(Global_Age,A295),Global_QxIndex)</f>
        <v>6.4092736299152756E-6</v>
      </c>
      <c r="O295" s="22" cm="1">
        <f t="array" ref="O295">IF(A295=1,1,INDEX(Annuity_PolicyHoldersInforce,(A295-1))-INDEX(Annuity_Deaths,(A295-1)))</f>
        <v>0.99905584709466044</v>
      </c>
      <c r="P295" s="23" cm="1">
        <f t="array" ref="P295">Annuity_Annuity*((1+Annuity_AnnuityEscalation)^INDEX(Annuity_PolicyAge,A295))</f>
        <v>3386.3549408993858</v>
      </c>
      <c r="Q295" s="23" cm="1">
        <f t="array" ref="Q295">INDEX(Annuity_PolicyHoldersInforce,A295)*INDEX(Global_EscalatedExpense,A295)</f>
        <v>16.374424594856396</v>
      </c>
      <c r="R295" s="23" cm="1">
        <f t="array" ref="R295">INDEX(Annuity_PolicyHoldersInforce,A295)*INDEX(Annuity_EscalatedAnnuity,A295)</f>
        <v>3383.1577040434249</v>
      </c>
      <c r="S295" s="23" cm="1">
        <f t="array" ref="S295">-INDEX(Annuity_ExpensesPaid,A295)-INDEX(Annuity_AnnuitiesPaid,A295)</f>
        <v>-3399.5321286382814</v>
      </c>
      <c r="T295" s="23" cm="1">
        <f t="array" ref="T295">IF(A295=Global_MaxT,INDEX(Annuity_NetCF,A295),INDEX(Annuity_NetCF,A295)+(INDEX(Annuity_BEL,(A295+1))*INDEX(Global_DiscountFactor,A295)))</f>
        <v>-1677193.3686785931</v>
      </c>
    </row>
    <row r="296" spans="1:20" x14ac:dyDescent="0.2">
      <c r="A296" s="7">
        <v>294</v>
      </c>
      <c r="B296" s="21">
        <f t="shared" si="8"/>
        <v>46</v>
      </c>
      <c r="C296" s="21"/>
      <c r="D296" s="22" cm="1">
        <f t="array" ref="D296">IF(A296=1,1,INDEX(Life_PolicyHoldersInforce,(A296-1))-INDEX(Life_Deaths,(A296-1))-INDEX(Life_Lapses,(A296-1)))</f>
        <v>6.9639151165557869E-2</v>
      </c>
      <c r="E296" s="22" cm="1">
        <f t="array" ref="E296">(INDEX(Life_PolicyHoldersInforce,A296)-INDEX(Life_Deaths,A296))*INDEX(Life_LapseRateFactor,(Global_DurationInforce+A296))</f>
        <v>6.0875446131839319E-4</v>
      </c>
      <c r="F296" s="22" cm="1">
        <f t="array" ref="F296">INDEX(Life_PolicyHoldersInforce,A296)*INDEX(Global_QxFactor,INDEX(Global_Age,A296),Global_QxIndex)</f>
        <v>4.4675818321175727E-7</v>
      </c>
      <c r="G296" s="11" cm="1">
        <f t="array" ref="G296">INDEX(Life_Deaths,A296)*Life_SumAssured</f>
        <v>0.22337909160587863</v>
      </c>
      <c r="H296" s="11" cm="1">
        <f t="array" ref="H296">INDEX(Life_PolicyHoldersInforce,A296)*Life_Premium</f>
        <v>3.1059061419838812</v>
      </c>
      <c r="I296" s="11" cm="1">
        <f t="array" ref="I296">INDEX(Life_PolicyHoldersInforce,A296)*INDEX(Global_EscalatedExpense,A296)</f>
        <v>1.1460287835610892</v>
      </c>
      <c r="J296" s="11" cm="1">
        <f t="array" ref="J296">INDEX(Life_PremiumsReceived,A296)-INDEX(Life_ExpensesPaid,A296)-INDEX(Life_DeathBenefitsPaid,A296)</f>
        <v>1.7364982668169133</v>
      </c>
      <c r="K296" s="11" cm="1">
        <f t="array" ref="K296">IF(A296=Global_MaxT,INDEX(Life_NetCF,A296),INDEX(Life_NetCF,A296)+(INDEX(Life_BEL,(A296+1))/INDEX(Global_DiscountFactor,A296)))</f>
        <v>-1179.3385504284267</v>
      </c>
      <c r="L296" s="11"/>
      <c r="M296" s="5">
        <f t="shared" si="9"/>
        <v>25</v>
      </c>
      <c r="N296" s="22" cm="1">
        <f t="array" ref="N296">INDEX(Annuity_PolicyHoldersInforce,A296)*INDEX(Global_QxFactor,INDEX(Global_Age,A296),Global_QxIndex)</f>
        <v>6.4092325123055008E-6</v>
      </c>
      <c r="O296" s="22" cm="1">
        <f t="array" ref="O296">IF(A296=1,1,INDEX(Annuity_PolicyHoldersInforce,(A296-1))-INDEX(Annuity_Deaths,(A296-1)))</f>
        <v>0.99904943782103051</v>
      </c>
      <c r="P296" s="23" cm="1">
        <f t="array" ref="P296">Annuity_Annuity*((1+Annuity_AnnuityEscalation)^INDEX(Annuity_PolicyAge,A296))</f>
        <v>3386.3549408993858</v>
      </c>
      <c r="Q296" s="23" cm="1">
        <f t="array" ref="Q296">INDEX(Annuity_PolicyHoldersInforce,A296)*INDEX(Global_EscalatedExpense,A296)</f>
        <v>16.441030552217441</v>
      </c>
      <c r="R296" s="23" cm="1">
        <f t="array" ref="R296">INDEX(Annuity_PolicyHoldersInforce,A296)*INDEX(Annuity_EscalatedAnnuity,A296)</f>
        <v>3383.1359999680003</v>
      </c>
      <c r="S296" s="23" cm="1">
        <f t="array" ref="S296">-INDEX(Annuity_ExpensesPaid,A296)-INDEX(Annuity_AnnuitiesPaid,A296)</f>
        <v>-3399.5770305202177</v>
      </c>
      <c r="T296" s="23" cm="1">
        <f t="array" ref="T296">IF(A296=Global_MaxT,INDEX(Annuity_NetCF,A296),INDEX(Annuity_NetCF,A296)+(INDEX(Annuity_BEL,(A296+1))*INDEX(Global_DiscountFactor,A296)))</f>
        <v>-1681941.1126853211</v>
      </c>
    </row>
    <row r="297" spans="1:20" x14ac:dyDescent="0.2">
      <c r="A297" s="7">
        <v>295</v>
      </c>
      <c r="B297" s="21">
        <f t="shared" si="8"/>
        <v>46</v>
      </c>
      <c r="C297" s="21"/>
      <c r="D297" s="22" cm="1">
        <f t="array" ref="D297">IF(A297=1,1,INDEX(Life_PolicyHoldersInforce,(A297-1))-INDEX(Life_Deaths,(A297-1))-INDEX(Life_Lapses,(A297-1)))</f>
        <v>6.9029949946056268E-2</v>
      </c>
      <c r="E297" s="22" cm="1">
        <f t="array" ref="E297">(INDEX(Life_PolicyHoldersInforce,A297)-INDEX(Life_Deaths,A297))*INDEX(Life_LapseRateFactor,(Global_DurationInforce+A297))</f>
        <v>6.0342909542858566E-4</v>
      </c>
      <c r="F297" s="22" cm="1">
        <f t="array" ref="F297">INDEX(Life_PolicyHoldersInforce,A297)*INDEX(Global_QxFactor,INDEX(Global_Age,A297),Global_QxIndex)</f>
        <v>4.4284995593615645E-7</v>
      </c>
      <c r="G297" s="11" cm="1">
        <f t="array" ref="G297">INDEX(Life_Deaths,A297)*Life_SumAssured</f>
        <v>0.22142497796807822</v>
      </c>
      <c r="H297" s="11" cm="1">
        <f t="array" ref="H297">INDEX(Life_PolicyHoldersInforce,A297)*Life_Premium</f>
        <v>3.0787357675941096</v>
      </c>
      <c r="I297" s="11" cm="1">
        <f t="array" ref="I297">INDEX(Life_PolicyHoldersInforce,A297)*INDEX(Global_EscalatedExpense,A297)</f>
        <v>1.1406315762071204</v>
      </c>
      <c r="J297" s="11" cm="1">
        <f t="array" ref="J297">INDEX(Life_PremiumsReceived,A297)-INDEX(Life_ExpensesPaid,A297)-INDEX(Life_DeathBenefitsPaid,A297)</f>
        <v>1.7166792134189111</v>
      </c>
      <c r="K297" s="11" cm="1">
        <f t="array" ref="K297">IF(A297=Global_MaxT,INDEX(Life_NetCF,A297),INDEX(Life_NetCF,A297)+(INDEX(Life_BEL,(A297+1))/INDEX(Global_DiscountFactor,A297)))</f>
        <v>-1175.3539538924961</v>
      </c>
      <c r="L297" s="11"/>
      <c r="M297" s="5">
        <f t="shared" si="9"/>
        <v>25</v>
      </c>
      <c r="N297" s="22" cm="1">
        <f t="array" ref="N297">INDEX(Annuity_PolicyHoldersInforce,A297)*INDEX(Global_QxFactor,INDEX(Global_Age,A297),Global_QxIndex)</f>
        <v>6.4091913949595108E-6</v>
      </c>
      <c r="O297" s="22" cm="1">
        <f t="array" ref="O297">IF(A297=1,1,INDEX(Annuity_PolicyHoldersInforce,(A297-1))-INDEX(Annuity_Deaths,(A297-1)))</f>
        <v>0.99904302858851823</v>
      </c>
      <c r="P297" s="23" cm="1">
        <f t="array" ref="P297">Annuity_Annuity*((1+Annuity_AnnuityEscalation)^INDEX(Annuity_PolicyAge,A297))</f>
        <v>3386.3549408993858</v>
      </c>
      <c r="Q297" s="23" cm="1">
        <f t="array" ref="Q297">INDEX(Annuity_PolicyHoldersInforce,A297)*INDEX(Global_EscalatedExpense,A297)</f>
        <v>16.507907441453384</v>
      </c>
      <c r="R297" s="23" cm="1">
        <f t="array" ref="R297">INDEX(Annuity_PolicyHoldersInforce,A297)*INDEX(Annuity_EscalatedAnnuity,A297)</f>
        <v>3383.1142960318152</v>
      </c>
      <c r="S297" s="23" cm="1">
        <f t="array" ref="S297">-INDEX(Annuity_ExpensesPaid,A297)-INDEX(Annuity_AnnuitiesPaid,A297)</f>
        <v>-3399.6222034732687</v>
      </c>
      <c r="T297" s="23" cm="1">
        <f t="array" ref="T297">IF(A297=Global_MaxT,INDEX(Annuity_NetCF,A297),INDEX(Annuity_NetCF,A297)+(INDEX(Annuity_BEL,(A297+1))*INDEX(Global_DiscountFactor,A297)))</f>
        <v>-1686711.9214556292</v>
      </c>
    </row>
    <row r="298" spans="1:20" x14ac:dyDescent="0.2">
      <c r="A298" s="7">
        <v>296</v>
      </c>
      <c r="B298" s="21">
        <f t="shared" si="8"/>
        <v>46</v>
      </c>
      <c r="C298" s="21"/>
      <c r="D298" s="22" cm="1">
        <f t="array" ref="D298">IF(A298=1,1,INDEX(Life_PolicyHoldersInforce,(A298-1))-INDEX(Life_Deaths,(A298-1))-INDEX(Life_Lapses,(A298-1)))</f>
        <v>6.8426078000671742E-2</v>
      </c>
      <c r="E298" s="22" cm="1">
        <f t="array" ref="E298">(INDEX(Life_PolicyHoldersInforce,A298)-INDEX(Life_Deaths,A298))*INDEX(Life_LapseRateFactor,(Global_DurationInforce+A298))</f>
        <v>5.9815031568091325E-4</v>
      </c>
      <c r="F298" s="22" cm="1">
        <f t="array" ref="F298">INDEX(Life_PolicyHoldersInforce,A298)*INDEX(Global_QxFactor,INDEX(Global_Age,A298),Global_QxIndex)</f>
        <v>4.3897591771631707E-7</v>
      </c>
      <c r="G298" s="11" cm="1">
        <f t="array" ref="G298">INDEX(Life_Deaths,A298)*Life_SumAssured</f>
        <v>0.21948795885815853</v>
      </c>
      <c r="H298" s="11" cm="1">
        <f t="array" ref="H298">INDEX(Life_PolicyHoldersInforce,A298)*Life_Premium</f>
        <v>3.0518030788299599</v>
      </c>
      <c r="I298" s="11" cm="1">
        <f t="array" ref="I298">INDEX(Life_PolicyHoldersInforce,A298)*INDEX(Global_EscalatedExpense,A298)</f>
        <v>1.1352597869295906</v>
      </c>
      <c r="J298" s="11" cm="1">
        <f t="array" ref="J298">INDEX(Life_PremiumsReceived,A298)-INDEX(Life_ExpensesPaid,A298)-INDEX(Life_DeathBenefitsPaid,A298)</f>
        <v>1.6970553330422109</v>
      </c>
      <c r="K298" s="11" cm="1">
        <f t="array" ref="K298">IF(A298=Global_MaxT,INDEX(Life_NetCF,A298),INDEX(Life_NetCF,A298)+(INDEX(Life_BEL,(A298+1))/INDEX(Global_DiscountFactor,A298)))</f>
        <v>-1171.368935581301</v>
      </c>
      <c r="L298" s="11"/>
      <c r="M298" s="5">
        <f t="shared" si="9"/>
        <v>25</v>
      </c>
      <c r="N298" s="22" cm="1">
        <f t="array" ref="N298">INDEX(Annuity_PolicyHoldersInforce,A298)*INDEX(Global_QxFactor,INDEX(Global_Age,A298),Global_QxIndex)</f>
        <v>6.4091502778773012E-6</v>
      </c>
      <c r="O298" s="22" cm="1">
        <f t="array" ref="O298">IF(A298=1,1,INDEX(Annuity_PolicyHoldersInforce,(A298-1))-INDEX(Annuity_Deaths,(A298-1)))</f>
        <v>0.99903661939712329</v>
      </c>
      <c r="P298" s="23" cm="1">
        <f t="array" ref="P298">Annuity_Annuity*((1+Annuity_AnnuityEscalation)^INDEX(Annuity_PolicyAge,A298))</f>
        <v>3386.3549408993858</v>
      </c>
      <c r="Q298" s="23" cm="1">
        <f t="array" ref="Q298">INDEX(Annuity_PolicyHoldersInforce,A298)*INDEX(Global_EscalatedExpense,A298)</f>
        <v>16.575056364629031</v>
      </c>
      <c r="R298" s="23" cm="1">
        <f t="array" ref="R298">INDEX(Annuity_PolicyHoldersInforce,A298)*INDEX(Annuity_EscalatedAnnuity,A298)</f>
        <v>3383.0925922348679</v>
      </c>
      <c r="S298" s="23" cm="1">
        <f t="array" ref="S298">-INDEX(Annuity_ExpensesPaid,A298)-INDEX(Annuity_AnnuitiesPaid,A298)</f>
        <v>-3399.6676485994967</v>
      </c>
      <c r="T298" s="23" cm="1">
        <f t="array" ref="T298">IF(A298=Global_MaxT,INDEX(Annuity_NetCF,A298),INDEX(Annuity_NetCF,A298)+(INDEX(Annuity_BEL,(A298+1))*INDEX(Global_DiscountFactor,A298)))</f>
        <v>-1691505.9069860296</v>
      </c>
    </row>
    <row r="299" spans="1:20" x14ac:dyDescent="0.2">
      <c r="A299" s="7">
        <v>297</v>
      </c>
      <c r="B299" s="21">
        <f t="shared" si="8"/>
        <v>46</v>
      </c>
      <c r="C299" s="21"/>
      <c r="D299" s="22" cm="1">
        <f t="array" ref="D299">IF(A299=1,1,INDEX(Life_PolicyHoldersInforce,(A299-1))-INDEX(Life_Deaths,(A299-1))-INDEX(Life_Lapses,(A299-1)))</f>
        <v>6.7827488709073111E-2</v>
      </c>
      <c r="E299" s="22" cm="1">
        <f t="array" ref="E299">(INDEX(Life_PolicyHoldersInforce,A299)-INDEX(Life_Deaths,A299))*INDEX(Life_LapseRateFactor,(Global_DurationInforce+A299))</f>
        <v>5.9291771454119248E-4</v>
      </c>
      <c r="F299" s="22" cm="1">
        <f t="array" ref="F299">INDEX(Life_PolicyHoldersInforce,A299)*INDEX(Global_QxFactor,INDEX(Global_Age,A299),Global_QxIndex)</f>
        <v>4.3513576946739815E-7</v>
      </c>
      <c r="G299" s="11" cm="1">
        <f t="array" ref="G299">INDEX(Life_Deaths,A299)*Life_SumAssured</f>
        <v>0.21756788473369906</v>
      </c>
      <c r="H299" s="11" cm="1">
        <f t="array" ref="H299">INDEX(Life_PolicyHoldersInforce,A299)*Life_Premium</f>
        <v>3.0251059964246609</v>
      </c>
      <c r="I299" s="11" cm="1">
        <f t="array" ref="I299">INDEX(Life_PolicyHoldersInforce,A299)*INDEX(Global_EscalatedExpense,A299)</f>
        <v>1.1299132960224059</v>
      </c>
      <c r="J299" s="11" cm="1">
        <f t="array" ref="J299">INDEX(Life_PremiumsReceived,A299)-INDEX(Life_ExpensesPaid,A299)-INDEX(Life_DeathBenefitsPaid,A299)</f>
        <v>1.677624815668556</v>
      </c>
      <c r="K299" s="11" cm="1">
        <f t="array" ref="K299">IF(A299=Global_MaxT,INDEX(Life_NetCF,A299),INDEX(Life_NetCF,A299)+(INDEX(Life_BEL,(A299+1))/INDEX(Global_DiscountFactor,A299)))</f>
        <v>-1167.3836917655178</v>
      </c>
      <c r="L299" s="11"/>
      <c r="M299" s="5">
        <f t="shared" si="9"/>
        <v>25</v>
      </c>
      <c r="N299" s="22" cm="1">
        <f t="array" ref="N299">INDEX(Annuity_PolicyHoldersInforce,A299)*INDEX(Global_QxFactor,INDEX(Global_Age,A299),Global_QxIndex)</f>
        <v>6.409109161058872E-6</v>
      </c>
      <c r="O299" s="22" cm="1">
        <f t="array" ref="O299">IF(A299=1,1,INDEX(Annuity_PolicyHoldersInforce,(A299-1))-INDEX(Annuity_Deaths,(A299-1)))</f>
        <v>0.99903021024684546</v>
      </c>
      <c r="P299" s="23" cm="1">
        <f t="array" ref="P299">Annuity_Annuity*((1+Annuity_AnnuityEscalation)^INDEX(Annuity_PolicyAge,A299))</f>
        <v>3386.3549408993858</v>
      </c>
      <c r="Q299" s="23" cm="1">
        <f t="array" ref="Q299">INDEX(Annuity_PolicyHoldersInforce,A299)*INDEX(Global_EscalatedExpense,A299)</f>
        <v>16.642478428292026</v>
      </c>
      <c r="R299" s="23" cm="1">
        <f t="array" ref="R299">INDEX(Annuity_PolicyHoldersInforce,A299)*INDEX(Annuity_EscalatedAnnuity,A299)</f>
        <v>3383.0708885771573</v>
      </c>
      <c r="S299" s="23" cm="1">
        <f t="array" ref="S299">-INDEX(Annuity_ExpensesPaid,A299)-INDEX(Annuity_AnnuitiesPaid,A299)</f>
        <v>-3399.7133670054495</v>
      </c>
      <c r="T299" s="23" cm="1">
        <f t="array" ref="T299">IF(A299=Global_MaxT,INDEX(Annuity_NetCF,A299),INDEX(Annuity_NetCF,A299)+(INDEX(Annuity_BEL,(A299+1))*INDEX(Global_DiscountFactor,A299)))</f>
        <v>-1696323.1818170762</v>
      </c>
    </row>
    <row r="300" spans="1:20" x14ac:dyDescent="0.2">
      <c r="A300" s="7">
        <v>298</v>
      </c>
      <c r="B300" s="21">
        <f t="shared" si="8"/>
        <v>46</v>
      </c>
      <c r="C300" s="21"/>
      <c r="D300" s="22" cm="1">
        <f t="array" ref="D300">IF(A300=1,1,INDEX(Life_PolicyHoldersInforce,(A300-1))-INDEX(Life_Deaths,(A300-1))-INDEX(Life_Lapses,(A300-1)))</f>
        <v>6.723413585876245E-2</v>
      </c>
      <c r="E300" s="22" cm="1">
        <f t="array" ref="E300">(INDEX(Life_PolicyHoldersInforce,A300)-INDEX(Life_Deaths,A300))*INDEX(Life_LapseRateFactor,(Global_DurationInforce+A300))</f>
        <v>5.8773088804033697E-4</v>
      </c>
      <c r="F300" s="22" cm="1">
        <f t="array" ref="F300">INDEX(Life_PolicyHoldersInforce,A300)*INDEX(Global_QxFactor,INDEX(Global_Age,A300),Global_QxIndex)</f>
        <v>4.3132921472094377E-7</v>
      </c>
      <c r="G300" s="11" cm="1">
        <f t="array" ref="G300">INDEX(Life_Deaths,A300)*Life_SumAssured</f>
        <v>0.21566460736047188</v>
      </c>
      <c r="H300" s="11" cm="1">
        <f t="array" ref="H300">INDEX(Life_PolicyHoldersInforce,A300)*Life_Premium</f>
        <v>2.9986424593008052</v>
      </c>
      <c r="I300" s="11" cm="1">
        <f t="array" ref="I300">INDEX(Life_PolicyHoldersInforce,A300)*INDEX(Global_EscalatedExpense,A300)</f>
        <v>1.1245919843432266</v>
      </c>
      <c r="J300" s="11" cm="1">
        <f t="array" ref="J300">INDEX(Life_PremiumsReceived,A300)-INDEX(Life_ExpensesPaid,A300)-INDEX(Life_DeathBenefitsPaid,A300)</f>
        <v>1.6583858675971066</v>
      </c>
      <c r="K300" s="11" cm="1">
        <f t="array" ref="K300">IF(A300=Global_MaxT,INDEX(Life_NetCF,A300),INDEX(Life_NetCF,A300)+(INDEX(Life_BEL,(A300+1))/INDEX(Global_DiscountFactor,A300)))</f>
        <v>-1163.3984159638424</v>
      </c>
      <c r="L300" s="11"/>
      <c r="M300" s="5">
        <f t="shared" si="9"/>
        <v>25</v>
      </c>
      <c r="N300" s="22" cm="1">
        <f t="array" ref="N300">INDEX(Annuity_PolicyHoldersInforce,A300)*INDEX(Global_QxFactor,INDEX(Global_Age,A300),Global_QxIndex)</f>
        <v>6.40906804450422E-6</v>
      </c>
      <c r="O300" s="22" cm="1">
        <f t="array" ref="O300">IF(A300=1,1,INDEX(Annuity_PolicyHoldersInforce,(A300-1))-INDEX(Annuity_Deaths,(A300-1)))</f>
        <v>0.99902380113768441</v>
      </c>
      <c r="P300" s="23" cm="1">
        <f t="array" ref="P300">Annuity_Annuity*((1+Annuity_AnnuityEscalation)^INDEX(Annuity_PolicyAge,A300))</f>
        <v>3386.3549408993858</v>
      </c>
      <c r="Q300" s="23" cm="1">
        <f t="array" ref="Q300">INDEX(Annuity_PolicyHoldersInforce,A300)*INDEX(Global_EscalatedExpense,A300)</f>
        <v>16.710174743491098</v>
      </c>
      <c r="R300" s="23" cm="1">
        <f t="array" ref="R300">INDEX(Annuity_PolicyHoldersInforce,A300)*INDEX(Annuity_EscalatedAnnuity,A300)</f>
        <v>3383.0491850586832</v>
      </c>
      <c r="S300" s="23" cm="1">
        <f t="array" ref="S300">-INDEX(Annuity_ExpensesPaid,A300)-INDEX(Annuity_AnnuitiesPaid,A300)</f>
        <v>-3399.7593598021745</v>
      </c>
      <c r="T300" s="23" cm="1">
        <f t="array" ref="T300">IF(A300=Global_MaxT,INDEX(Annuity_NetCF,A300),INDEX(Annuity_NetCF,A300)+(INDEX(Annuity_BEL,(A300+1))*INDEX(Global_DiscountFactor,A300)))</f>
        <v>-1701163.8590360074</v>
      </c>
    </row>
    <row r="301" spans="1:20" x14ac:dyDescent="0.2">
      <c r="A301" s="7">
        <v>299</v>
      </c>
      <c r="B301" s="21">
        <f t="shared" si="8"/>
        <v>46</v>
      </c>
      <c r="C301" s="21"/>
      <c r="D301" s="22" cm="1">
        <f t="array" ref="D301">IF(A301=1,1,INDEX(Life_PolicyHoldersInforce,(A301-1))-INDEX(Life_Deaths,(A301-1))-INDEX(Life_Lapses,(A301-1)))</f>
        <v>6.66459736415074E-2</v>
      </c>
      <c r="E301" s="22" cm="1">
        <f t="array" ref="E301">(INDEX(Life_PolicyHoldersInforce,A301)-INDEX(Life_Deaths,A301))*INDEX(Life_LapseRateFactor,(Global_DurationInforce+A301))</f>
        <v>5.8258943574316985E-4</v>
      </c>
      <c r="F301" s="22" cm="1">
        <f t="array" ref="F301">INDEX(Life_PolicyHoldersInforce,A301)*INDEX(Global_QxFactor,INDEX(Global_Age,A301),Global_QxIndex)</f>
        <v>4.2755595960199537E-7</v>
      </c>
      <c r="G301" s="11" cm="1">
        <f t="array" ref="G301">INDEX(Life_Deaths,A301)*Life_SumAssured</f>
        <v>0.21377797980099769</v>
      </c>
      <c r="H301" s="11" cm="1">
        <f t="array" ref="H301">INDEX(Life_PolicyHoldersInforce,A301)*Life_Premium</f>
        <v>2.9724104244112302</v>
      </c>
      <c r="I301" s="11" cm="1">
        <f t="array" ref="I301">INDEX(Life_PolicyHoldersInforce,A301)*INDEX(Global_EscalatedExpense,A301)</f>
        <v>1.1192957333108124</v>
      </c>
      <c r="J301" s="11" cm="1">
        <f t="array" ref="J301">INDEX(Life_PremiumsReceived,A301)-INDEX(Life_ExpensesPaid,A301)-INDEX(Life_DeathBenefitsPaid,A301)</f>
        <v>1.6393367112994199</v>
      </c>
      <c r="K301" s="11" cm="1">
        <f t="array" ref="K301">IF(A301=Global_MaxT,INDEX(Life_NetCF,A301),INDEX(Life_NetCF,A301)+(INDEX(Life_BEL,(A301+1))/INDEX(Global_DiscountFactor,A301)))</f>
        <v>-1159.4132989725595</v>
      </c>
      <c r="L301" s="11"/>
      <c r="M301" s="5">
        <f t="shared" si="9"/>
        <v>25</v>
      </c>
      <c r="N301" s="22" cm="1">
        <f t="array" ref="N301">INDEX(Annuity_PolicyHoldersInforce,A301)*INDEX(Global_QxFactor,INDEX(Global_Age,A301),Global_QxIndex)</f>
        <v>6.409026928213345E-6</v>
      </c>
      <c r="O301" s="22" cm="1">
        <f t="array" ref="O301">IF(A301=1,1,INDEX(Annuity_PolicyHoldersInforce,(A301-1))-INDEX(Annuity_Deaths,(A301-1)))</f>
        <v>0.99901739206963991</v>
      </c>
      <c r="P301" s="23" cm="1">
        <f t="array" ref="P301">Annuity_Annuity*((1+Annuity_AnnuityEscalation)^INDEX(Annuity_PolicyAge,A301))</f>
        <v>3386.3549408993858</v>
      </c>
      <c r="Q301" s="23" cm="1">
        <f t="array" ref="Q301">INDEX(Annuity_PolicyHoldersInforce,A301)*INDEX(Global_EscalatedExpense,A301)</f>
        <v>16.778146425794368</v>
      </c>
      <c r="R301" s="23" cm="1">
        <f t="array" ref="R301">INDEX(Annuity_PolicyHoldersInforce,A301)*INDEX(Annuity_EscalatedAnnuity,A301)</f>
        <v>3383.027481679444</v>
      </c>
      <c r="S301" s="23" cm="1">
        <f t="array" ref="S301">-INDEX(Annuity_ExpensesPaid,A301)-INDEX(Annuity_AnnuitiesPaid,A301)</f>
        <v>-3399.8056281052382</v>
      </c>
      <c r="T301" s="23" cm="1">
        <f t="array" ref="T301">IF(A301=Global_MaxT,INDEX(Annuity_NetCF,A301),INDEX(Annuity_NetCF,A301)+(INDEX(Annuity_BEL,(A301+1))*INDEX(Global_DiscountFactor,A301)))</f>
        <v>-1706028.0522794034</v>
      </c>
    </row>
    <row r="302" spans="1:20" x14ac:dyDescent="0.2">
      <c r="A302" s="7">
        <v>300</v>
      </c>
      <c r="B302" s="21">
        <f t="shared" si="8"/>
        <v>47</v>
      </c>
      <c r="C302" s="21"/>
      <c r="D302" s="22" cm="1">
        <f t="array" ref="D302">IF(A302=1,1,INDEX(Life_PolicyHoldersInforce,(A302-1))-INDEX(Life_Deaths,(A302-1))-INDEX(Life_Lapses,(A302-1)))</f>
        <v>6.6062956649804633E-2</v>
      </c>
      <c r="E302" s="22" cm="1">
        <f t="array" ref="E302">(INDEX(Life_PolicyHoldersInforce,A302)-INDEX(Life_Deaths,A302))*INDEX(Life_LapseRateFactor,(Global_DurationInforce+A302))</f>
        <v>5.774926216825895E-4</v>
      </c>
      <c r="F302" s="22" cm="1">
        <f t="array" ref="F302">INDEX(Life_PolicyHoldersInforce,A302)*INDEX(Global_QxFactor,INDEX(Global_Age,A302),Global_QxIndex)</f>
        <v>4.6259974485948819E-7</v>
      </c>
      <c r="G302" s="11" cm="1">
        <f t="array" ref="G302">INDEX(Life_Deaths,A302)*Life_SumAssured</f>
        <v>0.23129987242974409</v>
      </c>
      <c r="H302" s="11" cm="1">
        <f t="array" ref="H302">INDEX(Life_PolicyHoldersInforce,A302)*Life_Premium</f>
        <v>2.9464078665812865</v>
      </c>
      <c r="I302" s="11" cm="1">
        <f t="array" ref="I302">INDEX(Life_PolicyHoldersInforce,A302)*INDEX(Global_EscalatedExpense,A302)</f>
        <v>1.1140244249023803</v>
      </c>
      <c r="J302" s="11" cm="1">
        <f t="array" ref="J302">INDEX(Life_PremiumsReceived,A302)-INDEX(Life_ExpensesPaid,A302)-INDEX(Life_DeathBenefitsPaid,A302)</f>
        <v>1.6010835692491621</v>
      </c>
      <c r="K302" s="11" cm="1">
        <f t="array" ref="K302">IF(A302=Global_MaxT,INDEX(Life_NetCF,A302),INDEX(Life_NetCF,A302)+(INDEX(Life_BEL,(A302+1))/INDEX(Global_DiscountFactor,A302)))</f>
        <v>-1155.4285288948233</v>
      </c>
      <c r="L302" s="11"/>
      <c r="M302" s="5">
        <f t="shared" si="9"/>
        <v>26</v>
      </c>
      <c r="N302" s="22" cm="1">
        <f t="array" ref="N302">INDEX(Annuity_PolicyHoldersInforce,A302)*INDEX(Global_QxFactor,INDEX(Global_Age,A302),Global_QxIndex)</f>
        <v>6.9954820265942732E-6</v>
      </c>
      <c r="O302" s="22" cm="1">
        <f t="array" ref="O302">IF(A302=1,1,INDEX(Annuity_PolicyHoldersInforce,(A302-1))-INDEX(Annuity_Deaths,(A302-1)))</f>
        <v>0.99901098304271174</v>
      </c>
      <c r="P302" s="23" cm="1">
        <f t="array" ref="P302">Annuity_Annuity*((1+Annuity_AnnuityEscalation)^INDEX(Annuity_PolicyAge,A302))</f>
        <v>3555.6726879443554</v>
      </c>
      <c r="Q302" s="23" cm="1">
        <f t="array" ref="Q302">INDEX(Annuity_PolicyHoldersInforce,A302)*INDEX(Global_EscalatedExpense,A302)</f>
        <v>16.846394595307743</v>
      </c>
      <c r="R302" s="23" cm="1">
        <f t="array" ref="R302">INDEX(Annuity_PolicyHoldersInforce,A302)*INDEX(Annuity_EscalatedAnnuity,A302)</f>
        <v>3552.1560673614117</v>
      </c>
      <c r="S302" s="23" cm="1">
        <f t="array" ref="S302">-INDEX(Annuity_ExpensesPaid,A302)-INDEX(Annuity_AnnuitiesPaid,A302)</f>
        <v>-3569.0024619567193</v>
      </c>
      <c r="T302" s="23" cm="1">
        <f t="array" ref="T302">IF(A302=Global_MaxT,INDEX(Annuity_NetCF,A302),INDEX(Annuity_NetCF,A302)+(INDEX(Annuity_BEL,(A302+1))*INDEX(Global_DiscountFactor,A302)))</f>
        <v>-1710915.8757358547</v>
      </c>
    </row>
    <row r="303" spans="1:20" x14ac:dyDescent="0.2">
      <c r="A303" s="7">
        <v>301</v>
      </c>
      <c r="B303" s="21">
        <f t="shared" si="8"/>
        <v>47</v>
      </c>
      <c r="C303" s="21"/>
      <c r="D303" s="22" cm="1">
        <f t="array" ref="D303">IF(A303=1,1,INDEX(Life_PolicyHoldersInforce,(A303-1))-INDEX(Life_Deaths,(A303-1))-INDEX(Life_Lapses,(A303-1)))</f>
        <v>6.5485001428377182E-2</v>
      </c>
      <c r="E303" s="22" cm="1">
        <f t="array" ref="E303">(INDEX(Life_PolicyHoldersInforce,A303)-INDEX(Life_Deaths,A303))*INDEX(Life_LapseRateFactor,(Global_DurationInforce+A303))</f>
        <v>5.7244039736561645E-4</v>
      </c>
      <c r="F303" s="22" cm="1">
        <f t="array" ref="F303">INDEX(Life_PolicyHoldersInforce,A303)*INDEX(Global_QxFactor,INDEX(Global_Age,A303),Global_QxIndex)</f>
        <v>4.5855266686705418E-7</v>
      </c>
      <c r="G303" s="11" cm="1">
        <f t="array" ref="G303">INDEX(Life_Deaths,A303)*Life_SumAssured</f>
        <v>0.2292763334335271</v>
      </c>
      <c r="H303" s="11" cm="1">
        <f t="array" ref="H303">INDEX(Life_PolicyHoldersInforce,A303)*Life_Premium</f>
        <v>2.9206310637056223</v>
      </c>
      <c r="I303" s="11" cm="1">
        <f t="array" ref="I303">INDEX(Life_PolicyHoldersInforce,A303)*INDEX(Global_EscalatedExpense,A303)</f>
        <v>1.1087772907089422</v>
      </c>
      <c r="J303" s="11" cm="1">
        <f t="array" ref="J303">INDEX(Life_PremiumsReceived,A303)-INDEX(Life_ExpensesPaid,A303)-INDEX(Life_DeathBenefitsPaid,A303)</f>
        <v>1.5825774395631531</v>
      </c>
      <c r="K303" s="11" cm="1">
        <f t="array" ref="K303">IF(A303=Global_MaxT,INDEX(Life_NetCF,A303),INDEX(Life_NetCF,A303)+(INDEX(Life_BEL,(A303+1))/INDEX(Global_DiscountFactor,A303)))</f>
        <v>-1151.4249930880167</v>
      </c>
      <c r="L303" s="11"/>
      <c r="M303" s="5">
        <f t="shared" si="9"/>
        <v>26</v>
      </c>
      <c r="N303" s="22" cm="1">
        <f t="array" ref="N303">INDEX(Annuity_PolicyHoldersInforce,A303)*INDEX(Global_QxFactor,INDEX(Global_Age,A303),Global_QxIndex)</f>
        <v>6.9954330413782805E-6</v>
      </c>
      <c r="O303" s="22" cm="1">
        <f t="array" ref="O303">IF(A303=1,1,INDEX(Annuity_PolicyHoldersInforce,(A303-1))-INDEX(Annuity_Deaths,(A303-1)))</f>
        <v>0.9990039875606852</v>
      </c>
      <c r="P303" s="23" cm="1">
        <f t="array" ref="P303">Annuity_Annuity*((1+Annuity_AnnuityEscalation)^INDEX(Annuity_PolicyAge,A303))</f>
        <v>3555.6726879443554</v>
      </c>
      <c r="Q303" s="23" cm="1">
        <f t="array" ref="Q303">INDEX(Annuity_PolicyHoldersInforce,A303)*INDEX(Global_EscalatedExpense,A303)</f>
        <v>16.914910446271577</v>
      </c>
      <c r="R303" s="23" cm="1">
        <f t="array" ref="R303">INDEX(Annuity_PolicyHoldersInforce,A303)*INDEX(Annuity_EscalatedAnnuity,A303)</f>
        <v>3552.1311937170308</v>
      </c>
      <c r="S303" s="23" cm="1">
        <f t="array" ref="S303">-INDEX(Annuity_ExpensesPaid,A303)-INDEX(Annuity_AnnuitiesPaid,A303)</f>
        <v>-3569.0461041633025</v>
      </c>
      <c r="T303" s="23" cm="1">
        <f t="array" ref="T303">IF(A303=Global_MaxT,INDEX(Annuity_NetCF,A303),INDEX(Annuity_NetCF,A303)+(INDEX(Annuity_BEL,(A303+1))*INDEX(Global_DiscountFactor,A303)))</f>
        <v>-1715657.4705121389</v>
      </c>
    </row>
    <row r="304" spans="1:20" x14ac:dyDescent="0.2">
      <c r="A304" s="7">
        <v>302</v>
      </c>
      <c r="B304" s="21">
        <f t="shared" si="8"/>
        <v>47</v>
      </c>
      <c r="C304" s="21"/>
      <c r="D304" s="22" cm="1">
        <f t="array" ref="D304">IF(A304=1,1,INDEX(Life_PolicyHoldersInforce,(A304-1))-INDEX(Life_Deaths,(A304-1))-INDEX(Life_Lapses,(A304-1)))</f>
        <v>6.4912102478344696E-2</v>
      </c>
      <c r="E304" s="22" cm="1">
        <f t="array" ref="E304">(INDEX(Life_PolicyHoldersInforce,A304)-INDEX(Life_Deaths,A304))*INDEX(Life_LapseRateFactor,(Global_DurationInforce+A304))</f>
        <v>5.6743237269655329E-4</v>
      </c>
      <c r="F304" s="22" cm="1">
        <f t="array" ref="F304">INDEX(Life_PolicyHoldersInforce,A304)*INDEX(Global_QxFactor,INDEX(Global_Age,A304),Global_QxIndex)</f>
        <v>4.5454099494749164E-7</v>
      </c>
      <c r="G304" s="11" cm="1">
        <f t="array" ref="G304">INDEX(Life_Deaths,A304)*Life_SumAssured</f>
        <v>0.22727049747374581</v>
      </c>
      <c r="H304" s="11" cm="1">
        <f t="array" ref="H304">INDEX(Life_PolicyHoldersInforce,A304)*Life_Premium</f>
        <v>2.8950797705341738</v>
      </c>
      <c r="I304" s="11" cm="1">
        <f t="array" ref="I304">INDEX(Life_PolicyHoldersInforce,A304)*INDEX(Global_EscalatedExpense,A304)</f>
        <v>1.1035548708903691</v>
      </c>
      <c r="J304" s="11" cm="1">
        <f t="array" ref="J304">INDEX(Life_PremiumsReceived,A304)-INDEX(Life_ExpensesPaid,A304)-INDEX(Life_DeathBenefitsPaid,A304)</f>
        <v>1.5642544021700588</v>
      </c>
      <c r="K304" s="11" cm="1">
        <f t="array" ref="K304">IF(A304=Global_MaxT,INDEX(Life_NetCF,A304),INDEX(Life_NetCF,A304)+(INDEX(Life_BEL,(A304+1))/INDEX(Global_DiscountFactor,A304)))</f>
        <v>-1147.4224338111949</v>
      </c>
      <c r="L304" s="11"/>
      <c r="M304" s="5">
        <f t="shared" si="9"/>
        <v>26</v>
      </c>
      <c r="N304" s="22" cm="1">
        <f t="array" ref="N304">INDEX(Annuity_PolicyHoldersInforce,A304)*INDEX(Global_QxFactor,INDEX(Global_Age,A304),Global_QxIndex)</f>
        <v>6.9953840565053006E-6</v>
      </c>
      <c r="O304" s="22" cm="1">
        <f t="array" ref="O304">IF(A304=1,1,INDEX(Annuity_PolicyHoldersInforce,(A304-1))-INDEX(Annuity_Deaths,(A304-1)))</f>
        <v>0.99899699212764381</v>
      </c>
      <c r="P304" s="23" cm="1">
        <f t="array" ref="P304">Annuity_Annuity*((1+Annuity_AnnuityEscalation)^INDEX(Annuity_PolicyAge,A304))</f>
        <v>3555.6726879443554</v>
      </c>
      <c r="Q304" s="23" cm="1">
        <f t="array" ref="Q304">INDEX(Annuity_PolicyHoldersInforce,A304)*INDEX(Global_EscalatedExpense,A304)</f>
        <v>16.983704957562825</v>
      </c>
      <c r="R304" s="23" cm="1">
        <f t="array" ref="R304">INDEX(Annuity_PolicyHoldersInforce,A304)*INDEX(Annuity_EscalatedAnnuity,A304)</f>
        <v>3552.1063202468254</v>
      </c>
      <c r="S304" s="23" cm="1">
        <f t="array" ref="S304">-INDEX(Annuity_ExpensesPaid,A304)-INDEX(Annuity_AnnuitiesPaid,A304)</f>
        <v>-3569.090025204388</v>
      </c>
      <c r="T304" s="23" cm="1">
        <f t="array" ref="T304">IF(A304=Global_MaxT,INDEX(Annuity_NetCF,A304),INDEX(Annuity_NetCF,A304)+(INDEX(Annuity_BEL,(A304+1))*INDEX(Global_DiscountFactor,A304)))</f>
        <v>-1720422.1013861198</v>
      </c>
    </row>
    <row r="305" spans="1:20" x14ac:dyDescent="0.2">
      <c r="A305" s="7">
        <v>303</v>
      </c>
      <c r="B305" s="21">
        <f t="shared" si="8"/>
        <v>47</v>
      </c>
      <c r="C305" s="21"/>
      <c r="D305" s="22" cm="1">
        <f t="array" ref="D305">IF(A305=1,1,INDEX(Life_PolicyHoldersInforce,(A305-1))-INDEX(Life_Deaths,(A305-1))-INDEX(Life_Lapses,(A305-1)))</f>
        <v>6.4344215564653195E-2</v>
      </c>
      <c r="E305" s="22" cm="1">
        <f t="array" ref="E305">(INDEX(Life_PolicyHoldersInforce,A305)-INDEX(Life_Deaths,A305))*INDEX(Life_LapseRateFactor,(Global_DurationInforce+A305))</f>
        <v>5.6246816099247575E-4</v>
      </c>
      <c r="F305" s="22" cm="1">
        <f t="array" ref="F305">INDEX(Life_PolicyHoldersInforce,A305)*INDEX(Global_QxFactor,INDEX(Global_Age,A305),Global_QxIndex)</f>
        <v>4.5056441934892577E-7</v>
      </c>
      <c r="G305" s="11" cm="1">
        <f t="array" ref="G305">INDEX(Life_Deaths,A305)*Life_SumAssured</f>
        <v>0.22528220967446289</v>
      </c>
      <c r="H305" s="11" cm="1">
        <f t="array" ref="H305">INDEX(Life_PolicyHoldersInforce,A305)*Life_Premium</f>
        <v>2.8697520141835327</v>
      </c>
      <c r="I305" s="11" cm="1">
        <f t="array" ref="I305">INDEX(Life_PolicyHoldersInforce,A305)*INDEX(Global_EscalatedExpense,A305)</f>
        <v>1.0983570490401968</v>
      </c>
      <c r="J305" s="11" cm="1">
        <f t="array" ref="J305">INDEX(Life_PremiumsReceived,A305)-INDEX(Life_ExpensesPaid,A305)-INDEX(Life_DeathBenefitsPaid,A305)</f>
        <v>1.5461127554688729</v>
      </c>
      <c r="K305" s="11" cm="1">
        <f t="array" ref="K305">IF(A305=Global_MaxT,INDEX(Life_NetCF,A305),INDEX(Life_NetCF,A305)+(INDEX(Life_BEL,(A305+1))/INDEX(Global_DiscountFactor,A305)))</f>
        <v>-1143.4210285394724</v>
      </c>
      <c r="L305" s="11"/>
      <c r="M305" s="5">
        <f t="shared" si="9"/>
        <v>26</v>
      </c>
      <c r="N305" s="22" cm="1">
        <f t="array" ref="N305">INDEX(Annuity_PolicyHoldersInforce,A305)*INDEX(Global_QxFactor,INDEX(Global_Age,A305),Global_QxIndex)</f>
        <v>6.9953350719753343E-6</v>
      </c>
      <c r="O305" s="22" cm="1">
        <f t="array" ref="O305">IF(A305=1,1,INDEX(Annuity_PolicyHoldersInforce,(A305-1))-INDEX(Annuity_Deaths,(A305-1)))</f>
        <v>0.99898999674358735</v>
      </c>
      <c r="P305" s="23" cm="1">
        <f t="array" ref="P305">Annuity_Annuity*((1+Annuity_AnnuityEscalation)^INDEX(Annuity_PolicyAge,A305))</f>
        <v>3555.6726879443554</v>
      </c>
      <c r="Q305" s="23" cm="1">
        <f t="array" ref="Q305">INDEX(Annuity_PolicyHoldersInforce,A305)*INDEX(Global_EscalatedExpense,A305)</f>
        <v>17.052779262518875</v>
      </c>
      <c r="R305" s="23" cm="1">
        <f t="array" ref="R305">INDEX(Annuity_PolicyHoldersInforce,A305)*INDEX(Annuity_EscalatedAnnuity,A305)</f>
        <v>3552.0814469507941</v>
      </c>
      <c r="S305" s="23" cm="1">
        <f t="array" ref="S305">-INDEX(Annuity_ExpensesPaid,A305)-INDEX(Annuity_AnnuitiesPaid,A305)</f>
        <v>-3569.134226213313</v>
      </c>
      <c r="T305" s="23" cm="1">
        <f t="array" ref="T305">IF(A305=Global_MaxT,INDEX(Annuity_NetCF,A305),INDEX(Annuity_NetCF,A305)+(INDEX(Annuity_BEL,(A305+1))*INDEX(Global_DiscountFactor,A305)))</f>
        <v>-1725209.8802069761</v>
      </c>
    </row>
    <row r="306" spans="1:20" x14ac:dyDescent="0.2">
      <c r="A306" s="7">
        <v>304</v>
      </c>
      <c r="B306" s="21">
        <f t="shared" si="8"/>
        <v>47</v>
      </c>
      <c r="C306" s="21"/>
      <c r="D306" s="22" cm="1">
        <f t="array" ref="D306">IF(A306=1,1,INDEX(Life_PolicyHoldersInforce,(A306-1))-INDEX(Life_Deaths,(A306-1))-INDEX(Life_Lapses,(A306-1)))</f>
        <v>6.3781296839241372E-2</v>
      </c>
      <c r="E306" s="22" cm="1">
        <f t="array" ref="E306">(INDEX(Life_PolicyHoldersInforce,A306)-INDEX(Life_Deaths,A306))*INDEX(Life_LapseRateFactor,(Global_DurationInforce+A306))</f>
        <v>5.5754737895337425E-4</v>
      </c>
      <c r="F306" s="22" cm="1">
        <f t="array" ref="F306">INDEX(Life_PolicyHoldersInforce,A306)*INDEX(Global_QxFactor,INDEX(Global_Age,A306),Global_QxIndex)</f>
        <v>4.4662263302936195E-7</v>
      </c>
      <c r="G306" s="11" cm="1">
        <f t="array" ref="G306">INDEX(Life_Deaths,A306)*Life_SumAssured</f>
        <v>0.22331131651468097</v>
      </c>
      <c r="H306" s="11" cm="1">
        <f t="array" ref="H306">INDEX(Life_PolicyHoldersInforce,A306)*Life_Premium</f>
        <v>2.8446458390301652</v>
      </c>
      <c r="I306" s="11" cm="1">
        <f t="array" ref="I306">INDEX(Life_PolicyHoldersInforce,A306)*INDEX(Global_EscalatedExpense,A306)</f>
        <v>1.0931837093002474</v>
      </c>
      <c r="J306" s="11" cm="1">
        <f t="array" ref="J306">INDEX(Life_PremiumsReceived,A306)-INDEX(Life_ExpensesPaid,A306)-INDEX(Life_DeathBenefitsPaid,A306)</f>
        <v>1.5281508132152368</v>
      </c>
      <c r="K306" s="11" cm="1">
        <f t="array" ref="K306">IF(A306=Global_MaxT,INDEX(Life_NetCF,A306),INDEX(Life_NetCF,A306)+(INDEX(Life_BEL,(A306+1))/INDEX(Global_DiscountFactor,A306)))</f>
        <v>-1139.4209521949213</v>
      </c>
      <c r="L306" s="11"/>
      <c r="M306" s="5">
        <f t="shared" si="9"/>
        <v>26</v>
      </c>
      <c r="N306" s="22" cm="1">
        <f t="array" ref="N306">INDEX(Annuity_PolicyHoldersInforce,A306)*INDEX(Global_QxFactor,INDEX(Global_Age,A306),Global_QxIndex)</f>
        <v>6.9952860877883766E-6</v>
      </c>
      <c r="O306" s="22" cm="1">
        <f t="array" ref="O306">IF(A306=1,1,INDEX(Annuity_PolicyHoldersInforce,(A306-1))-INDEX(Annuity_Deaths,(A306-1)))</f>
        <v>0.99898300140851537</v>
      </c>
      <c r="P306" s="23" cm="1">
        <f t="array" ref="P306">Annuity_Annuity*((1+Annuity_AnnuityEscalation)^INDEX(Annuity_PolicyAge,A306))</f>
        <v>3555.6726879443554</v>
      </c>
      <c r="Q306" s="23" cm="1">
        <f t="array" ref="Q306">INDEX(Annuity_PolicyHoldersInforce,A306)*INDEX(Global_EscalatedExpense,A306)</f>
        <v>17.122134499086556</v>
      </c>
      <c r="R306" s="23" cm="1">
        <f t="array" ref="R306">INDEX(Annuity_PolicyHoldersInforce,A306)*INDEX(Annuity_EscalatedAnnuity,A306)</f>
        <v>3552.0565738289356</v>
      </c>
      <c r="S306" s="23" cm="1">
        <f t="array" ref="S306">-INDEX(Annuity_ExpensesPaid,A306)-INDEX(Annuity_AnnuitiesPaid,A306)</f>
        <v>-3569.1787083280224</v>
      </c>
      <c r="T306" s="23" cm="1">
        <f t="array" ref="T306">IF(A306=Global_MaxT,INDEX(Annuity_NetCF,A306),INDEX(Annuity_NetCF,A306)+(INDEX(Annuity_BEL,(A306+1))*INDEX(Global_DiscountFactor,A306)))</f>
        <v>-1730020.9193671793</v>
      </c>
    </row>
    <row r="307" spans="1:20" x14ac:dyDescent="0.2">
      <c r="A307" s="7">
        <v>305</v>
      </c>
      <c r="B307" s="21">
        <f t="shared" si="8"/>
        <v>47</v>
      </c>
      <c r="C307" s="21"/>
      <c r="D307" s="22" cm="1">
        <f t="array" ref="D307">IF(A307=1,1,INDEX(Life_PolicyHoldersInforce,(A307-1))-INDEX(Life_Deaths,(A307-1))-INDEX(Life_Lapses,(A307-1)))</f>
        <v>6.3223302837654968E-2</v>
      </c>
      <c r="E307" s="22" cm="1">
        <f t="array" ref="E307">(INDEX(Life_PolicyHoldersInforce,A307)-INDEX(Life_Deaths,A307))*INDEX(Life_LapseRateFactor,(Global_DurationInforce+A307))</f>
        <v>5.526696466325602E-4</v>
      </c>
      <c r="F307" s="22" cm="1">
        <f t="array" ref="F307">INDEX(Life_PolicyHoldersInforce,A307)*INDEX(Global_QxFactor,INDEX(Global_Age,A307),Global_QxIndex)</f>
        <v>4.4271533163297855E-7</v>
      </c>
      <c r="G307" s="11" cm="1">
        <f t="array" ref="G307">INDEX(Life_Deaths,A307)*Life_SumAssured</f>
        <v>0.22135766581648927</v>
      </c>
      <c r="H307" s="11" cm="1">
        <f t="array" ref="H307">INDEX(Life_PolicyHoldersInforce,A307)*Life_Premium</f>
        <v>2.8197593065594115</v>
      </c>
      <c r="I307" s="11" cm="1">
        <f t="array" ref="I307">INDEX(Life_PolicyHoldersInforce,A307)*INDEX(Global_EscalatedExpense,A307)</f>
        <v>1.088034736358042</v>
      </c>
      <c r="J307" s="11" cm="1">
        <f t="array" ref="J307">INDEX(Life_PremiumsReceived,A307)-INDEX(Life_ExpensesPaid,A307)-INDEX(Life_DeathBenefitsPaid,A307)</f>
        <v>1.5103669043848802</v>
      </c>
      <c r="K307" s="11" cm="1">
        <f t="array" ref="K307">IF(A307=Global_MaxT,INDEX(Life_NetCF,A307),INDEX(Life_NetCF,A307)+(INDEX(Life_BEL,(A307+1))/INDEX(Global_DiscountFactor,A307)))</f>
        <v>-1135.422377174219</v>
      </c>
      <c r="L307" s="11"/>
      <c r="M307" s="5">
        <f t="shared" si="9"/>
        <v>26</v>
      </c>
      <c r="N307" s="22" cm="1">
        <f t="array" ref="N307">INDEX(Annuity_PolicyHoldersInforce,A307)*INDEX(Global_QxFactor,INDEX(Global_Age,A307),Global_QxIndex)</f>
        <v>6.9952371039444256E-6</v>
      </c>
      <c r="O307" s="22" cm="1">
        <f t="array" ref="O307">IF(A307=1,1,INDEX(Annuity_PolicyHoldersInforce,(A307-1))-INDEX(Annuity_Deaths,(A307-1)))</f>
        <v>0.99897600612242754</v>
      </c>
      <c r="P307" s="23" cm="1">
        <f t="array" ref="P307">Annuity_Annuity*((1+Annuity_AnnuityEscalation)^INDEX(Annuity_PolicyAge,A307))</f>
        <v>3555.6726879443554</v>
      </c>
      <c r="Q307" s="23" cm="1">
        <f t="array" ref="Q307">INDEX(Annuity_PolicyHoldersInforce,A307)*INDEX(Global_EscalatedExpense,A307)</f>
        <v>17.191771809840812</v>
      </c>
      <c r="R307" s="23" cm="1">
        <f t="array" ref="R307">INDEX(Annuity_PolicyHoldersInforce,A307)*INDEX(Annuity_EscalatedAnnuity,A307)</f>
        <v>3552.031700881249</v>
      </c>
      <c r="S307" s="23" cm="1">
        <f t="array" ref="S307">-INDEX(Annuity_ExpensesPaid,A307)-INDEX(Annuity_AnnuitiesPaid,A307)</f>
        <v>-3569.2234726910897</v>
      </c>
      <c r="T307" s="23" cm="1">
        <f t="array" ref="T307">IF(A307=Global_MaxT,INDEX(Annuity_NetCF,A307),INDEX(Annuity_NetCF,A307)+(INDEX(Annuity_BEL,(A307+1))*INDEX(Global_DiscountFactor,A307)))</f>
        <v>-1734855.3318051328</v>
      </c>
    </row>
    <row r="308" spans="1:20" x14ac:dyDescent="0.2">
      <c r="A308" s="7">
        <v>306</v>
      </c>
      <c r="B308" s="21">
        <f t="shared" si="8"/>
        <v>47</v>
      </c>
      <c r="C308" s="21"/>
      <c r="D308" s="22" cm="1">
        <f t="array" ref="D308">IF(A308=1,1,INDEX(Life_PolicyHoldersInforce,(A308-1))-INDEX(Life_Deaths,(A308-1))-INDEX(Life_Lapses,(A308-1)))</f>
        <v>6.2670190475690779E-2</v>
      </c>
      <c r="E308" s="22" cm="1">
        <f t="array" ref="E308">(INDEX(Life_PolicyHoldersInforce,A308)-INDEX(Life_Deaths,A308))*INDEX(Life_LapseRateFactor,(Global_DurationInforce+A308))</f>
        <v>5.4783458740732794E-4</v>
      </c>
      <c r="F308" s="22" cm="1">
        <f t="array" ref="F308">INDEX(Life_PolicyHoldersInforce,A308)*INDEX(Global_QxFactor,INDEX(Global_Age,A308),Global_QxIndex)</f>
        <v>4.3884221346662686E-7</v>
      </c>
      <c r="G308" s="11" cm="1">
        <f t="array" ref="G308">INDEX(Life_Deaths,A308)*Life_SumAssured</f>
        <v>0.21942110673331344</v>
      </c>
      <c r="H308" s="11" cm="1">
        <f t="array" ref="H308">INDEX(Life_PolicyHoldersInforce,A308)*Life_Premium</f>
        <v>2.7950904952158089</v>
      </c>
      <c r="I308" s="11" cm="1">
        <f t="array" ref="I308">INDEX(Life_PolicyHoldersInforce,A308)*INDEX(Global_EscalatedExpense,A308)</f>
        <v>1.0829100154442328</v>
      </c>
      <c r="J308" s="11" cm="1">
        <f t="array" ref="J308">INDEX(Life_PremiumsReceived,A308)-INDEX(Life_ExpensesPaid,A308)-INDEX(Life_DeathBenefitsPaid,A308)</f>
        <v>1.4927593730382627</v>
      </c>
      <c r="K308" s="11" cm="1">
        <f t="array" ref="K308">IF(A308=Global_MaxT,INDEX(Life_NetCF,A308),INDEX(Life_NetCF,A308)+(INDEX(Life_BEL,(A308+1))/INDEX(Global_DiscountFactor,A308)))</f>
        <v>-1131.425473376029</v>
      </c>
      <c r="L308" s="11"/>
      <c r="M308" s="5">
        <f t="shared" si="9"/>
        <v>26</v>
      </c>
      <c r="N308" s="22" cm="1">
        <f t="array" ref="N308">INDEX(Annuity_PolicyHoldersInforce,A308)*INDEX(Global_QxFactor,INDEX(Global_Age,A308),Global_QxIndex)</f>
        <v>6.9951881204434807E-6</v>
      </c>
      <c r="O308" s="22" cm="1">
        <f t="array" ref="O308">IF(A308=1,1,INDEX(Annuity_PolicyHoldersInforce,(A308-1))-INDEX(Annuity_Deaths,(A308-1)))</f>
        <v>0.99896901088532364</v>
      </c>
      <c r="P308" s="23" cm="1">
        <f t="array" ref="P308">Annuity_Annuity*((1+Annuity_AnnuityEscalation)^INDEX(Annuity_PolicyAge,A308))</f>
        <v>3555.6726879443554</v>
      </c>
      <c r="Q308" s="23" cm="1">
        <f t="array" ref="Q308">INDEX(Annuity_PolicyHoldersInforce,A308)*INDEX(Global_EscalatedExpense,A308)</f>
        <v>17.261692342003556</v>
      </c>
      <c r="R308" s="23" cm="1">
        <f t="array" ref="R308">INDEX(Annuity_PolicyHoldersInforce,A308)*INDEX(Annuity_EscalatedAnnuity,A308)</f>
        <v>3552.0068281077329</v>
      </c>
      <c r="S308" s="23" cm="1">
        <f t="array" ref="S308">-INDEX(Annuity_ExpensesPaid,A308)-INDEX(Annuity_AnnuitiesPaid,A308)</f>
        <v>-3569.2685204497366</v>
      </c>
      <c r="T308" s="23" cm="1">
        <f t="array" ref="T308">IF(A308=Global_MaxT,INDEX(Annuity_NetCF,A308),INDEX(Annuity_NetCF,A308)+(INDEX(Annuity_BEL,(A308+1))*INDEX(Global_DiscountFactor,A308)))</f>
        <v>-1739713.2310078258</v>
      </c>
    </row>
    <row r="309" spans="1:20" x14ac:dyDescent="0.2">
      <c r="A309" s="7">
        <v>307</v>
      </c>
      <c r="B309" s="21">
        <f t="shared" si="8"/>
        <v>47</v>
      </c>
      <c r="C309" s="21"/>
      <c r="D309" s="22" cm="1">
        <f t="array" ref="D309">IF(A309=1,1,INDEX(Life_PolicyHoldersInforce,(A309-1))-INDEX(Life_Deaths,(A309-1))-INDEX(Life_Lapses,(A309-1)))</f>
        <v>6.212191704606998E-2</v>
      </c>
      <c r="E309" s="22" cm="1">
        <f t="array" ref="E309">(INDEX(Life_PolicyHoldersInforce,A309)-INDEX(Life_Deaths,A309))*INDEX(Life_LapseRateFactor,(Global_DurationInforce+A309))</f>
        <v>5.4304182794987562E-4</v>
      </c>
      <c r="F309" s="22" cm="1">
        <f t="array" ref="F309">INDEX(Life_PolicyHoldersInforce,A309)*INDEX(Global_QxFactor,INDEX(Global_Age,A309),Global_QxIndex)</f>
        <v>4.3500297947653615E-7</v>
      </c>
      <c r="G309" s="11" cm="1">
        <f t="array" ref="G309">INDEX(Life_Deaths,A309)*Life_SumAssured</f>
        <v>0.21750148973826808</v>
      </c>
      <c r="H309" s="11" cm="1">
        <f t="array" ref="H309">INDEX(Life_PolicyHoldersInforce,A309)*Life_Premium</f>
        <v>2.770637500254721</v>
      </c>
      <c r="I309" s="11" cm="1">
        <f t="array" ref="I309">INDEX(Life_PolicyHoldersInforce,A309)*INDEX(Global_EscalatedExpense,A309)</f>
        <v>1.077809432330042</v>
      </c>
      <c r="J309" s="11" cm="1">
        <f t="array" ref="J309">INDEX(Life_PremiumsReceived,A309)-INDEX(Life_ExpensesPaid,A309)-INDEX(Life_DeathBenefitsPaid,A309)</f>
        <v>1.4753265781864109</v>
      </c>
      <c r="K309" s="11" cm="1">
        <f t="array" ref="K309">IF(A309=Global_MaxT,INDEX(Life_NetCF,A309),INDEX(Life_NetCF,A309)+(INDEX(Life_BEL,(A309+1))/INDEX(Global_DiscountFactor,A309)))</f>
        <v>-1127.4304082281117</v>
      </c>
      <c r="L309" s="11"/>
      <c r="M309" s="5">
        <f t="shared" si="9"/>
        <v>26</v>
      </c>
      <c r="N309" s="22" cm="1">
        <f t="array" ref="N309">INDEX(Annuity_PolicyHoldersInforce,A309)*INDEX(Global_QxFactor,INDEX(Global_Age,A309),Global_QxIndex)</f>
        <v>6.9951391372855375E-6</v>
      </c>
      <c r="O309" s="22" cm="1">
        <f t="array" ref="O309">IF(A309=1,1,INDEX(Annuity_PolicyHoldersInforce,(A309-1))-INDEX(Annuity_Deaths,(A309-1)))</f>
        <v>0.99896201569720322</v>
      </c>
      <c r="P309" s="23" cm="1">
        <f t="array" ref="P309">Annuity_Annuity*((1+Annuity_AnnuityEscalation)^INDEX(Annuity_PolicyAge,A309))</f>
        <v>3555.6726879443554</v>
      </c>
      <c r="Q309" s="23" cm="1">
        <f t="array" ref="Q309">INDEX(Annuity_PolicyHoldersInforce,A309)*INDEX(Global_EscalatedExpense,A309)</f>
        <v>17.33189724746255</v>
      </c>
      <c r="R309" s="23" cm="1">
        <f t="array" ref="R309">INDEX(Annuity_PolicyHoldersInforce,A309)*INDEX(Annuity_EscalatedAnnuity,A309)</f>
        <v>3551.9819555083859</v>
      </c>
      <c r="S309" s="23" cm="1">
        <f t="array" ref="S309">-INDEX(Annuity_ExpensesPaid,A309)-INDEX(Annuity_AnnuitiesPaid,A309)</f>
        <v>-3569.3138527558485</v>
      </c>
      <c r="T309" s="23" cm="1">
        <f t="array" ref="T309">IF(A309=Global_MaxT,INDEX(Annuity_NetCF,A309),INDEX(Annuity_NetCF,A309)+(INDEX(Annuity_BEL,(A309+1))*INDEX(Global_DiscountFactor,A309)))</f>
        <v>-1744594.7310134985</v>
      </c>
    </row>
    <row r="310" spans="1:20" x14ac:dyDescent="0.2">
      <c r="A310" s="7">
        <v>308</v>
      </c>
      <c r="B310" s="21">
        <f t="shared" si="8"/>
        <v>47</v>
      </c>
      <c r="C310" s="21"/>
      <c r="D310" s="22" cm="1">
        <f t="array" ref="D310">IF(A310=1,1,INDEX(Life_PolicyHoldersInforce,(A310-1))-INDEX(Life_Deaths,(A310-1))-INDEX(Life_Lapses,(A310-1)))</f>
        <v>6.1578440215140626E-2</v>
      </c>
      <c r="E310" s="22" cm="1">
        <f t="array" ref="E310">(INDEX(Life_PolicyHoldersInforce,A310)-INDEX(Life_Deaths,A310))*INDEX(Life_LapseRateFactor,(Global_DurationInforce+A310))</f>
        <v>5.382909981984786E-4</v>
      </c>
      <c r="F310" s="22" cm="1">
        <f t="array" ref="F310">INDEX(Life_PolicyHoldersInforce,A310)*INDEX(Global_QxFactor,INDEX(Global_Age,A310),Global_QxIndex)</f>
        <v>4.3119733322522348E-7</v>
      </c>
      <c r="G310" s="11" cm="1">
        <f t="array" ref="G310">INDEX(Life_Deaths,A310)*Life_SumAssured</f>
        <v>0.21559866661261173</v>
      </c>
      <c r="H310" s="11" cm="1">
        <f t="array" ref="H310">INDEX(Life_PolicyHoldersInforce,A310)*Life_Premium</f>
        <v>2.7463984335952718</v>
      </c>
      <c r="I310" s="11" cm="1">
        <f t="array" ref="I310">INDEX(Life_PolicyHoldersInforce,A310)*INDEX(Global_EscalatedExpense,A310)</f>
        <v>1.0727328733247188</v>
      </c>
      <c r="J310" s="11" cm="1">
        <f t="array" ref="J310">INDEX(Life_PremiumsReceived,A310)-INDEX(Life_ExpensesPaid,A310)-INDEX(Life_DeathBenefitsPaid,A310)</f>
        <v>1.4580668936579413</v>
      </c>
      <c r="K310" s="11" cm="1">
        <f t="array" ref="K310">IF(A310=Global_MaxT,INDEX(Life_NetCF,A310),INDEX(Life_NetCF,A310)+(INDEX(Life_BEL,(A310+1))/INDEX(Global_DiscountFactor,A310)))</f>
        <v>-1123.437346714172</v>
      </c>
      <c r="L310" s="11"/>
      <c r="M310" s="5">
        <f t="shared" si="9"/>
        <v>26</v>
      </c>
      <c r="N310" s="22" cm="1">
        <f t="array" ref="N310">INDEX(Annuity_PolicyHoldersInforce,A310)*INDEX(Global_QxFactor,INDEX(Global_Age,A310),Global_QxIndex)</f>
        <v>6.9950901544705952E-6</v>
      </c>
      <c r="O310" s="22" cm="1">
        <f t="array" ref="O310">IF(A310=1,1,INDEX(Annuity_PolicyHoldersInforce,(A310-1))-INDEX(Annuity_Deaths,(A310-1)))</f>
        <v>0.99895502055806595</v>
      </c>
      <c r="P310" s="23" cm="1">
        <f t="array" ref="P310">Annuity_Annuity*((1+Annuity_AnnuityEscalation)^INDEX(Annuity_PolicyAge,A310))</f>
        <v>3555.6726879443554</v>
      </c>
      <c r="Q310" s="23" cm="1">
        <f t="array" ref="Q310">INDEX(Annuity_PolicyHoldersInforce,A310)*INDEX(Global_EscalatedExpense,A310)</f>
        <v>17.40238768279039</v>
      </c>
      <c r="R310" s="23" cm="1">
        <f t="array" ref="R310">INDEX(Annuity_PolicyHoldersInforce,A310)*INDEX(Annuity_EscalatedAnnuity,A310)</f>
        <v>3551.9570830832072</v>
      </c>
      <c r="S310" s="23" cm="1">
        <f t="array" ref="S310">-INDEX(Annuity_ExpensesPaid,A310)-INDEX(Annuity_AnnuitiesPaid,A310)</f>
        <v>-3569.3594707659977</v>
      </c>
      <c r="T310" s="23" cm="1">
        <f t="array" ref="T310">IF(A310=Global_MaxT,INDEX(Annuity_NetCF,A310),INDEX(Annuity_NetCF,A310)+(INDEX(Annuity_BEL,(A310+1))*INDEX(Global_DiscountFactor,A310)))</f>
        <v>-1749499.94641432</v>
      </c>
    </row>
    <row r="311" spans="1:20" x14ac:dyDescent="0.2">
      <c r="A311" s="7">
        <v>309</v>
      </c>
      <c r="B311" s="21">
        <f t="shared" si="8"/>
        <v>47</v>
      </c>
      <c r="C311" s="21"/>
      <c r="D311" s="22" cm="1">
        <f t="array" ref="D311">IF(A311=1,1,INDEX(Life_PolicyHoldersInforce,(A311-1))-INDEX(Life_Deaths,(A311-1))-INDEX(Life_Lapses,(A311-1)))</f>
        <v>6.1039718019608918E-2</v>
      </c>
      <c r="E311" s="22" cm="1">
        <f t="array" ref="E311">(INDEX(Life_PolicyHoldersInforce,A311)-INDEX(Life_Deaths,A311))*INDEX(Life_LapseRateFactor,(Global_DurationInforce+A311))</f>
        <v>5.3358173132891712E-4</v>
      </c>
      <c r="F311" s="22" cm="1">
        <f t="array" ref="F311">INDEX(Life_PolicyHoldersInforce,A311)*INDEX(Global_QxFactor,INDEX(Global_Age,A311),Global_QxIndex)</f>
        <v>4.2742498086860445E-7</v>
      </c>
      <c r="G311" s="11" cm="1">
        <f t="array" ref="G311">INDEX(Life_Deaths,A311)*Life_SumAssured</f>
        <v>0.21371249043430224</v>
      </c>
      <c r="H311" s="11" cm="1">
        <f t="array" ref="H311">INDEX(Life_PolicyHoldersInforce,A311)*Life_Premium</f>
        <v>2.722371423674558</v>
      </c>
      <c r="I311" s="11" cm="1">
        <f t="array" ref="I311">INDEX(Life_PolicyHoldersInforce,A311)*INDEX(Global_EscalatedExpense,A311)</f>
        <v>1.0676802252730033</v>
      </c>
      <c r="J311" s="11" cm="1">
        <f t="array" ref="J311">INDEX(Life_PremiumsReceived,A311)-INDEX(Life_ExpensesPaid,A311)-INDEX(Life_DeathBenefitsPaid,A311)</f>
        <v>1.4409787079672525</v>
      </c>
      <c r="K311" s="11" cm="1">
        <f t="array" ref="K311">IF(A311=Global_MaxT,INDEX(Life_NetCF,A311),INDEX(Life_NetCF,A311)+(INDEX(Life_BEL,(A311+1))/INDEX(Global_DiscountFactor,A311)))</f>
        <v>-1119.4464514004446</v>
      </c>
      <c r="L311" s="11"/>
      <c r="M311" s="5">
        <f t="shared" si="9"/>
        <v>26</v>
      </c>
      <c r="N311" s="22" cm="1">
        <f t="array" ref="N311">INDEX(Annuity_PolicyHoldersInforce,A311)*INDEX(Global_QxFactor,INDEX(Global_Age,A311),Global_QxIndex)</f>
        <v>6.9950411719986496E-6</v>
      </c>
      <c r="O311" s="22" cm="1">
        <f t="array" ref="O311">IF(A311=1,1,INDEX(Annuity_PolicyHoldersInforce,(A311-1))-INDEX(Annuity_Deaths,(A311-1)))</f>
        <v>0.9989480254679115</v>
      </c>
      <c r="P311" s="23" cm="1">
        <f t="array" ref="P311">Annuity_Annuity*((1+Annuity_AnnuityEscalation)^INDEX(Annuity_PolicyAge,A311))</f>
        <v>3555.6726879443554</v>
      </c>
      <c r="Q311" s="23" cm="1">
        <f t="array" ref="Q311">INDEX(Annuity_PolicyHoldersInforce,A311)*INDEX(Global_EscalatedExpense,A311)</f>
        <v>17.473164809263565</v>
      </c>
      <c r="R311" s="23" cm="1">
        <f t="array" ref="R311">INDEX(Annuity_PolicyHoldersInforce,A311)*INDEX(Annuity_EscalatedAnnuity,A311)</f>
        <v>3551.9322108321953</v>
      </c>
      <c r="S311" s="23" cm="1">
        <f t="array" ref="S311">-INDEX(Annuity_ExpensesPaid,A311)-INDEX(Annuity_AnnuitiesPaid,A311)</f>
        <v>-3569.4053756414587</v>
      </c>
      <c r="T311" s="23" cm="1">
        <f t="array" ref="T311">IF(A311=Global_MaxT,INDEX(Annuity_NetCF,A311),INDEX(Annuity_NetCF,A311)+(INDEX(Annuity_BEL,(A311+1))*INDEX(Global_DiscountFactor,A311)))</f>
        <v>-1754428.9923590808</v>
      </c>
    </row>
    <row r="312" spans="1:20" x14ac:dyDescent="0.2">
      <c r="A312" s="7">
        <v>310</v>
      </c>
      <c r="B312" s="21">
        <f t="shared" si="8"/>
        <v>47</v>
      </c>
      <c r="C312" s="21"/>
      <c r="D312" s="22" cm="1">
        <f t="array" ref="D312">IF(A312=1,1,INDEX(Life_PolicyHoldersInforce,(A312-1))-INDEX(Life_Deaths,(A312-1))-INDEX(Life_Lapses,(A312-1)))</f>
        <v>6.0505708863299132E-2</v>
      </c>
      <c r="E312" s="22" cm="1">
        <f t="array" ref="E312">(INDEX(Life_PolicyHoldersInforce,A312)-INDEX(Life_Deaths,A312))*INDEX(Life_LapseRateFactor,(Global_DurationInforce+A312))</f>
        <v>5.2891366372615173E-4</v>
      </c>
      <c r="F312" s="22" cm="1">
        <f t="array" ref="F312">INDEX(Life_PolicyHoldersInforce,A312)*INDEX(Global_QxFactor,INDEX(Global_Age,A312),Global_QxIndex)</f>
        <v>4.2368563113330513E-7</v>
      </c>
      <c r="G312" s="11" cm="1">
        <f t="array" ref="G312">INDEX(Life_Deaths,A312)*Life_SumAssured</f>
        <v>0.21184281556665258</v>
      </c>
      <c r="H312" s="11" cm="1">
        <f t="array" ref="H312">INDEX(Life_PolicyHoldersInforce,A312)*Life_Premium</f>
        <v>2.6985546153031414</v>
      </c>
      <c r="I312" s="11" cm="1">
        <f t="array" ref="I312">INDEX(Life_PolicyHoldersInforce,A312)*INDEX(Global_EscalatedExpense,A312)</f>
        <v>1.0626513755526055</v>
      </c>
      <c r="J312" s="11" cm="1">
        <f t="array" ref="J312">INDEX(Life_PremiumsReceived,A312)-INDEX(Life_ExpensesPaid,A312)-INDEX(Life_DeathBenefitsPaid,A312)</f>
        <v>1.4240604241838835</v>
      </c>
      <c r="K312" s="11" cm="1">
        <f t="array" ref="K312">IF(A312=Global_MaxT,INDEX(Life_NetCF,A312),INDEX(Life_NetCF,A312)+(INDEX(Life_BEL,(A312+1))/INDEX(Global_DiscountFactor,A312)))</f>
        <v>-1115.4578824620176</v>
      </c>
      <c r="L312" s="11"/>
      <c r="M312" s="5">
        <f t="shared" si="9"/>
        <v>26</v>
      </c>
      <c r="N312" s="22" cm="1">
        <f t="array" ref="N312">INDEX(Annuity_PolicyHoldersInforce,A312)*INDEX(Global_QxFactor,INDEX(Global_Age,A312),Global_QxIndex)</f>
        <v>6.9949921898696999E-6</v>
      </c>
      <c r="O312" s="22" cm="1">
        <f t="array" ref="O312">IF(A312=1,1,INDEX(Annuity_PolicyHoldersInforce,(A312-1))-INDEX(Annuity_Deaths,(A312-1)))</f>
        <v>0.99894103042673954</v>
      </c>
      <c r="P312" s="23" cm="1">
        <f t="array" ref="P312">Annuity_Annuity*((1+Annuity_AnnuityEscalation)^INDEX(Annuity_PolicyAge,A312))</f>
        <v>3555.6726879443554</v>
      </c>
      <c r="Q312" s="23" cm="1">
        <f t="array" ref="Q312">INDEX(Annuity_PolicyHoldersInforce,A312)*INDEX(Global_EscalatedExpense,A312)</f>
        <v>17.54422979288158</v>
      </c>
      <c r="R312" s="23" cm="1">
        <f t="array" ref="R312">INDEX(Annuity_PolicyHoldersInforce,A312)*INDEX(Annuity_EscalatedAnnuity,A312)</f>
        <v>3551.907338755349</v>
      </c>
      <c r="S312" s="23" cm="1">
        <f t="array" ref="S312">-INDEX(Annuity_ExpensesPaid,A312)-INDEX(Annuity_AnnuitiesPaid,A312)</f>
        <v>-3569.4515685482306</v>
      </c>
      <c r="T312" s="23" cm="1">
        <f t="array" ref="T312">IF(A312=Global_MaxT,INDEX(Annuity_NetCF,A312),INDEX(Annuity_NetCF,A312)+(INDEX(Annuity_BEL,(A312+1))*INDEX(Global_DiscountFactor,A312)))</f>
        <v>-1759381.9845558968</v>
      </c>
    </row>
    <row r="313" spans="1:20" x14ac:dyDescent="0.2">
      <c r="A313" s="7">
        <v>311</v>
      </c>
      <c r="B313" s="21">
        <f t="shared" si="8"/>
        <v>47</v>
      </c>
      <c r="C313" s="21"/>
      <c r="D313" s="22" cm="1">
        <f t="array" ref="D313">IF(A313=1,1,INDEX(Life_PolicyHoldersInforce,(A313-1))-INDEX(Life_Deaths,(A313-1))-INDEX(Life_Lapses,(A313-1)))</f>
        <v>5.9976371513941848E-2</v>
      </c>
      <c r="E313" s="22" cm="1">
        <f t="array" ref="E313">(INDEX(Life_PolicyHoldersInforce,A313)-INDEX(Life_Deaths,A313))*INDEX(Life_LapseRateFactor,(Global_DurationInforce+A313))</f>
        <v>5.2428643495624843E-4</v>
      </c>
      <c r="F313" s="22" cm="1">
        <f t="array" ref="F313">INDEX(Life_PolicyHoldersInforce,A313)*INDEX(Global_QxFactor,INDEX(Global_Age,A313),Global_QxIndex)</f>
        <v>4.1997899529417178E-7</v>
      </c>
      <c r="G313" s="11" cm="1">
        <f t="array" ref="G313">INDEX(Life_Deaths,A313)*Life_SumAssured</f>
        <v>0.20998949764708588</v>
      </c>
      <c r="H313" s="11" cm="1">
        <f t="array" ref="H313">INDEX(Life_PolicyHoldersInforce,A313)*Life_Premium</f>
        <v>2.6749461695218066</v>
      </c>
      <c r="I313" s="11" cm="1">
        <f t="array" ref="I313">INDEX(Life_PolicyHoldersInforce,A313)*INDEX(Global_EscalatedExpense,A313)</f>
        <v>1.0576462120716934</v>
      </c>
      <c r="J313" s="11" cm="1">
        <f t="array" ref="J313">INDEX(Life_PremiumsReceived,A313)-INDEX(Life_ExpensesPaid,A313)-INDEX(Life_DeathBenefitsPaid,A313)</f>
        <v>1.4073104598030273</v>
      </c>
      <c r="K313" s="11" cm="1">
        <f t="array" ref="K313">IF(A313=Global_MaxT,INDEX(Life_NetCF,A313),INDEX(Life_NetCF,A313)+(INDEX(Life_BEL,(A313+1))/INDEX(Global_DiscountFactor,A313)))</f>
        <v>-1111.4717977089006</v>
      </c>
      <c r="L313" s="11"/>
      <c r="M313" s="5">
        <f t="shared" si="9"/>
        <v>26</v>
      </c>
      <c r="N313" s="22" cm="1">
        <f t="array" ref="N313">INDEX(Annuity_PolicyHoldersInforce,A313)*INDEX(Global_QxFactor,INDEX(Global_Age,A313),Global_QxIndex)</f>
        <v>6.9949432080837417E-6</v>
      </c>
      <c r="O313" s="22" cm="1">
        <f t="array" ref="O313">IF(A313=1,1,INDEX(Annuity_PolicyHoldersInforce,(A313-1))-INDEX(Annuity_Deaths,(A313-1)))</f>
        <v>0.99893403543454962</v>
      </c>
      <c r="P313" s="23" cm="1">
        <f t="array" ref="P313">Annuity_Annuity*((1+Annuity_AnnuityEscalation)^INDEX(Annuity_PolicyAge,A313))</f>
        <v>3555.6726879443554</v>
      </c>
      <c r="Q313" s="23" cm="1">
        <f t="array" ref="Q313">INDEX(Annuity_PolicyHoldersInforce,A313)*INDEX(Global_EscalatedExpense,A313)</f>
        <v>17.615583804386173</v>
      </c>
      <c r="R313" s="23" cm="1">
        <f t="array" ref="R313">INDEX(Annuity_PolicyHoldersInforce,A313)*INDEX(Annuity_EscalatedAnnuity,A313)</f>
        <v>3551.8824668526672</v>
      </c>
      <c r="S313" s="23" cm="1">
        <f t="array" ref="S313">-INDEX(Annuity_ExpensesPaid,A313)-INDEX(Annuity_AnnuitiesPaid,A313)</f>
        <v>-3569.4980506570532</v>
      </c>
      <c r="T313" s="23" cm="1">
        <f t="array" ref="T313">IF(A313=Global_MaxT,INDEX(Annuity_NetCF,A313),INDEX(Annuity_NetCF,A313)+(INDEX(Annuity_BEL,(A313+1))*INDEX(Global_DiscountFactor,A313)))</f>
        <v>-1764359.0392749275</v>
      </c>
    </row>
    <row r="314" spans="1:20" x14ac:dyDescent="0.2">
      <c r="A314" s="7">
        <v>312</v>
      </c>
      <c r="B314" s="21">
        <f t="shared" si="8"/>
        <v>48</v>
      </c>
      <c r="C314" s="21"/>
      <c r="D314" s="22" cm="1">
        <f t="array" ref="D314">IF(A314=1,1,INDEX(Life_PolicyHoldersInforce,(A314-1))-INDEX(Life_Deaths,(A314-1))-INDEX(Life_Lapses,(A314-1)))</f>
        <v>5.9451665099990302E-2</v>
      </c>
      <c r="E314" s="22" cm="1">
        <f t="array" ref="E314">(INDEX(Life_PolicyHoldersInforce,A314)-INDEX(Life_Deaths,A314))*INDEX(Life_LapseRateFactor,(Global_DurationInforce+A314))</f>
        <v>5.1969934477192475E-4</v>
      </c>
      <c r="F314" s="22" cm="1">
        <f t="array" ref="F314">INDEX(Life_PolicyHoldersInforce,A314)*INDEX(Global_QxFactor,INDEX(Global_Age,A314),Global_QxIndex)</f>
        <v>4.555385880092905E-7</v>
      </c>
      <c r="G314" s="11" cm="1">
        <f t="array" ref="G314">INDEX(Life_Deaths,A314)*Life_SumAssured</f>
        <v>0.22776929400464524</v>
      </c>
      <c r="H314" s="11" cm="1">
        <f t="array" ref="H314">INDEX(Life_PolicyHoldersInforce,A314)*Life_Premium</f>
        <v>2.6515442634595674</v>
      </c>
      <c r="I314" s="11" cm="1">
        <f t="array" ref="I314">INDEX(Life_PolicyHoldersInforce,A314)*INDEX(Global_EscalatedExpense,A314)</f>
        <v>1.0526646232663968</v>
      </c>
      <c r="J314" s="11" cm="1">
        <f t="array" ref="J314">INDEX(Life_PremiumsReceived,A314)-INDEX(Life_ExpensesPaid,A314)-INDEX(Life_DeathBenefitsPaid,A314)</f>
        <v>1.3711103461885255</v>
      </c>
      <c r="K314" s="11" cm="1">
        <f t="array" ref="K314">IF(A314=Global_MaxT,INDEX(Life_NetCF,A314),INDEX(Life_NetCF,A314)+(INDEX(Life_BEL,(A314+1))/INDEX(Global_DiscountFactor,A314)))</f>
        <v>-1107.4883526118369</v>
      </c>
      <c r="L314" s="11"/>
      <c r="M314" s="5">
        <f t="shared" si="9"/>
        <v>27</v>
      </c>
      <c r="N314" s="22" cm="1">
        <f t="array" ref="N314">INDEX(Annuity_PolicyHoldersInforce,A314)*INDEX(Global_QxFactor,INDEX(Global_Age,A314),Global_QxIndex)</f>
        <v>7.6541138550852684E-6</v>
      </c>
      <c r="O314" s="22" cm="1">
        <f t="array" ref="O314">IF(A314=1,1,INDEX(Annuity_PolicyHoldersInforce,(A314-1))-INDEX(Annuity_Deaths,(A314-1)))</f>
        <v>0.99892704049134151</v>
      </c>
      <c r="P314" s="23" cm="1">
        <f t="array" ref="P314">Annuity_Annuity*((1+Annuity_AnnuityEscalation)^INDEX(Annuity_PolicyAge,A314))</f>
        <v>3733.4563223415735</v>
      </c>
      <c r="Q314" s="23" cm="1">
        <f t="array" ref="Q314">INDEX(Annuity_PolicyHoldersInforce,A314)*INDEX(Global_EscalatedExpense,A314)</f>
        <v>17.687228019280592</v>
      </c>
      <c r="R314" s="23" cm="1">
        <f t="array" ref="R314">INDEX(Annuity_PolicyHoldersInforce,A314)*INDEX(Annuity_EscalatedAnnuity,A314)</f>
        <v>3729.4504748803561</v>
      </c>
      <c r="S314" s="23" cm="1">
        <f t="array" ref="S314">-INDEX(Annuity_ExpensesPaid,A314)-INDEX(Annuity_AnnuitiesPaid,A314)</f>
        <v>-3747.1377028996367</v>
      </c>
      <c r="T314" s="23" cm="1">
        <f t="array" ref="T314">IF(A314=Global_MaxT,INDEX(Annuity_NetCF,A314),INDEX(Annuity_NetCF,A314)+(INDEX(Annuity_BEL,(A314+1))*INDEX(Global_DiscountFactor,A314)))</f>
        <v>-1769360.2733511068</v>
      </c>
    </row>
    <row r="315" spans="1:20" x14ac:dyDescent="0.2">
      <c r="A315" s="7">
        <v>313</v>
      </c>
      <c r="B315" s="21">
        <f t="shared" si="8"/>
        <v>48</v>
      </c>
      <c r="C315" s="21"/>
      <c r="D315" s="22" cm="1">
        <f t="array" ref="D315">IF(A315=1,1,INDEX(Life_PolicyHoldersInforce,(A315-1))-INDEX(Life_Deaths,(A315-1))-INDEX(Life_Lapses,(A315-1)))</f>
        <v>5.8931510216630366E-2</v>
      </c>
      <c r="E315" s="22" cm="1">
        <f t="array" ref="E315">(INDEX(Life_PolicyHoldersInforce,A315)-INDEX(Life_Deaths,A315))*INDEX(Life_LapseRateFactor,(Global_DurationInforce+A315))</f>
        <v>5.1515238798598064E-4</v>
      </c>
      <c r="F315" s="22" cm="1">
        <f t="array" ref="F315">INDEX(Life_PolicyHoldersInforce,A315)*INDEX(Global_QxFactor,INDEX(Global_Age,A315),Global_QxIndex)</f>
        <v>4.5155298692118975E-7</v>
      </c>
      <c r="G315" s="11" cm="1">
        <f t="array" ref="G315">INDEX(Life_Deaths,A315)*Life_SumAssured</f>
        <v>0.22577649346059486</v>
      </c>
      <c r="H315" s="11" cm="1">
        <f t="array" ref="H315">INDEX(Life_PolicyHoldersInforce,A315)*Life_Premium</f>
        <v>2.6283453556617142</v>
      </c>
      <c r="I315" s="11" cm="1">
        <f t="array" ref="I315">INDEX(Life_PolicyHoldersInforce,A315)*INDEX(Global_EscalatedExpense,A315)</f>
        <v>1.0477058066829317</v>
      </c>
      <c r="J315" s="11" cm="1">
        <f t="array" ref="J315">INDEX(Life_PremiumsReceived,A315)-INDEX(Life_ExpensesPaid,A315)-INDEX(Life_DeathBenefitsPaid,A315)</f>
        <v>1.3548630555181878</v>
      </c>
      <c r="K315" s="11" cm="1">
        <f t="array" ref="K315">IF(A315=Global_MaxT,INDEX(Life_NetCF,A315),INDEX(Life_NetCF,A315)+(INDEX(Life_BEL,(A315+1))/INDEX(Global_DiscountFactor,A315)))</f>
        <v>-1103.4881784511563</v>
      </c>
      <c r="L315" s="11"/>
      <c r="M315" s="5">
        <f t="shared" si="9"/>
        <v>27</v>
      </c>
      <c r="N315" s="22" cm="1">
        <f t="array" ref="N315">INDEX(Annuity_PolicyHoldersInforce,A315)*INDEX(Global_QxFactor,INDEX(Global_Age,A315),Global_QxIndex)</f>
        <v>7.6540552066990178E-6</v>
      </c>
      <c r="O315" s="22" cm="1">
        <f t="array" ref="O315">IF(A315=1,1,INDEX(Annuity_PolicyHoldersInforce,(A315-1))-INDEX(Annuity_Deaths,(A315-1)))</f>
        <v>0.99891938637748645</v>
      </c>
      <c r="P315" s="23" cm="1">
        <f t="array" ref="P315">Annuity_Annuity*((1+Annuity_AnnuityEscalation)^INDEX(Annuity_PolicyAge,A315))</f>
        <v>3733.4563223415735</v>
      </c>
      <c r="Q315" s="23" cm="1">
        <f t="array" ref="Q315">INDEX(Annuity_PolicyHoldersInforce,A315)*INDEX(Global_EscalatedExpense,A315)</f>
        <v>17.759151898002816</v>
      </c>
      <c r="R315" s="23" cm="1">
        <f t="array" ref="R315">INDEX(Annuity_PolicyHoldersInforce,A315)*INDEX(Annuity_EscalatedAnnuity,A315)</f>
        <v>3729.4218985805919</v>
      </c>
      <c r="S315" s="23" cm="1">
        <f t="array" ref="S315">-INDEX(Annuity_ExpensesPaid,A315)-INDEX(Annuity_AnnuitiesPaid,A315)</f>
        <v>-3747.1810504785949</v>
      </c>
      <c r="T315" s="23" cm="1">
        <f t="array" ref="T315">IF(A315=Global_MaxT,INDEX(Annuity_NetCF,A315),INDEX(Annuity_NetCF,A315)+(INDEX(Annuity_BEL,(A315+1))*INDEX(Global_DiscountFactor,A315)))</f>
        <v>-1774207.3468648086</v>
      </c>
    </row>
    <row r="316" spans="1:20" x14ac:dyDescent="0.2">
      <c r="A316" s="7">
        <v>314</v>
      </c>
      <c r="B316" s="21">
        <f t="shared" si="8"/>
        <v>48</v>
      </c>
      <c r="C316" s="21"/>
      <c r="D316" s="22" cm="1">
        <f t="array" ref="D316">IF(A316=1,1,INDEX(Life_PolicyHoldersInforce,(A316-1))-INDEX(Life_Deaths,(A316-1))-INDEX(Life_Lapses,(A316-1)))</f>
        <v>5.8415906275657466E-2</v>
      </c>
      <c r="E316" s="22" cm="1">
        <f t="array" ref="E316">(INDEX(Life_PolicyHoldersInforce,A316)-INDEX(Life_Deaths,A316))*INDEX(Life_LapseRateFactor,(Global_DurationInforce+A316))</f>
        <v>5.1064521346303393E-4</v>
      </c>
      <c r="F316" s="22" cm="1">
        <f t="array" ref="F316">INDEX(Life_PolicyHoldersInforce,A316)*INDEX(Global_QxFactor,INDEX(Global_Age,A316),Global_QxIndex)</f>
        <v>4.476022566792733E-7</v>
      </c>
      <c r="G316" s="11" cm="1">
        <f t="array" ref="G316">INDEX(Life_Deaths,A316)*Life_SumAssured</f>
        <v>0.22380112833963664</v>
      </c>
      <c r="H316" s="11" cm="1">
        <f t="array" ref="H316">INDEX(Life_PolicyHoldersInforce,A316)*Life_Premium</f>
        <v>2.6053494198943232</v>
      </c>
      <c r="I316" s="11" cm="1">
        <f t="array" ref="I316">INDEX(Life_PolicyHoldersInforce,A316)*INDEX(Global_EscalatedExpense,A316)</f>
        <v>1.0427703497349734</v>
      </c>
      <c r="J316" s="11" cm="1">
        <f t="array" ref="J316">INDEX(Life_PremiumsReceived,A316)-INDEX(Life_ExpensesPaid,A316)-INDEX(Life_DeathBenefitsPaid,A316)</f>
        <v>1.3387779418197132</v>
      </c>
      <c r="K316" s="11" cm="1">
        <f t="array" ref="K316">IF(A316=Global_MaxT,INDEX(Life_NetCF,A316),INDEX(Life_NetCF,A316)+(INDEX(Life_BEL,(A316+1))/INDEX(Global_DiscountFactor,A316)))</f>
        <v>-1099.4912124340015</v>
      </c>
      <c r="L316" s="11"/>
      <c r="M316" s="5">
        <f t="shared" si="9"/>
        <v>27</v>
      </c>
      <c r="N316" s="22" cm="1">
        <f t="array" ref="N316">INDEX(Annuity_PolicyHoldersInforce,A316)*INDEX(Global_QxFactor,INDEX(Global_Age,A316),Global_QxIndex)</f>
        <v>7.6539965587621504E-6</v>
      </c>
      <c r="O316" s="22" cm="1">
        <f t="array" ref="O316">IF(A316=1,1,INDEX(Annuity_PolicyHoldersInforce,(A316-1))-INDEX(Annuity_Deaths,(A316-1)))</f>
        <v>0.9989117323222797</v>
      </c>
      <c r="P316" s="23" cm="1">
        <f t="array" ref="P316">Annuity_Annuity*((1+Annuity_AnnuityEscalation)^INDEX(Annuity_PolicyAge,A316))</f>
        <v>3733.4563223415735</v>
      </c>
      <c r="Q316" s="23" cm="1">
        <f t="array" ref="Q316">INDEX(Annuity_PolicyHoldersInforce,A316)*INDEX(Global_EscalatedExpense,A316)</f>
        <v>17.831368250159844</v>
      </c>
      <c r="R316" s="23" cm="1">
        <f t="array" ref="R316">INDEX(Annuity_PolicyHoldersInforce,A316)*INDEX(Annuity_EscalatedAnnuity,A316)</f>
        <v>3729.3933224997886</v>
      </c>
      <c r="S316" s="23" cm="1">
        <f t="array" ref="S316">-INDEX(Annuity_ExpensesPaid,A316)-INDEX(Annuity_AnnuitiesPaid,A316)</f>
        <v>-3747.2246907499484</v>
      </c>
      <c r="T316" s="23" cm="1">
        <f t="array" ref="T316">IF(A316=Global_MaxT,INDEX(Annuity_NetCF,A316),INDEX(Annuity_NetCF,A316)+(INDEX(Annuity_BEL,(A316+1))*INDEX(Global_DiscountFactor,A316)))</f>
        <v>-1779077.970195357</v>
      </c>
    </row>
    <row r="317" spans="1:20" x14ac:dyDescent="0.2">
      <c r="A317" s="7">
        <v>315</v>
      </c>
      <c r="B317" s="21">
        <f t="shared" si="8"/>
        <v>48</v>
      </c>
      <c r="C317" s="21"/>
      <c r="D317" s="22" cm="1">
        <f t="array" ref="D317">IF(A317=1,1,INDEX(Life_PolicyHoldersInforce,(A317-1))-INDEX(Life_Deaths,(A317-1))-INDEX(Life_Lapses,(A317-1)))</f>
        <v>5.7904813459937747E-2</v>
      </c>
      <c r="E317" s="22" cm="1">
        <f t="array" ref="E317">(INDEX(Life_PolicyHoldersInforce,A317)-INDEX(Life_Deaths,A317))*INDEX(Life_LapseRateFactor,(Global_DurationInforce+A317))</f>
        <v>5.0617747313985804E-4</v>
      </c>
      <c r="F317" s="22" cm="1">
        <f t="array" ref="F317">INDEX(Life_PolicyHoldersInforce,A317)*INDEX(Global_QxFactor,INDEX(Global_Age,A317),Global_QxIndex)</f>
        <v>4.436860921913136E-7</v>
      </c>
      <c r="G317" s="11" cm="1">
        <f t="array" ref="G317">INDEX(Life_Deaths,A317)*Life_SumAssured</f>
        <v>0.2218430460956568</v>
      </c>
      <c r="H317" s="11" cm="1">
        <f t="array" ref="H317">INDEX(Life_PolicyHoldersInforce,A317)*Life_Premium</f>
        <v>2.5825546803132235</v>
      </c>
      <c r="I317" s="11" cm="1">
        <f t="array" ref="I317">INDEX(Life_PolicyHoldersInforce,A317)*INDEX(Global_EscalatedExpense,A317)</f>
        <v>1.0378581423816329</v>
      </c>
      <c r="J317" s="11" cm="1">
        <f t="array" ref="J317">INDEX(Life_PremiumsReceived,A317)-INDEX(Life_ExpensesPaid,A317)-INDEX(Life_DeathBenefitsPaid,A317)</f>
        <v>1.3228534918359338</v>
      </c>
      <c r="K317" s="11" cm="1">
        <f t="array" ref="K317">IF(A317=Global_MaxT,INDEX(Life_NetCF,A317),INDEX(Life_NetCF,A317)+(INDEX(Life_BEL,(A317+1))/INDEX(Global_DiscountFactor,A317)))</f>
        <v>-1095.4976004116056</v>
      </c>
      <c r="L317" s="11"/>
      <c r="M317" s="5">
        <f t="shared" si="9"/>
        <v>27</v>
      </c>
      <c r="N317" s="22" cm="1">
        <f t="array" ref="N317">INDEX(Annuity_PolicyHoldersInforce,A317)*INDEX(Global_QxFactor,INDEX(Global_Age,A317),Global_QxIndex)</f>
        <v>7.6539379112746645E-6</v>
      </c>
      <c r="O317" s="22" cm="1">
        <f t="array" ref="O317">IF(A317=1,1,INDEX(Annuity_PolicyHoldersInforce,(A317-1))-INDEX(Annuity_Deaths,(A317-1)))</f>
        <v>0.99890407832572092</v>
      </c>
      <c r="P317" s="23" cm="1">
        <f t="array" ref="P317">Annuity_Annuity*((1+Annuity_AnnuityEscalation)^INDEX(Annuity_PolicyAge,A317))</f>
        <v>3733.4563223415735</v>
      </c>
      <c r="Q317" s="23" cm="1">
        <f t="array" ref="Q317">INDEX(Annuity_PolicyHoldersInforce,A317)*INDEX(Global_EscalatedExpense,A317)</f>
        <v>17.903878265074447</v>
      </c>
      <c r="R317" s="23" cm="1">
        <f t="array" ref="R317">INDEX(Annuity_PolicyHoldersInforce,A317)*INDEX(Annuity_EscalatedAnnuity,A317)</f>
        <v>3729.3647466379452</v>
      </c>
      <c r="S317" s="23" cm="1">
        <f t="array" ref="S317">-INDEX(Annuity_ExpensesPaid,A317)-INDEX(Annuity_AnnuitiesPaid,A317)</f>
        <v>-3747.2686249030198</v>
      </c>
      <c r="T317" s="23" cm="1">
        <f t="array" ref="T317">IF(A317=Global_MaxT,INDEX(Annuity_NetCF,A317),INDEX(Annuity_NetCF,A317)+(INDEX(Annuity_BEL,(A317+1))*INDEX(Global_DiscountFactor,A317)))</f>
        <v>-1783972.2576785588</v>
      </c>
    </row>
    <row r="318" spans="1:20" x14ac:dyDescent="0.2">
      <c r="A318" s="7">
        <v>316</v>
      </c>
      <c r="B318" s="21">
        <f t="shared" si="8"/>
        <v>48</v>
      </c>
      <c r="C318" s="21"/>
      <c r="D318" s="22" cm="1">
        <f t="array" ref="D318">IF(A318=1,1,INDEX(Life_PolicyHoldersInforce,(A318-1))-INDEX(Life_Deaths,(A318-1))-INDEX(Life_Lapses,(A318-1)))</f>
        <v>5.7398192300705697E-2</v>
      </c>
      <c r="E318" s="22" cm="1">
        <f t="array" ref="E318">(INDEX(Life_PolicyHoldersInforce,A318)-INDEX(Life_Deaths,A318))*INDEX(Life_LapseRateFactor,(Global_DurationInforce+A318))</f>
        <v>5.0174882199850365E-4</v>
      </c>
      <c r="F318" s="22" cm="1">
        <f t="array" ref="F318">INDEX(Life_PolicyHoldersInforce,A318)*INDEX(Global_QxFactor,INDEX(Global_Age,A318),Global_QxIndex)</f>
        <v>4.3980419103439824E-7</v>
      </c>
      <c r="G318" s="11" cm="1">
        <f t="array" ref="G318">INDEX(Life_Deaths,A318)*Life_SumAssured</f>
        <v>0.21990209551719911</v>
      </c>
      <c r="H318" s="11" cm="1">
        <f t="array" ref="H318">INDEX(Life_PolicyHoldersInforce,A318)*Life_Premium</f>
        <v>2.5599593766114741</v>
      </c>
      <c r="I318" s="11" cm="1">
        <f t="array" ref="I318">INDEX(Life_PolicyHoldersInforce,A318)*INDEX(Global_EscalatedExpense,A318)</f>
        <v>1.0329690751003977</v>
      </c>
      <c r="J318" s="11" cm="1">
        <f t="array" ref="J318">INDEX(Life_PremiumsReceived,A318)-INDEX(Life_ExpensesPaid,A318)-INDEX(Life_DeathBenefitsPaid,A318)</f>
        <v>1.3070882059938773</v>
      </c>
      <c r="K318" s="11" cm="1">
        <f t="array" ref="K318">IF(A318=Global_MaxT,INDEX(Life_NetCF,A318),INDEX(Life_NetCF,A318)+(INDEX(Life_BEL,(A318+1))/INDEX(Global_DiscountFactor,A318)))</f>
        <v>-1091.5074860227753</v>
      </c>
      <c r="L318" s="11"/>
      <c r="M318" s="5">
        <f t="shared" si="9"/>
        <v>27</v>
      </c>
      <c r="N318" s="22" cm="1">
        <f t="array" ref="N318">INDEX(Annuity_PolicyHoldersInforce,A318)*INDEX(Global_QxFactor,INDEX(Global_Age,A318),Global_QxIndex)</f>
        <v>7.653879264236555E-6</v>
      </c>
      <c r="O318" s="22" cm="1">
        <f t="array" ref="O318">IF(A318=1,1,INDEX(Annuity_PolicyHoldersInforce,(A318-1))-INDEX(Annuity_Deaths,(A318-1)))</f>
        <v>0.99889642438780968</v>
      </c>
      <c r="P318" s="23" cm="1">
        <f t="array" ref="P318">Annuity_Annuity*((1+Annuity_AnnuityEscalation)^INDEX(Annuity_PolicyAge,A318))</f>
        <v>3733.4563223415735</v>
      </c>
      <c r="Q318" s="23" cm="1">
        <f t="array" ref="Q318">INDEX(Annuity_PolicyHoldersInforce,A318)*INDEX(Global_EscalatedExpense,A318)</f>
        <v>17.976683136905759</v>
      </c>
      <c r="R318" s="23" cm="1">
        <f t="array" ref="R318">INDEX(Annuity_PolicyHoldersInforce,A318)*INDEX(Annuity_EscalatedAnnuity,A318)</f>
        <v>3729.3361709950595</v>
      </c>
      <c r="S318" s="23" cm="1">
        <f t="array" ref="S318">-INDEX(Annuity_ExpensesPaid,A318)-INDEX(Annuity_AnnuitiesPaid,A318)</f>
        <v>-3747.3128541319652</v>
      </c>
      <c r="T318" s="23" cm="1">
        <f t="array" ref="T318">IF(A318=Global_MaxT,INDEX(Annuity_NetCF,A318),INDEX(Annuity_NetCF,A318)+(INDEX(Annuity_BEL,(A318+1))*INDEX(Global_DiscountFactor,A318)))</f>
        <v>-1788890.3242055618</v>
      </c>
    </row>
    <row r="319" spans="1:20" x14ac:dyDescent="0.2">
      <c r="A319" s="7">
        <v>317</v>
      </c>
      <c r="B319" s="21">
        <f t="shared" si="8"/>
        <v>48</v>
      </c>
      <c r="C319" s="21"/>
      <c r="D319" s="22" cm="1">
        <f t="array" ref="D319">IF(A319=1,1,INDEX(Life_PolicyHoldersInforce,(A319-1))-INDEX(Life_Deaths,(A319-1))-INDEX(Life_Lapses,(A319-1)))</f>
        <v>5.6896003674516166E-2</v>
      </c>
      <c r="E319" s="22" cm="1">
        <f t="array" ref="E319">(INDEX(Life_PolicyHoldersInforce,A319)-INDEX(Life_Deaths,A319))*INDEX(Life_LapseRateFactor,(Global_DurationInforce+A319))</f>
        <v>4.9735891803965465E-4</v>
      </c>
      <c r="F319" s="22" cm="1">
        <f t="array" ref="F319">INDEX(Life_PolicyHoldersInforce,A319)*INDEX(Global_QxFactor,INDEX(Global_Age,A319),Global_QxIndex)</f>
        <v>4.3595625343157505E-7</v>
      </c>
      <c r="G319" s="11" cm="1">
        <f t="array" ref="G319">INDEX(Life_Deaths,A319)*Life_SumAssured</f>
        <v>0.21797812671578753</v>
      </c>
      <c r="H319" s="11" cm="1">
        <f t="array" ref="H319">INDEX(Life_PolicyHoldersInforce,A319)*Life_Premium</f>
        <v>2.5375617638834211</v>
      </c>
      <c r="I319" s="11" cm="1">
        <f t="array" ref="I319">INDEX(Life_PolicyHoldersInforce,A319)*INDEX(Global_EscalatedExpense,A319)</f>
        <v>1.0281030388846852</v>
      </c>
      <c r="J319" s="11" cm="1">
        <f t="array" ref="J319">INDEX(Life_PremiumsReceived,A319)-INDEX(Life_ExpensesPaid,A319)-INDEX(Life_DeathBenefitsPaid,A319)</f>
        <v>1.2914805982829485</v>
      </c>
      <c r="K319" s="11" cm="1">
        <f t="array" ref="K319">IF(A319=Global_MaxT,INDEX(Life_NetCF,A319),INDEX(Life_NetCF,A319)+(INDEX(Life_BEL,(A319+1))/INDEX(Global_DiscountFactor,A319)))</f>
        <v>-1087.5210107182254</v>
      </c>
      <c r="L319" s="11"/>
      <c r="M319" s="5">
        <f t="shared" si="9"/>
        <v>27</v>
      </c>
      <c r="N319" s="22" cm="1">
        <f t="array" ref="N319">INDEX(Annuity_PolicyHoldersInforce,A319)*INDEX(Global_QxFactor,INDEX(Global_Age,A319),Global_QxIndex)</f>
        <v>7.6538206176478185E-6</v>
      </c>
      <c r="O319" s="22" cm="1">
        <f t="array" ref="O319">IF(A319=1,1,INDEX(Annuity_PolicyHoldersInforce,(A319-1))-INDEX(Annuity_Deaths,(A319-1)))</f>
        <v>0.99888877050854541</v>
      </c>
      <c r="P319" s="23" cm="1">
        <f t="array" ref="P319">Annuity_Annuity*((1+Annuity_AnnuityEscalation)^INDEX(Annuity_PolicyAge,A319))</f>
        <v>3733.4563223415735</v>
      </c>
      <c r="Q319" s="23" cm="1">
        <f t="array" ref="Q319">INDEX(Annuity_PolicyHoldersInforce,A319)*INDEX(Global_EscalatedExpense,A319)</f>
        <v>18.049784064668856</v>
      </c>
      <c r="R319" s="23" cm="1">
        <f t="array" ref="R319">INDEX(Annuity_PolicyHoldersInforce,A319)*INDEX(Annuity_EscalatedAnnuity,A319)</f>
        <v>3729.3075955711297</v>
      </c>
      <c r="S319" s="23" cm="1">
        <f t="array" ref="S319">-INDEX(Annuity_ExpensesPaid,A319)-INDEX(Annuity_AnnuitiesPaid,A319)</f>
        <v>-3747.3573796357987</v>
      </c>
      <c r="T319" s="23" cm="1">
        <f t="array" ref="T319">IF(A319=Global_MaxT,INDEX(Annuity_NetCF,A319),INDEX(Annuity_NetCF,A319)+(INDEX(Annuity_BEL,(A319+1))*INDEX(Global_DiscountFactor,A319)))</f>
        <v>-1793832.2852255518</v>
      </c>
    </row>
    <row r="320" spans="1:20" x14ac:dyDescent="0.2">
      <c r="A320" s="7">
        <v>318</v>
      </c>
      <c r="B320" s="21">
        <f t="shared" si="8"/>
        <v>48</v>
      </c>
      <c r="C320" s="21"/>
      <c r="D320" s="22" cm="1">
        <f t="array" ref="D320">IF(A320=1,1,INDEX(Life_PolicyHoldersInforce,(A320-1))-INDEX(Life_Deaths,(A320-1))-INDEX(Life_Lapses,(A320-1)))</f>
        <v>5.6398208800223081E-2</v>
      </c>
      <c r="E320" s="22" cm="1">
        <f t="array" ref="E320">(INDEX(Life_PolicyHoldersInforce,A320)-INDEX(Life_Deaths,A320))*INDEX(Life_LapseRateFactor,(Global_DurationInforce+A320))</f>
        <v>4.9300742225621725E-4</v>
      </c>
      <c r="F320" s="22" cm="1">
        <f t="array" ref="F320">INDEX(Life_PolicyHoldersInforce,A320)*INDEX(Global_QxFactor,INDEX(Global_Age,A320),Global_QxIndex)</f>
        <v>4.3214198222870217E-7</v>
      </c>
      <c r="G320" s="11" cm="1">
        <f t="array" ref="G320">INDEX(Life_Deaths,A320)*Life_SumAssured</f>
        <v>0.21607099111435107</v>
      </c>
      <c r="H320" s="11" cm="1">
        <f t="array" ref="H320">INDEX(Life_PolicyHoldersInforce,A320)*Life_Premium</f>
        <v>2.5153601124899496</v>
      </c>
      <c r="I320" s="11" cm="1">
        <f t="array" ref="I320">INDEX(Life_PolicyHoldersInforce,A320)*INDEX(Global_EscalatedExpense,A320)</f>
        <v>1.0232599252414136</v>
      </c>
      <c r="J320" s="11" cm="1">
        <f t="array" ref="J320">INDEX(Life_PremiumsReceived,A320)-INDEX(Life_ExpensesPaid,A320)-INDEX(Life_DeathBenefitsPaid,A320)</f>
        <v>1.276029196134185</v>
      </c>
      <c r="K320" s="11" cm="1">
        <f t="array" ref="K320">IF(A320=Global_MaxT,INDEX(Life_NetCF,A320),INDEX(Life_NetCF,A320)+(INDEX(Life_BEL,(A320+1))/INDEX(Global_DiscountFactor,A320)))</f>
        <v>-1083.538313784675</v>
      </c>
      <c r="L320" s="11"/>
      <c r="M320" s="5">
        <f t="shared" si="9"/>
        <v>27</v>
      </c>
      <c r="N320" s="22" cm="1">
        <f t="array" ref="N320">INDEX(Annuity_PolicyHoldersInforce,A320)*INDEX(Global_QxFactor,INDEX(Global_Age,A320),Global_QxIndex)</f>
        <v>7.6537619715084515E-6</v>
      </c>
      <c r="O320" s="22" cm="1">
        <f t="array" ref="O320">IF(A320=1,1,INDEX(Annuity_PolicyHoldersInforce,(A320-1))-INDEX(Annuity_Deaths,(A320-1)))</f>
        <v>0.99888111668792778</v>
      </c>
      <c r="P320" s="23" cm="1">
        <f t="array" ref="P320">Annuity_Annuity*((1+Annuity_AnnuityEscalation)^INDEX(Annuity_PolicyAge,A320))</f>
        <v>3733.4563223415735</v>
      </c>
      <c r="Q320" s="23" cm="1">
        <f t="array" ref="Q320">INDEX(Annuity_PolicyHoldersInforce,A320)*INDEX(Global_EscalatedExpense,A320)</f>
        <v>18.123182252254537</v>
      </c>
      <c r="R320" s="23" cm="1">
        <f t="array" ref="R320">INDEX(Annuity_PolicyHoldersInforce,A320)*INDEX(Annuity_EscalatedAnnuity,A320)</f>
        <v>3729.2790203661548</v>
      </c>
      <c r="S320" s="23" cm="1">
        <f t="array" ref="S320">-INDEX(Annuity_ExpensesPaid,A320)-INDEX(Annuity_AnnuitiesPaid,A320)</f>
        <v>-3747.4022026184093</v>
      </c>
      <c r="T320" s="23" cm="1">
        <f t="array" ref="T320">IF(A320=Global_MaxT,INDEX(Annuity_NetCF,A320),INDEX(Annuity_NetCF,A320)+(INDEX(Annuity_BEL,(A320+1))*INDEX(Global_DiscountFactor,A320)))</f>
        <v>-1798798.2567484644</v>
      </c>
    </row>
    <row r="321" spans="1:20" x14ac:dyDescent="0.2">
      <c r="A321" s="7">
        <v>319</v>
      </c>
      <c r="B321" s="21">
        <f t="shared" si="8"/>
        <v>48</v>
      </c>
      <c r="C321" s="21"/>
      <c r="D321" s="22" cm="1">
        <f t="array" ref="D321">IF(A321=1,1,INDEX(Life_PolicyHoldersInforce,(A321-1))-INDEX(Life_Deaths,(A321-1))-INDEX(Life_Lapses,(A321-1)))</f>
        <v>5.5904769235984635E-2</v>
      </c>
      <c r="E321" s="22" cm="1">
        <f t="array" ref="E321">(INDEX(Life_PolicyHoldersInforce,A321)-INDEX(Life_Deaths,A321))*INDEX(Life_LapseRateFactor,(Global_DurationInforce+A321))</f>
        <v>4.8869399860714099E-4</v>
      </c>
      <c r="F321" s="22" cm="1">
        <f t="array" ref="F321">INDEX(Life_PolicyHoldersInforce,A321)*INDEX(Global_QxFactor,INDEX(Global_Age,A321),Global_QxIndex)</f>
        <v>4.2836108287150088E-7</v>
      </c>
      <c r="G321" s="11" cm="1">
        <f t="array" ref="G321">INDEX(Life_Deaths,A321)*Life_SumAssured</f>
        <v>0.21418054143575044</v>
      </c>
      <c r="H321" s="11" cm="1">
        <f t="array" ref="H321">INDEX(Life_PolicyHoldersInforce,A321)*Life_Premium</f>
        <v>2.4933527079249149</v>
      </c>
      <c r="I321" s="11" cm="1">
        <f t="array" ref="I321">INDEX(Life_PolicyHoldersInforce,A321)*INDEX(Global_EscalatedExpense,A321)</f>
        <v>1.0184396261885809</v>
      </c>
      <c r="J321" s="11" cm="1">
        <f t="array" ref="J321">INDEX(Life_PremiumsReceived,A321)-INDEX(Life_ExpensesPaid,A321)-INDEX(Life_DeathBenefitsPaid,A321)</f>
        <v>1.2607325403005836</v>
      </c>
      <c r="K321" s="11" cm="1">
        <f t="array" ref="K321">IF(A321=Global_MaxT,INDEX(Life_NetCF,A321),INDEX(Life_NetCF,A321)+(INDEX(Life_BEL,(A321+1))/INDEX(Global_DiscountFactor,A321)))</f>
        <v>-1079.5595323687064</v>
      </c>
      <c r="L321" s="11"/>
      <c r="M321" s="5">
        <f t="shared" si="9"/>
        <v>27</v>
      </c>
      <c r="N321" s="22" cm="1">
        <f t="array" ref="N321">INDEX(Annuity_PolicyHoldersInforce,A321)*INDEX(Global_QxFactor,INDEX(Global_Age,A321),Global_QxIndex)</f>
        <v>7.6537033258184509E-6</v>
      </c>
      <c r="O321" s="22" cm="1">
        <f t="array" ref="O321">IF(A321=1,1,INDEX(Annuity_PolicyHoldersInforce,(A321-1))-INDEX(Annuity_Deaths,(A321-1)))</f>
        <v>0.99887346292595625</v>
      </c>
      <c r="P321" s="23" cm="1">
        <f t="array" ref="P321">Annuity_Annuity*((1+Annuity_AnnuityEscalation)^INDEX(Annuity_PolicyAge,A321))</f>
        <v>3733.4563223415735</v>
      </c>
      <c r="Q321" s="23" cm="1">
        <f t="array" ref="Q321">INDEX(Annuity_PolicyHoldersInforce,A321)*INDEX(Global_EscalatedExpense,A321)</f>
        <v>18.196878908449122</v>
      </c>
      <c r="R321" s="23" cm="1">
        <f t="array" ref="R321">INDEX(Annuity_PolicyHoldersInforce,A321)*INDEX(Annuity_EscalatedAnnuity,A321)</f>
        <v>3729.2504453801325</v>
      </c>
      <c r="S321" s="23" cm="1">
        <f t="array" ref="S321">-INDEX(Annuity_ExpensesPaid,A321)-INDEX(Annuity_AnnuitiesPaid,A321)</f>
        <v>-3747.4473242885815</v>
      </c>
      <c r="T321" s="23" cm="1">
        <f t="array" ref="T321">IF(A321=Global_MaxT,INDEX(Annuity_NetCF,A321),INDEX(Annuity_NetCF,A321)+(INDEX(Annuity_BEL,(A321+1))*INDEX(Global_DiscountFactor,A321)))</f>
        <v>-1803788.3553477102</v>
      </c>
    </row>
    <row r="322" spans="1:20" x14ac:dyDescent="0.2">
      <c r="A322" s="7">
        <v>320</v>
      </c>
      <c r="B322" s="21">
        <f t="shared" si="8"/>
        <v>48</v>
      </c>
      <c r="C322" s="21"/>
      <c r="D322" s="22" cm="1">
        <f t="array" ref="D322">IF(A322=1,1,INDEX(Life_PolicyHoldersInforce,(A322-1))-INDEX(Life_Deaths,(A322-1))-INDEX(Life_Lapses,(A322-1)))</f>
        <v>5.5415646876294626E-2</v>
      </c>
      <c r="E322" s="22" cm="1">
        <f t="array" ref="E322">(INDEX(Life_PolicyHoldersInforce,A322)-INDEX(Life_Deaths,A322))*INDEX(Life_LapseRateFactor,(Global_DurationInforce+A322))</f>
        <v>4.8441831399146756E-4</v>
      </c>
      <c r="F322" s="22" cm="1">
        <f t="array" ref="F322">INDEX(Life_PolicyHoldersInforce,A322)*INDEX(Global_QxFactor,INDEX(Global_Age,A322),Global_QxIndex)</f>
        <v>4.2461326338280846E-7</v>
      </c>
      <c r="G322" s="11" cm="1">
        <f t="array" ref="G322">INDEX(Life_Deaths,A322)*Life_SumAssured</f>
        <v>0.21230663169140424</v>
      </c>
      <c r="H322" s="11" cm="1">
        <f t="array" ref="H322">INDEX(Life_PolicyHoldersInforce,A322)*Life_Premium</f>
        <v>2.4715378506827403</v>
      </c>
      <c r="I322" s="11" cm="1">
        <f t="array" ref="I322">INDEX(Life_PolicyHoldersInforce,A322)*INDEX(Global_EscalatedExpense,A322)</f>
        <v>1.0136420342528605</v>
      </c>
      <c r="J322" s="11" cm="1">
        <f t="array" ref="J322">INDEX(Life_PremiumsReceived,A322)-INDEX(Life_ExpensesPaid,A322)-INDEX(Life_DeathBenefitsPaid,A322)</f>
        <v>1.2455891847384757</v>
      </c>
      <c r="K322" s="11" cm="1">
        <f t="array" ref="K322">IF(A322=Global_MaxT,INDEX(Life_NetCF,A322),INDEX(Life_NetCF,A322)+(INDEX(Life_BEL,(A322+1))/INDEX(Global_DiscountFactor,A322)))</f>
        <v>-1075.5848015003894</v>
      </c>
      <c r="L322" s="11"/>
      <c r="M322" s="5">
        <f t="shared" si="9"/>
        <v>27</v>
      </c>
      <c r="N322" s="22" cm="1">
        <f t="array" ref="N322">INDEX(Annuity_PolicyHoldersInforce,A322)*INDEX(Global_QxFactor,INDEX(Global_Age,A322),Global_QxIndex)</f>
        <v>7.653644680577813E-6</v>
      </c>
      <c r="O322" s="22" cm="1">
        <f t="array" ref="O322">IF(A322=1,1,INDEX(Annuity_PolicyHoldersInforce,(A322-1))-INDEX(Annuity_Deaths,(A322-1)))</f>
        <v>0.99886580922263046</v>
      </c>
      <c r="P322" s="23" cm="1">
        <f t="array" ref="P322">Annuity_Annuity*((1+Annuity_AnnuityEscalation)^INDEX(Annuity_PolicyAge,A322))</f>
        <v>3733.4563223415735</v>
      </c>
      <c r="Q322" s="23" cm="1">
        <f t="array" ref="Q322">INDEX(Annuity_PolicyHoldersInforce,A322)*INDEX(Global_EscalatedExpense,A322)</f>
        <v>18.27087524695439</v>
      </c>
      <c r="R322" s="23" cm="1">
        <f t="array" ref="R322">INDEX(Annuity_PolicyHoldersInforce,A322)*INDEX(Annuity_EscalatedAnnuity,A322)</f>
        <v>3729.2218706130616</v>
      </c>
      <c r="S322" s="23" cm="1">
        <f t="array" ref="S322">-INDEX(Annuity_ExpensesPaid,A322)-INDEX(Annuity_AnnuitiesPaid,A322)</f>
        <v>-3747.4927458600159</v>
      </c>
      <c r="T322" s="23" cm="1">
        <f t="array" ref="T322">IF(A322=Global_MaxT,INDEX(Annuity_NetCF,A322),INDEX(Annuity_NetCF,A322)+(INDEX(Annuity_BEL,(A322+1))*INDEX(Global_DiscountFactor,A322)))</f>
        <v>-1808802.6981629117</v>
      </c>
    </row>
    <row r="323" spans="1:20" x14ac:dyDescent="0.2">
      <c r="A323" s="7">
        <v>321</v>
      </c>
      <c r="B323" s="21">
        <f t="shared" ref="B323:B386" si="10">FLOOR(Global_AgeAtInception+((Global_DurationInforce+A323)/12),1)</f>
        <v>48</v>
      </c>
      <c r="C323" s="21"/>
      <c r="D323" s="22" cm="1">
        <f t="array" ref="D323">IF(A323=1,1,INDEX(Life_PolicyHoldersInforce,(A323-1))-INDEX(Life_Deaths,(A323-1))-INDEX(Life_Lapses,(A323-1)))</f>
        <v>5.4930803949039778E-2</v>
      </c>
      <c r="E323" s="22" cm="1">
        <f t="array" ref="E323">(INDEX(Life_PolicyHoldersInforce,A323)-INDEX(Life_Deaths,A323))*INDEX(Life_LapseRateFactor,(Global_DurationInforce+A323))</f>
        <v>4.8018003822260789E-4</v>
      </c>
      <c r="F323" s="22" cm="1">
        <f t="array" ref="F323">INDEX(Life_PolicyHoldersInforce,A323)*INDEX(Global_QxFactor,INDEX(Global_Age,A323),Global_QxIndex)</f>
        <v>4.2089823434003065E-7</v>
      </c>
      <c r="G323" s="11" cm="1">
        <f t="array" ref="G323">INDEX(Life_Deaths,A323)*Life_SumAssured</f>
        <v>0.21044911717001533</v>
      </c>
      <c r="H323" s="11" cm="1">
        <f t="array" ref="H323">INDEX(Life_PolicyHoldersInforce,A323)*Life_Premium</f>
        <v>2.449913856127174</v>
      </c>
      <c r="I323" s="11" cm="1">
        <f t="array" ref="I323">INDEX(Life_PolicyHoldersInforce,A323)*INDEX(Global_EscalatedExpense,A323)</f>
        <v>1.008867042467203</v>
      </c>
      <c r="J323" s="11" cm="1">
        <f t="array" ref="J323">INDEX(Life_PremiumsReceived,A323)-INDEX(Life_ExpensesPaid,A323)-INDEX(Life_DeathBenefitsPaid,A323)</f>
        <v>1.2305976964899557</v>
      </c>
      <c r="K323" s="11" cm="1">
        <f t="array" ref="K323">IF(A323=Global_MaxT,INDEX(Life_NetCF,A323),INDEX(Life_NetCF,A323)+(INDEX(Life_BEL,(A323+1))/INDEX(Global_DiscountFactor,A323)))</f>
        <v>-1071.6142541166726</v>
      </c>
      <c r="L323" s="11"/>
      <c r="M323" s="5">
        <f t="shared" ref="M323:M386" si="11">FLOOR((Global_DurationInforce+A323)/12,1)</f>
        <v>27</v>
      </c>
      <c r="N323" s="22" cm="1">
        <f t="array" ref="N323">INDEX(Annuity_PolicyHoldersInforce,A323)*INDEX(Global_QxFactor,INDEX(Global_Age,A323),Global_QxIndex)</f>
        <v>7.6535860357865346E-6</v>
      </c>
      <c r="O323" s="22" cm="1">
        <f t="array" ref="O323">IF(A323=1,1,INDEX(Annuity_PolicyHoldersInforce,(A323-1))-INDEX(Annuity_Deaths,(A323-1)))</f>
        <v>0.99885815557794988</v>
      </c>
      <c r="P323" s="23" cm="1">
        <f t="array" ref="P323">Annuity_Annuity*((1+Annuity_AnnuityEscalation)^INDEX(Annuity_PolicyAge,A323))</f>
        <v>3733.4563223415735</v>
      </c>
      <c r="Q323" s="23" cm="1">
        <f t="array" ref="Q323">INDEX(Annuity_PolicyHoldersInforce,A323)*INDEX(Global_EscalatedExpense,A323)</f>
        <v>18.345172486407549</v>
      </c>
      <c r="R323" s="23" cm="1">
        <f t="array" ref="R323">INDEX(Annuity_PolicyHoldersInforce,A323)*INDEX(Annuity_EscalatedAnnuity,A323)</f>
        <v>3729.1932960649401</v>
      </c>
      <c r="S323" s="23" cm="1">
        <f t="array" ref="S323">-INDEX(Annuity_ExpensesPaid,A323)-INDEX(Annuity_AnnuitiesPaid,A323)</f>
        <v>-3747.5384685513477</v>
      </c>
      <c r="T323" s="23" cm="1">
        <f t="array" ref="T323">IF(A323=Global_MaxT,INDEX(Annuity_NetCF,A323),INDEX(Annuity_NetCF,A323)+(INDEX(Annuity_BEL,(A323+1))*INDEX(Global_DiscountFactor,A323)))</f>
        <v>-1813841.4029026548</v>
      </c>
    </row>
    <row r="324" spans="1:20" x14ac:dyDescent="0.2">
      <c r="A324" s="7">
        <v>322</v>
      </c>
      <c r="B324" s="21">
        <f t="shared" si="10"/>
        <v>48</v>
      </c>
      <c r="C324" s="21"/>
      <c r="D324" s="22" cm="1">
        <f t="array" ref="D324">IF(A324=1,1,INDEX(Life_PolicyHoldersInforce,(A324-1))-INDEX(Life_Deaths,(A324-1))-INDEX(Life_Lapses,(A324-1)))</f>
        <v>5.4450203012582826E-2</v>
      </c>
      <c r="E324" s="22" cm="1">
        <f t="array" ref="E324">(INDEX(Life_PolicyHoldersInforce,A324)-INDEX(Life_Deaths,A324))*INDEX(Life_LapseRateFactor,(Global_DurationInforce+A324))</f>
        <v>4.7597884400284342E-4</v>
      </c>
      <c r="F324" s="22" cm="1">
        <f t="array" ref="F324">INDEX(Life_PolicyHoldersInforce,A324)*INDEX(Global_QxFactor,INDEX(Global_Age,A324),Global_QxIndex)</f>
        <v>4.172157088527911E-7</v>
      </c>
      <c r="G324" s="11" cm="1">
        <f t="array" ref="G324">INDEX(Life_Deaths,A324)*Life_SumAssured</f>
        <v>0.20860785442639554</v>
      </c>
      <c r="H324" s="11" cm="1">
        <f t="array" ref="H324">INDEX(Life_PolicyHoldersInforce,A324)*Life_Premium</f>
        <v>2.428479054361194</v>
      </c>
      <c r="I324" s="11" cm="1">
        <f t="array" ref="I324">INDEX(Life_PolicyHoldersInforce,A324)*INDEX(Global_EscalatedExpense,A324)</f>
        <v>1.0041145443684512</v>
      </c>
      <c r="J324" s="11" cm="1">
        <f t="array" ref="J324">INDEX(Life_PremiumsReceived,A324)-INDEX(Life_ExpensesPaid,A324)-INDEX(Life_DeathBenefitsPaid,A324)</f>
        <v>1.2157566555663473</v>
      </c>
      <c r="K324" s="11" cm="1">
        <f t="array" ref="K324">IF(A324=Global_MaxT,INDEX(Life_NetCF,A324),INDEX(Life_NetCF,A324)+(INDEX(Life_BEL,(A324+1))/INDEX(Global_DiscountFactor,A324)))</f>
        <v>-1067.648021084545</v>
      </c>
      <c r="L324" s="11"/>
      <c r="M324" s="5">
        <f t="shared" si="11"/>
        <v>27</v>
      </c>
      <c r="N324" s="22" cm="1">
        <f t="array" ref="N324">INDEX(Annuity_PolicyHoldersInforce,A324)*INDEX(Global_QxFactor,INDEX(Global_Age,A324),Global_QxIndex)</f>
        <v>7.653527391444614E-6</v>
      </c>
      <c r="O324" s="22" cm="1">
        <f t="array" ref="O324">IF(A324=1,1,INDEX(Annuity_PolicyHoldersInforce,(A324-1))-INDEX(Annuity_Deaths,(A324-1)))</f>
        <v>0.99885050199191405</v>
      </c>
      <c r="P324" s="23" cm="1">
        <f t="array" ref="P324">Annuity_Annuity*((1+Annuity_AnnuityEscalation)^INDEX(Annuity_PolicyAge,A324))</f>
        <v>3733.4563223415735</v>
      </c>
      <c r="Q324" s="23" cm="1">
        <f t="array" ref="Q324">INDEX(Annuity_PolicyHoldersInforce,A324)*INDEX(Global_EscalatedExpense,A324)</f>
        <v>18.419771850401304</v>
      </c>
      <c r="R324" s="23" cm="1">
        <f t="array" ref="R324">INDEX(Annuity_PolicyHoldersInforce,A324)*INDEX(Annuity_EscalatedAnnuity,A324)</f>
        <v>3729.1647217357659</v>
      </c>
      <c r="S324" s="23" cm="1">
        <f t="array" ref="S324">-INDEX(Annuity_ExpensesPaid,A324)-INDEX(Annuity_AnnuitiesPaid,A324)</f>
        <v>-3747.5844935861674</v>
      </c>
      <c r="T324" s="23" cm="1">
        <f t="array" ref="T324">IF(A324=Global_MaxT,INDEX(Annuity_NetCF,A324),INDEX(Annuity_NetCF,A324)+(INDEX(Annuity_BEL,(A324+1))*INDEX(Global_DiscountFactor,A324)))</f>
        <v>-1818904.5878472538</v>
      </c>
    </row>
    <row r="325" spans="1:20" x14ac:dyDescent="0.2">
      <c r="A325" s="7">
        <v>323</v>
      </c>
      <c r="B325" s="21">
        <f t="shared" si="10"/>
        <v>48</v>
      </c>
      <c r="C325" s="21"/>
      <c r="D325" s="22" cm="1">
        <f t="array" ref="D325">IF(A325=1,1,INDEX(Life_PolicyHoldersInforce,(A325-1))-INDEX(Life_Deaths,(A325-1))-INDEX(Life_Lapses,(A325-1)))</f>
        <v>5.3973806952871128E-2</v>
      </c>
      <c r="E325" s="22" cm="1">
        <f t="array" ref="E325">(INDEX(Life_PolicyHoldersInforce,A325)-INDEX(Life_Deaths,A325))*INDEX(Life_LapseRateFactor,(Global_DurationInforce+A325))</f>
        <v>4.7181440689805099E-4</v>
      </c>
      <c r="F325" s="22" cm="1">
        <f t="array" ref="F325">INDEX(Life_PolicyHoldersInforce,A325)*INDEX(Global_QxFactor,INDEX(Global_Age,A325),Global_QxIndex)</f>
        <v>4.1356540254077676E-7</v>
      </c>
      <c r="G325" s="11" cm="1">
        <f t="array" ref="G325">INDEX(Life_Deaths,A325)*Life_SumAssured</f>
        <v>0.20678270127038839</v>
      </c>
      <c r="H325" s="11" cm="1">
        <f t="array" ref="H325">INDEX(Life_PolicyHoldersInforce,A325)*Life_Premium</f>
        <v>2.4072317900980522</v>
      </c>
      <c r="I325" s="11" cm="1">
        <f t="array" ref="I325">INDEX(Life_PolicyHoldersInforce,A325)*INDEX(Global_EscalatedExpense,A325)</f>
        <v>0.99938443399496701</v>
      </c>
      <c r="J325" s="11" cm="1">
        <f t="array" ref="J325">INDEX(Life_PremiumsReceived,A325)-INDEX(Life_ExpensesPaid,A325)-INDEX(Life_DeathBenefitsPaid,A325)</f>
        <v>1.2010646548326966</v>
      </c>
      <c r="K325" s="11" cm="1">
        <f t="array" ref="K325">IF(A325=Global_MaxT,INDEX(Life_NetCF,A325),INDEX(Life_NetCF,A325)+(INDEX(Life_BEL,(A325+1))/INDEX(Global_DiscountFactor,A325)))</f>
        <v>-1063.6862312239696</v>
      </c>
      <c r="L325" s="11"/>
      <c r="M325" s="5">
        <f t="shared" si="11"/>
        <v>27</v>
      </c>
      <c r="N325" s="22" cm="1">
        <f t="array" ref="N325">INDEX(Annuity_PolicyHoldersInforce,A325)*INDEX(Global_QxFactor,INDEX(Global_Age,A325),Global_QxIndex)</f>
        <v>7.6534687475520443E-6</v>
      </c>
      <c r="O325" s="22" cm="1">
        <f t="array" ref="O325">IF(A325=1,1,INDEX(Annuity_PolicyHoldersInforce,(A325-1))-INDEX(Annuity_Deaths,(A325-1)))</f>
        <v>0.99884284846452265</v>
      </c>
      <c r="P325" s="23" cm="1">
        <f t="array" ref="P325">Annuity_Annuity*((1+Annuity_AnnuityEscalation)^INDEX(Annuity_PolicyAge,A325))</f>
        <v>3733.4563223415735</v>
      </c>
      <c r="Q325" s="23" cm="1">
        <f t="array" ref="Q325">INDEX(Annuity_PolicyHoldersInforce,A325)*INDEX(Global_EscalatedExpense,A325)</f>
        <v>18.494674567504024</v>
      </c>
      <c r="R325" s="23" cm="1">
        <f t="array" ref="R325">INDEX(Annuity_PolicyHoldersInforce,A325)*INDEX(Annuity_EscalatedAnnuity,A325)</f>
        <v>3729.1361476255383</v>
      </c>
      <c r="S325" s="23" cm="1">
        <f t="array" ref="S325">-INDEX(Annuity_ExpensesPaid,A325)-INDEX(Annuity_AnnuitiesPaid,A325)</f>
        <v>-3747.6308221930421</v>
      </c>
      <c r="T325" s="23" cm="1">
        <f t="array" ref="T325">IF(A325=Global_MaxT,INDEX(Annuity_NetCF,A325),INDEX(Annuity_NetCF,A325)+(INDEX(Annuity_BEL,(A325+1))*INDEX(Global_DiscountFactor,A325)))</f>
        <v>-1823992.3718515283</v>
      </c>
    </row>
    <row r="326" spans="1:20" x14ac:dyDescent="0.2">
      <c r="A326" s="7">
        <v>324</v>
      </c>
      <c r="B326" s="21">
        <f t="shared" si="10"/>
        <v>49</v>
      </c>
      <c r="C326" s="21"/>
      <c r="D326" s="22" cm="1">
        <f t="array" ref="D326">IF(A326=1,1,INDEX(Life_PolicyHoldersInforce,(A326-1))-INDEX(Life_Deaths,(A326-1))-INDEX(Life_Lapses,(A326-1)))</f>
        <v>5.3501578980570536E-2</v>
      </c>
      <c r="E326" s="22" cm="1">
        <f t="array" ref="E326">(INDEX(Life_PolicyHoldersInforce,A326)-INDEX(Life_Deaths,A326))*INDEX(Life_LapseRateFactor,(Global_DurationInforce+A326))</f>
        <v>4.6768605836903224E-4</v>
      </c>
      <c r="F326" s="22" cm="1">
        <f t="array" ref="F326">INDEX(Life_PolicyHoldersInforce,A326)*INDEX(Global_QxFactor,INDEX(Global_Age,A326),Global_QxIndex)</f>
        <v>4.4963578399676947E-7</v>
      </c>
      <c r="G326" s="11" cm="1">
        <f t="array" ref="G326">INDEX(Life_Deaths,A326)*Life_SumAssured</f>
        <v>0.22481789199838473</v>
      </c>
      <c r="H326" s="11" cm="1">
        <f t="array" ref="H326">INDEX(Life_PolicyHoldersInforce,A326)*Life_Premium</f>
        <v>2.3861704225334459</v>
      </c>
      <c r="I326" s="11" cm="1">
        <f t="array" ref="I326">INDEX(Life_PolicyHoldersInforce,A326)*INDEX(Global_EscalatedExpense,A326)</f>
        <v>0.99467660588426954</v>
      </c>
      <c r="J326" s="11" cm="1">
        <f t="array" ref="J326">INDEX(Life_PremiumsReceived,A326)-INDEX(Life_ExpensesPaid,A326)-INDEX(Life_DeathBenefitsPaid,A326)</f>
        <v>1.1666759246507916</v>
      </c>
      <c r="K326" s="11" cm="1">
        <f t="array" ref="K326">IF(A326=Global_MaxT,INDEX(Life_NetCF,A326),INDEX(Life_NetCF,A326)+(INDEX(Life_BEL,(A326+1))/INDEX(Global_DiscountFactor,A326)))</f>
        <v>-1059.7290113305896</v>
      </c>
      <c r="L326" s="11"/>
      <c r="M326" s="5">
        <f t="shared" si="11"/>
        <v>28</v>
      </c>
      <c r="N326" s="22" cm="1">
        <f t="array" ref="N326">INDEX(Annuity_PolicyHoldersInforce,A326)*INDEX(Global_QxFactor,INDEX(Global_Age,A326),Global_QxIndex)</f>
        <v>8.3943699334292464E-6</v>
      </c>
      <c r="O326" s="22" cm="1">
        <f t="array" ref="O326">IF(A326=1,1,INDEX(Annuity_PolicyHoldersInforce,(A326-1))-INDEX(Annuity_Deaths,(A326-1)))</f>
        <v>0.99883519499577511</v>
      </c>
      <c r="P326" s="23" cm="1">
        <f t="array" ref="P326">Annuity_Annuity*((1+Annuity_AnnuityEscalation)^INDEX(Annuity_PolicyAge,A326))</f>
        <v>3920.1291384586516</v>
      </c>
      <c r="Q326" s="23" cm="1">
        <f t="array" ref="Q326">INDEX(Annuity_PolicyHoldersInforce,A326)*INDEX(Global_EscalatedExpense,A326)</f>
        <v>18.569881871279968</v>
      </c>
      <c r="R326" s="23" cm="1">
        <f t="array" ref="R326">INDEX(Annuity_PolicyHoldersInforce,A326)*INDEX(Annuity_EscalatedAnnuity,A326)</f>
        <v>3915.5629524209671</v>
      </c>
      <c r="S326" s="23" cm="1">
        <f t="array" ref="S326">-INDEX(Annuity_ExpensesPaid,A326)-INDEX(Annuity_AnnuitiesPaid,A326)</f>
        <v>-3934.132834292247</v>
      </c>
      <c r="T326" s="23" cm="1">
        <f t="array" ref="T326">IF(A326=Global_MaxT,INDEX(Annuity_NetCF,A326),INDEX(Annuity_NetCF,A326)+(INDEX(Annuity_BEL,(A326+1))*INDEX(Global_DiscountFactor,A326)))</f>
        <v>-1829104.8743475953</v>
      </c>
    </row>
    <row r="327" spans="1:20" x14ac:dyDescent="0.2">
      <c r="A327" s="7">
        <v>325</v>
      </c>
      <c r="B327" s="21">
        <f t="shared" si="10"/>
        <v>49</v>
      </c>
      <c r="C327" s="21"/>
      <c r="D327" s="22" cm="1">
        <f t="array" ref="D327">IF(A327=1,1,INDEX(Life_PolicyHoldersInforce,(A327-1))-INDEX(Life_Deaths,(A327-1))-INDEX(Life_Lapses,(A327-1)))</f>
        <v>5.3033443286417507E-2</v>
      </c>
      <c r="E327" s="22" cm="1">
        <f t="array" ref="E327">(INDEX(Life_PolicyHoldersInforce,A327)-INDEX(Life_Deaths,A327))*INDEX(Life_LapseRateFactor,(Global_DurationInforce+A327))</f>
        <v>4.6359383264874476E-4</v>
      </c>
      <c r="F327" s="22" cm="1">
        <f t="array" ref="F327">INDEX(Life_PolicyHoldersInforce,A327)*INDEX(Global_QxFactor,INDEX(Global_Age,A327),Global_QxIndex)</f>
        <v>4.4570149712396878E-7</v>
      </c>
      <c r="G327" s="11" cm="1">
        <f t="array" ref="G327">INDEX(Life_Deaths,A327)*Life_SumAssured</f>
        <v>0.22285074856198439</v>
      </c>
      <c r="H327" s="11" cm="1">
        <f t="array" ref="H327">INDEX(Life_PolicyHoldersInforce,A327)*Life_Premium</f>
        <v>2.3652915705742208</v>
      </c>
      <c r="I327" s="11" cm="1">
        <f t="array" ref="I327">INDEX(Life_PolicyHoldersInforce,A327)*INDEX(Global_EscalatedExpense,A327)</f>
        <v>0.98999022066609355</v>
      </c>
      <c r="J327" s="11" cm="1">
        <f t="array" ref="J327">INDEX(Life_PremiumsReceived,A327)-INDEX(Life_ExpensesPaid,A327)-INDEX(Life_DeathBenefitsPaid,A327)</f>
        <v>1.1524506013461429</v>
      </c>
      <c r="K327" s="11" cm="1">
        <f t="array" ref="K327">IF(A327=Global_MaxT,INDEX(Life_NetCF,A327),INDEX(Life_NetCF,A327)+(INDEX(Life_BEL,(A327+1))/INDEX(Global_DiscountFactor,A327)))</f>
        <v>-1055.756737948574</v>
      </c>
      <c r="L327" s="11"/>
      <c r="M327" s="5">
        <f t="shared" si="11"/>
        <v>28</v>
      </c>
      <c r="N327" s="22" cm="1">
        <f t="array" ref="N327">INDEX(Annuity_PolicyHoldersInforce,A327)*INDEX(Global_QxFactor,INDEX(Global_Age,A327),Global_QxIndex)</f>
        <v>8.3942993858084464E-6</v>
      </c>
      <c r="O327" s="22" cm="1">
        <f t="array" ref="O327">IF(A327=1,1,INDEX(Annuity_PolicyHoldersInforce,(A327-1))-INDEX(Annuity_Deaths,(A327-1)))</f>
        <v>0.99882680062584173</v>
      </c>
      <c r="P327" s="23" cm="1">
        <f t="array" ref="P327">Annuity_Annuity*((1+Annuity_AnnuityEscalation)^INDEX(Annuity_PolicyAge,A327))</f>
        <v>3920.1291384586516</v>
      </c>
      <c r="Q327" s="23" cm="1">
        <f t="array" ref="Q327">INDEX(Annuity_PolicyHoldersInforce,A327)*INDEX(Global_EscalatedExpense,A327)</f>
        <v>18.645381168603777</v>
      </c>
      <c r="R327" s="23" cm="1">
        <f t="array" ref="R327">INDEX(Annuity_PolicyHoldersInforce,A327)*INDEX(Annuity_EscalatedAnnuity,A327)</f>
        <v>3915.5300454067924</v>
      </c>
      <c r="S327" s="23" cm="1">
        <f t="array" ref="S327">-INDEX(Annuity_ExpensesPaid,A327)-INDEX(Annuity_AnnuitiesPaid,A327)</f>
        <v>-3934.1754265753962</v>
      </c>
      <c r="T327" s="23" cm="1">
        <f t="array" ref="T327">IF(A327=Global_MaxT,INDEX(Annuity_NetCF,A327),INDEX(Annuity_NetCF,A327)+(INDEX(Annuity_BEL,(A327+1))*INDEX(Global_DiscountFactor,A327)))</f>
        <v>-1834054.8523880036</v>
      </c>
    </row>
    <row r="328" spans="1:20" x14ac:dyDescent="0.2">
      <c r="A328" s="7">
        <v>326</v>
      </c>
      <c r="B328" s="21">
        <f t="shared" si="10"/>
        <v>49</v>
      </c>
      <c r="C328" s="21"/>
      <c r="D328" s="22" cm="1">
        <f t="array" ref="D328">IF(A328=1,1,INDEX(Life_PolicyHoldersInforce,(A328-1))-INDEX(Life_Deaths,(A328-1))-INDEX(Life_Lapses,(A328-1)))</f>
        <v>5.2569403752271635E-2</v>
      </c>
      <c r="E328" s="22" cm="1">
        <f t="array" ref="E328">(INDEX(Life_PolicyHoldersInforce,A328)-INDEX(Life_Deaths,A328))*INDEX(Life_LapseRateFactor,(Global_DurationInforce+A328))</f>
        <v>4.5953741366472003E-4</v>
      </c>
      <c r="F328" s="22" cm="1">
        <f t="array" ref="F328">INDEX(Life_PolicyHoldersInforce,A328)*INDEX(Global_QxFactor,INDEX(Global_Age,A328),Global_QxIndex)</f>
        <v>4.4180163503173134E-7</v>
      </c>
      <c r="G328" s="11" cm="1">
        <f t="array" ref="G328">INDEX(Life_Deaths,A328)*Life_SumAssured</f>
        <v>0.22090081751586566</v>
      </c>
      <c r="H328" s="11" cm="1">
        <f t="array" ref="H328">INDEX(Life_PolicyHoldersInforce,A328)*Life_Premium</f>
        <v>2.3445954073513149</v>
      </c>
      <c r="I328" s="11" cm="1">
        <f t="array" ref="I328">INDEX(Life_PolicyHoldersInforce,A328)*INDEX(Global_EscalatedExpense,A328)</f>
        <v>0.98532591519351997</v>
      </c>
      <c r="J328" s="11" cm="1">
        <f t="array" ref="J328">INDEX(Life_PremiumsReceived,A328)-INDEX(Life_ExpensesPaid,A328)-INDEX(Life_DeathBenefitsPaid,A328)</f>
        <v>1.1383686746419293</v>
      </c>
      <c r="K328" s="11" cm="1">
        <f t="array" ref="K328">IF(A328=Global_MaxT,INDEX(Life_NetCF,A328),INDEX(Life_NetCF,A328)+(INDEX(Life_BEL,(A328+1))/INDEX(Global_DiscountFactor,A328)))</f>
        <v>-1051.7895497324978</v>
      </c>
      <c r="L328" s="11"/>
      <c r="M328" s="5">
        <f t="shared" si="11"/>
        <v>28</v>
      </c>
      <c r="N328" s="22" cm="1">
        <f t="array" ref="N328">INDEX(Annuity_PolicyHoldersInforce,A328)*INDEX(Global_QxFactor,INDEX(Global_Age,A328),Global_QxIndex)</f>
        <v>8.3942288387805373E-6</v>
      </c>
      <c r="O328" s="22" cm="1">
        <f t="array" ref="O328">IF(A328=1,1,INDEX(Annuity_PolicyHoldersInforce,(A328-1))-INDEX(Annuity_Deaths,(A328-1)))</f>
        <v>0.99881840632645591</v>
      </c>
      <c r="P328" s="23" cm="1">
        <f t="array" ref="P328">Annuity_Annuity*((1+Annuity_AnnuityEscalation)^INDEX(Annuity_PolicyAge,A328))</f>
        <v>3920.1291384586516</v>
      </c>
      <c r="Q328" s="23" cm="1">
        <f t="array" ref="Q328">INDEX(Annuity_PolicyHoldersInforce,A328)*INDEX(Global_EscalatedExpense,A328)</f>
        <v>18.72118742231731</v>
      </c>
      <c r="R328" s="23" cm="1">
        <f t="array" ref="R328">INDEX(Annuity_PolicyHoldersInforce,A328)*INDEX(Annuity_EscalatedAnnuity,A328)</f>
        <v>3915.4971386691732</v>
      </c>
      <c r="S328" s="23" cm="1">
        <f t="array" ref="S328">-INDEX(Annuity_ExpensesPaid,A328)-INDEX(Annuity_AnnuitiesPaid,A328)</f>
        <v>-3934.2183260914903</v>
      </c>
      <c r="T328" s="23" cm="1">
        <f t="array" ref="T328">IF(A328=Global_MaxT,INDEX(Annuity_NetCF,A328),INDEX(Annuity_NetCF,A328)+(INDEX(Annuity_BEL,(A328+1))*INDEX(Global_DiscountFactor,A328)))</f>
        <v>-1839028.8818972178</v>
      </c>
    </row>
    <row r="329" spans="1:20" x14ac:dyDescent="0.2">
      <c r="A329" s="7">
        <v>327</v>
      </c>
      <c r="B329" s="21">
        <f t="shared" si="10"/>
        <v>49</v>
      </c>
      <c r="C329" s="21"/>
      <c r="D329" s="22" cm="1">
        <f t="array" ref="D329">IF(A329=1,1,INDEX(Life_PolicyHoldersInforce,(A329-1))-INDEX(Life_Deaths,(A329-1))-INDEX(Life_Lapses,(A329-1)))</f>
        <v>5.2109424536971878E-2</v>
      </c>
      <c r="E329" s="22" cm="1">
        <f t="array" ref="E329">(INDEX(Life_PolicyHoldersInforce,A329)-INDEX(Life_Deaths,A329))*INDEX(Life_LapseRateFactor,(Global_DurationInforce+A329))</f>
        <v>4.5551648811010517E-4</v>
      </c>
      <c r="F329" s="22" cm="1">
        <f t="array" ref="F329">INDEX(Life_PolicyHoldersInforce,A329)*INDEX(Global_QxFactor,INDEX(Global_Age,A329),Global_QxIndex)</f>
        <v>4.3793589650523599E-7</v>
      </c>
      <c r="G329" s="11" cm="1">
        <f t="array" ref="G329">INDEX(Life_Deaths,A329)*Life_SumAssured</f>
        <v>0.21896794825261801</v>
      </c>
      <c r="H329" s="11" cm="1">
        <f t="array" ref="H329">INDEX(Life_PolicyHoldersInforce,A329)*Life_Premium</f>
        <v>2.3240803343489458</v>
      </c>
      <c r="I329" s="11" cm="1">
        <f t="array" ref="I329">INDEX(Life_PolicyHoldersInforce,A329)*INDEX(Global_EscalatedExpense,A329)</f>
        <v>0.98068358543857115</v>
      </c>
      <c r="J329" s="11" cm="1">
        <f t="array" ref="J329">INDEX(Life_PremiumsReceived,A329)-INDEX(Life_ExpensesPaid,A329)-INDEX(Life_DeathBenefitsPaid,A329)</f>
        <v>1.1244288006577565</v>
      </c>
      <c r="K329" s="11" cm="1">
        <f t="array" ref="K329">IF(A329=Global_MaxT,INDEX(Life_NetCF,A329),INDEX(Life_NetCF,A329)+(INDEX(Life_BEL,(A329+1))/INDEX(Global_DiscountFactor,A329)))</f>
        <v>-1047.8275647519492</v>
      </c>
      <c r="L329" s="11"/>
      <c r="M329" s="5">
        <f t="shared" si="11"/>
        <v>28</v>
      </c>
      <c r="N329" s="22" cm="1">
        <f t="array" ref="N329">INDEX(Annuity_PolicyHoldersInforce,A329)*INDEX(Global_QxFactor,INDEX(Global_Age,A329),Global_QxIndex)</f>
        <v>8.3941582923455191E-6</v>
      </c>
      <c r="O329" s="22" cm="1">
        <f t="array" ref="O329">IF(A329=1,1,INDEX(Annuity_PolicyHoldersInforce,(A329-1))-INDEX(Annuity_Deaths,(A329-1)))</f>
        <v>0.99881001209761711</v>
      </c>
      <c r="P329" s="23" cm="1">
        <f t="array" ref="P329">Annuity_Annuity*((1+Annuity_AnnuityEscalation)^INDEX(Annuity_PolicyAge,A329))</f>
        <v>3920.1291384586516</v>
      </c>
      <c r="Q329" s="23" cm="1">
        <f t="array" ref="Q329">INDEX(Annuity_PolicyHoldersInforce,A329)*INDEX(Global_EscalatedExpense,A329)</f>
        <v>18.797301880408643</v>
      </c>
      <c r="R329" s="23" cm="1">
        <f t="array" ref="R329">INDEX(Annuity_PolicyHoldersInforce,A329)*INDEX(Annuity_EscalatedAnnuity,A329)</f>
        <v>3915.4642322081072</v>
      </c>
      <c r="S329" s="23" cm="1">
        <f t="array" ref="S329">-INDEX(Annuity_ExpensesPaid,A329)-INDEX(Annuity_AnnuitiesPaid,A329)</f>
        <v>-3934.2615340885159</v>
      </c>
      <c r="T329" s="23" cm="1">
        <f t="array" ref="T329">IF(A329=Global_MaxT,INDEX(Annuity_NetCF,A329),INDEX(Annuity_NetCF,A329)+(INDEX(Annuity_BEL,(A329+1))*INDEX(Global_DiscountFactor,A329)))</f>
        <v>-1844027.0796382499</v>
      </c>
    </row>
    <row r="330" spans="1:20" x14ac:dyDescent="0.2">
      <c r="A330" s="7">
        <v>328</v>
      </c>
      <c r="B330" s="21">
        <f t="shared" si="10"/>
        <v>49</v>
      </c>
      <c r="C330" s="21"/>
      <c r="D330" s="22" cm="1">
        <f t="array" ref="D330">IF(A330=1,1,INDEX(Life_PolicyHoldersInforce,(A330-1))-INDEX(Life_Deaths,(A330-1))-INDEX(Life_Lapses,(A330-1)))</f>
        <v>5.1653470112965269E-2</v>
      </c>
      <c r="E330" s="22" cm="1">
        <f t="array" ref="E330">(INDEX(Life_PolicyHoldersInforce,A330)-INDEX(Life_Deaths,A330))*INDEX(Life_LapseRateFactor,(Global_DurationInforce+A330))</f>
        <v>4.515307454194639E-4</v>
      </c>
      <c r="F330" s="22" cm="1">
        <f t="array" ref="F330">INDEX(Life_PolicyHoldersInforce,A330)*INDEX(Global_QxFactor,INDEX(Global_Age,A330),Global_QxIndex)</f>
        <v>4.3410398296527377E-7</v>
      </c>
      <c r="G330" s="11" cm="1">
        <f t="array" ref="G330">INDEX(Life_Deaths,A330)*Life_SumAssured</f>
        <v>0.21705199148263687</v>
      </c>
      <c r="H330" s="11" cm="1">
        <f t="array" ref="H330">INDEX(Life_PolicyHoldersInforce,A330)*Life_Premium</f>
        <v>2.3037447670382512</v>
      </c>
      <c r="I330" s="11" cm="1">
        <f t="array" ref="I330">INDEX(Life_PolicyHoldersInforce,A330)*INDEX(Global_EscalatedExpense,A330)</f>
        <v>0.976063127863397</v>
      </c>
      <c r="J330" s="11" cm="1">
        <f t="array" ref="J330">INDEX(Life_PremiumsReceived,A330)-INDEX(Life_ExpensesPaid,A330)-INDEX(Life_DeathBenefitsPaid,A330)</f>
        <v>1.1106296476922171</v>
      </c>
      <c r="K330" s="11" cm="1">
        <f t="array" ref="K330">IF(A330=Global_MaxT,INDEX(Life_NetCF,A330),INDEX(Life_NetCF,A330)+(INDEX(Life_BEL,(A330+1))/INDEX(Global_DiscountFactor,A330)))</f>
        <v>-1043.8708991672206</v>
      </c>
      <c r="L330" s="11"/>
      <c r="M330" s="5">
        <f t="shared" si="11"/>
        <v>28</v>
      </c>
      <c r="N330" s="22" cm="1">
        <f t="array" ref="N330">INDEX(Annuity_PolicyHoldersInforce,A330)*INDEX(Global_QxFactor,INDEX(Global_Age,A330),Global_QxIndex)</f>
        <v>8.3940877465033833E-6</v>
      </c>
      <c r="O330" s="22" cm="1">
        <f t="array" ref="O330">IF(A330=1,1,INDEX(Annuity_PolicyHoldersInforce,(A330-1))-INDEX(Annuity_Deaths,(A330-1)))</f>
        <v>0.99880161793932476</v>
      </c>
      <c r="P330" s="23" cm="1">
        <f t="array" ref="P330">Annuity_Annuity*((1+Annuity_AnnuityEscalation)^INDEX(Annuity_PolicyAge,A330))</f>
        <v>3920.1291384586516</v>
      </c>
      <c r="Q330" s="23" cm="1">
        <f t="array" ref="Q330">INDEX(Annuity_PolicyHoldersInforce,A330)*INDEX(Global_EscalatedExpense,A330)</f>
        <v>18.873725795939816</v>
      </c>
      <c r="R330" s="23" cm="1">
        <f t="array" ref="R330">INDEX(Annuity_PolicyHoldersInforce,A330)*INDEX(Annuity_EscalatedAnnuity,A330)</f>
        <v>3915.4313260235926</v>
      </c>
      <c r="S330" s="23" cm="1">
        <f t="array" ref="S330">-INDEX(Annuity_ExpensesPaid,A330)-INDEX(Annuity_AnnuitiesPaid,A330)</f>
        <v>-3934.3050518195323</v>
      </c>
      <c r="T330" s="23" cm="1">
        <f t="array" ref="T330">IF(A330=Global_MaxT,INDEX(Annuity_NetCF,A330),INDEX(Annuity_NetCF,A330)+(INDEX(Annuity_BEL,(A330+1))*INDEX(Global_DiscountFactor,A330)))</f>
        <v>-1849049.562941208</v>
      </c>
    </row>
    <row r="331" spans="1:20" x14ac:dyDescent="0.2">
      <c r="A331" s="7">
        <v>329</v>
      </c>
      <c r="B331" s="21">
        <f t="shared" si="10"/>
        <v>49</v>
      </c>
      <c r="C331" s="21"/>
      <c r="D331" s="22" cm="1">
        <f t="array" ref="D331">IF(A331=1,1,INDEX(Life_PolicyHoldersInforce,(A331-1))-INDEX(Life_Deaths,(A331-1))-INDEX(Life_Lapses,(A331-1)))</f>
        <v>5.120150526356284E-2</v>
      </c>
      <c r="E331" s="22" cm="1">
        <f t="array" ref="E331">(INDEX(Life_PolicyHoldersInforce,A331)-INDEX(Life_Deaths,A331))*INDEX(Life_LapseRateFactor,(Global_DurationInforce+A331))</f>
        <v>4.4757987774478954E-4</v>
      </c>
      <c r="F331" s="22" cm="1">
        <f t="array" ref="F331">INDEX(Life_PolicyHoldersInforce,A331)*INDEX(Global_QxFactor,INDEX(Global_Age,A331),Global_QxIndex)</f>
        <v>4.3030559844518613E-7</v>
      </c>
      <c r="G331" s="11" cm="1">
        <f t="array" ref="G331">INDEX(Life_Deaths,A331)*Life_SumAssured</f>
        <v>0.21515279922259306</v>
      </c>
      <c r="H331" s="11" cm="1">
        <f t="array" ref="H331">INDEX(Life_PolicyHoldersInforce,A331)*Life_Premium</f>
        <v>2.2835871347549026</v>
      </c>
      <c r="I331" s="11" cm="1">
        <f t="array" ref="I331">INDEX(Life_PolicyHoldersInforce,A331)*INDEX(Global_EscalatedExpense,A331)</f>
        <v>0.97146443941796135</v>
      </c>
      <c r="J331" s="11" cm="1">
        <f t="array" ref="J331">INDEX(Life_PremiumsReceived,A331)-INDEX(Life_ExpensesPaid,A331)-INDEX(Life_DeathBenefitsPaid,A331)</f>
        <v>1.0969698961143484</v>
      </c>
      <c r="K331" s="11" cm="1">
        <f t="array" ref="K331">IF(A331=Global_MaxT,INDEX(Life_NetCF,A331),INDEX(Life_NetCF,A331)+(INDEX(Life_BEL,(A331+1))/INDEX(Global_DiscountFactor,A331)))</f>
        <v>-1039.9196672506753</v>
      </c>
      <c r="L331" s="11"/>
      <c r="M331" s="5">
        <f t="shared" si="11"/>
        <v>28</v>
      </c>
      <c r="N331" s="22" cm="1">
        <f t="array" ref="N331">INDEX(Annuity_PolicyHoldersInforce,A331)*INDEX(Global_QxFactor,INDEX(Global_Age,A331),Global_QxIndex)</f>
        <v>8.3940172012541248E-6</v>
      </c>
      <c r="O331" s="22" cm="1">
        <f t="array" ref="O331">IF(A331=1,1,INDEX(Annuity_PolicyHoldersInforce,(A331-1))-INDEX(Annuity_Deaths,(A331-1)))</f>
        <v>0.9987932238515782</v>
      </c>
      <c r="P331" s="23" cm="1">
        <f t="array" ref="P331">Annuity_Annuity*((1+Annuity_AnnuityEscalation)^INDEX(Annuity_PolicyAge,A331))</f>
        <v>3920.1291384586516</v>
      </c>
      <c r="Q331" s="23" cm="1">
        <f t="array" ref="Q331">INDEX(Annuity_PolicyHoldersInforce,A331)*INDEX(Global_EscalatedExpense,A331)</f>
        <v>18.950460427067419</v>
      </c>
      <c r="R331" s="23" cm="1">
        <f t="array" ref="R331">INDEX(Annuity_PolicyHoldersInforce,A331)*INDEX(Annuity_EscalatedAnnuity,A331)</f>
        <v>3915.3984201156263</v>
      </c>
      <c r="S331" s="23" cm="1">
        <f t="array" ref="S331">-INDEX(Annuity_ExpensesPaid,A331)-INDEX(Annuity_AnnuitiesPaid,A331)</f>
        <v>-3934.3488805426937</v>
      </c>
      <c r="T331" s="23" cm="1">
        <f t="array" ref="T331">IF(A331=Global_MaxT,INDEX(Annuity_NetCF,A331),INDEX(Annuity_NetCF,A331)+(INDEX(Annuity_BEL,(A331+1))*INDEX(Global_DiscountFactor,A331)))</f>
        <v>-1854096.4497060513</v>
      </c>
    </row>
    <row r="332" spans="1:20" x14ac:dyDescent="0.2">
      <c r="A332" s="7">
        <v>330</v>
      </c>
      <c r="B332" s="21">
        <f t="shared" si="10"/>
        <v>49</v>
      </c>
      <c r="C332" s="21"/>
      <c r="D332" s="22" cm="1">
        <f t="array" ref="D332">IF(A332=1,1,INDEX(Life_PolicyHoldersInforce,(A332-1))-INDEX(Life_Deaths,(A332-1))-INDEX(Life_Lapses,(A332-1)))</f>
        <v>5.0753495080219604E-2</v>
      </c>
      <c r="E332" s="22" cm="1">
        <f t="array" ref="E332">(INDEX(Life_PolicyHoldersInforce,A332)-INDEX(Life_Deaths,A332))*INDEX(Life_LapseRateFactor,(Global_DurationInforce+A332))</f>
        <v>4.4366357993172733E-4</v>
      </c>
      <c r="F332" s="22" cm="1">
        <f t="array" ref="F332">INDEX(Life_PolicyHoldersInforce,A332)*INDEX(Global_QxFactor,INDEX(Global_Age,A332),Global_QxIndex)</f>
        <v>4.2654044956800578E-7</v>
      </c>
      <c r="G332" s="11" cm="1">
        <f t="array" ref="G332">INDEX(Life_Deaths,A332)*Life_SumAssured</f>
        <v>0.2132702247840029</v>
      </c>
      <c r="H332" s="11" cm="1">
        <f t="array" ref="H332">INDEX(Life_PolicyHoldersInforce,A332)*Life_Premium</f>
        <v>2.2636058805777943</v>
      </c>
      <c r="I332" s="11" cm="1">
        <f t="array" ref="I332">INDEX(Life_PolicyHoldersInforce,A332)*INDEX(Global_EscalatedExpense,A332)</f>
        <v>0.96688741753774554</v>
      </c>
      <c r="J332" s="11" cm="1">
        <f t="array" ref="J332">INDEX(Life_PremiumsReceived,A332)-INDEX(Life_ExpensesPaid,A332)-INDEX(Life_DeathBenefitsPaid,A332)</f>
        <v>1.083448238256046</v>
      </c>
      <c r="K332" s="11" cm="1">
        <f t="array" ref="K332">IF(A332=Global_MaxT,INDEX(Life_NetCF,A332),INDEX(Life_NetCF,A332)+(INDEX(Life_BEL,(A332+1))/INDEX(Global_DiscountFactor,A332)))</f>
        <v>-1035.9739814079069</v>
      </c>
      <c r="L332" s="11"/>
      <c r="M332" s="5">
        <f t="shared" si="11"/>
        <v>28</v>
      </c>
      <c r="N332" s="22" cm="1">
        <f t="array" ref="N332">INDEX(Annuity_PolicyHoldersInforce,A332)*INDEX(Global_QxFactor,INDEX(Global_Age,A332),Global_QxIndex)</f>
        <v>8.3939466565977419E-6</v>
      </c>
      <c r="O332" s="22" cm="1">
        <f t="array" ref="O332">IF(A332=1,1,INDEX(Annuity_PolicyHoldersInforce,(A332-1))-INDEX(Annuity_Deaths,(A332-1)))</f>
        <v>0.998784829834377</v>
      </c>
      <c r="P332" s="23" cm="1">
        <f t="array" ref="P332">Annuity_Annuity*((1+Annuity_AnnuityEscalation)^INDEX(Annuity_PolicyAge,A332))</f>
        <v>3920.1291384586516</v>
      </c>
      <c r="Q332" s="23" cm="1">
        <f t="array" ref="Q332">INDEX(Annuity_PolicyHoldersInforce,A332)*INDEX(Global_EscalatedExpense,A332)</f>
        <v>19.027507037063327</v>
      </c>
      <c r="R332" s="23" cm="1">
        <f t="array" ref="R332">INDEX(Annuity_PolicyHoldersInforce,A332)*INDEX(Annuity_EscalatedAnnuity,A332)</f>
        <v>3915.3655144842073</v>
      </c>
      <c r="S332" s="23" cm="1">
        <f t="array" ref="S332">-INDEX(Annuity_ExpensesPaid,A332)-INDEX(Annuity_AnnuitiesPaid,A332)</f>
        <v>-3934.3930215212708</v>
      </c>
      <c r="T332" s="23" cm="1">
        <f t="array" ref="T332">IF(A332=Global_MaxT,INDEX(Annuity_NetCF,A332),INDEX(Annuity_NetCF,A332)+(INDEX(Annuity_BEL,(A332+1))*INDEX(Global_DiscountFactor,A332)))</f>
        <v>-1859167.8584053582</v>
      </c>
    </row>
    <row r="333" spans="1:20" x14ac:dyDescent="0.2">
      <c r="A333" s="7">
        <v>331</v>
      </c>
      <c r="B333" s="21">
        <f t="shared" si="10"/>
        <v>49</v>
      </c>
      <c r="C333" s="21"/>
      <c r="D333" s="22" cm="1">
        <f t="array" ref="D333">IF(A333=1,1,INDEX(Life_PolicyHoldersInforce,(A333-1))-INDEX(Life_Deaths,(A333-1))-INDEX(Life_Lapses,(A333-1)))</f>
        <v>5.0309404959838315E-2</v>
      </c>
      <c r="E333" s="22" cm="1">
        <f t="array" ref="E333">(INDEX(Life_PolicyHoldersInforce,A333)-INDEX(Life_Deaths,A333))*INDEX(Life_LapseRateFactor,(Global_DurationInforce+A333))</f>
        <v>4.3978154949600538E-4</v>
      </c>
      <c r="F333" s="22" cm="1">
        <f t="array" ref="F333">INDEX(Life_PolicyHoldersInforce,A333)*INDEX(Global_QxFactor,INDEX(Global_Age,A333),Global_QxIndex)</f>
        <v>4.228082455237966E-7</v>
      </c>
      <c r="G333" s="11" cm="1">
        <f t="array" ref="G333">INDEX(Life_Deaths,A333)*Life_SumAssured</f>
        <v>0.21140412276189829</v>
      </c>
      <c r="H333" s="11" cm="1">
        <f t="array" ref="H333">INDEX(Life_PolicyHoldersInforce,A333)*Life_Premium</f>
        <v>2.243799461208789</v>
      </c>
      <c r="I333" s="11" cm="1">
        <f t="array" ref="I333">INDEX(Life_PolicyHoldersInforce,A333)*INDEX(Global_EscalatedExpense,A333)</f>
        <v>0.96233196014145939</v>
      </c>
      <c r="J333" s="11" cm="1">
        <f t="array" ref="J333">INDEX(Life_PremiumsReceived,A333)-INDEX(Life_ExpensesPaid,A333)-INDEX(Life_DeathBenefitsPaid,A333)</f>
        <v>1.0700633783054312</v>
      </c>
      <c r="K333" s="11" cm="1">
        <f t="array" ref="K333">IF(A333=Global_MaxT,INDEX(Life_NetCF,A333),INDEX(Life_NetCF,A333)+(INDEX(Life_BEL,(A333+1))/INDEX(Global_DiscountFactor,A333)))</f>
        <v>-1032.033952198685</v>
      </c>
      <c r="L333" s="11"/>
      <c r="M333" s="5">
        <f t="shared" si="11"/>
        <v>28</v>
      </c>
      <c r="N333" s="22" cm="1">
        <f t="array" ref="N333">INDEX(Annuity_PolicyHoldersInforce,A333)*INDEX(Global_QxFactor,INDEX(Global_Age,A333),Global_QxIndex)</f>
        <v>8.3938761125342262E-6</v>
      </c>
      <c r="O333" s="22" cm="1">
        <f t="array" ref="O333">IF(A333=1,1,INDEX(Annuity_PolicyHoldersInforce,(A333-1))-INDEX(Annuity_Deaths,(A333-1)))</f>
        <v>0.99877643588772036</v>
      </c>
      <c r="P333" s="23" cm="1">
        <f t="array" ref="P333">Annuity_Annuity*((1+Annuity_AnnuityEscalation)^INDEX(Annuity_PolicyAge,A333))</f>
        <v>3920.1291384586516</v>
      </c>
      <c r="Q333" s="23" cm="1">
        <f t="array" ref="Q333">INDEX(Annuity_PolicyHoldersInforce,A333)*INDEX(Global_EscalatedExpense,A333)</f>
        <v>19.104866894335448</v>
      </c>
      <c r="R333" s="23" cm="1">
        <f t="array" ref="R333">INDEX(Annuity_PolicyHoldersInforce,A333)*INDEX(Annuity_EscalatedAnnuity,A333)</f>
        <v>3915.332609129332</v>
      </c>
      <c r="S333" s="23" cm="1">
        <f t="array" ref="S333">-INDEX(Annuity_ExpensesPaid,A333)-INDEX(Annuity_AnnuitiesPaid,A333)</f>
        <v>-3934.4374760236674</v>
      </c>
      <c r="T333" s="23" cm="1">
        <f t="array" ref="T333">IF(A333=Global_MaxT,INDEX(Annuity_NetCF,A333),INDEX(Annuity_NetCF,A333)+(INDEX(Annuity_BEL,(A333+1))*INDEX(Global_DiscountFactor,A333)))</f>
        <v>-1864263.9080871094</v>
      </c>
    </row>
    <row r="334" spans="1:20" x14ac:dyDescent="0.2">
      <c r="A334" s="7">
        <v>332</v>
      </c>
      <c r="B334" s="21">
        <f t="shared" si="10"/>
        <v>49</v>
      </c>
      <c r="C334" s="21"/>
      <c r="D334" s="22" cm="1">
        <f t="array" ref="D334">IF(A334=1,1,INDEX(Life_PolicyHoldersInforce,(A334-1))-INDEX(Life_Deaths,(A334-1))-INDEX(Life_Lapses,(A334-1)))</f>
        <v>4.9869200602096785E-2</v>
      </c>
      <c r="E334" s="22" cm="1">
        <f t="array" ref="E334">(INDEX(Life_PolicyHoldersInforce,A334)-INDEX(Life_Deaths,A334))*INDEX(Life_LapseRateFactor,(Global_DurationInforce+A334))</f>
        <v>4.3593348660007154E-4</v>
      </c>
      <c r="F334" s="22" cm="1">
        <f t="array" ref="F334">INDEX(Life_PolicyHoldersInforce,A334)*INDEX(Global_QxFactor,INDEX(Global_Age,A334),Global_QxIndex)</f>
        <v>4.1910869804719248E-7</v>
      </c>
      <c r="G334" s="11" cm="1">
        <f t="array" ref="G334">INDEX(Life_Deaths,A334)*Life_SumAssured</f>
        <v>0.20955434902359624</v>
      </c>
      <c r="H334" s="11" cm="1">
        <f t="array" ref="H334">INDEX(Life_PolicyHoldersInforce,A334)*Life_Premium</f>
        <v>2.2241663468535169</v>
      </c>
      <c r="I334" s="11" cm="1">
        <f t="array" ref="I334">INDEX(Life_PolicyHoldersInforce,A334)*INDEX(Global_EscalatedExpense,A334)</f>
        <v>0.95779796562876507</v>
      </c>
      <c r="J334" s="11" cm="1">
        <f t="array" ref="J334">INDEX(Life_PremiumsReceived,A334)-INDEX(Life_ExpensesPaid,A334)-INDEX(Life_DeathBenefitsPaid,A334)</f>
        <v>1.0568140322011554</v>
      </c>
      <c r="K334" s="11" cm="1">
        <f t="array" ref="K334">IF(A334=Global_MaxT,INDEX(Life_NetCF,A334),INDEX(Life_NetCF,A334)+(INDEX(Life_BEL,(A334+1))/INDEX(Global_DiscountFactor,A334)))</f>
        <v>-1028.0996883576959</v>
      </c>
      <c r="L334" s="11"/>
      <c r="M334" s="5">
        <f t="shared" si="11"/>
        <v>28</v>
      </c>
      <c r="N334" s="22" cm="1">
        <f t="array" ref="N334">INDEX(Annuity_PolicyHoldersInforce,A334)*INDEX(Global_QxFactor,INDEX(Global_Age,A334),Global_QxIndex)</f>
        <v>8.3938055690635759E-6</v>
      </c>
      <c r="O334" s="22" cm="1">
        <f t="array" ref="O334">IF(A334=1,1,INDEX(Annuity_PolicyHoldersInforce,(A334-1))-INDEX(Annuity_Deaths,(A334-1)))</f>
        <v>0.99876804201160785</v>
      </c>
      <c r="P334" s="23" cm="1">
        <f t="array" ref="P334">Annuity_Annuity*((1+Annuity_AnnuityEscalation)^INDEX(Annuity_PolicyAge,A334))</f>
        <v>3920.1291384586516</v>
      </c>
      <c r="Q334" s="23" cm="1">
        <f t="array" ref="Q334">INDEX(Annuity_PolicyHoldersInforce,A334)*INDEX(Global_EscalatedExpense,A334)</f>
        <v>19.182541272448656</v>
      </c>
      <c r="R334" s="23" cm="1">
        <f t="array" ref="R334">INDEX(Annuity_PolicyHoldersInforce,A334)*INDEX(Annuity_EscalatedAnnuity,A334)</f>
        <v>3915.2997040509986</v>
      </c>
      <c r="S334" s="23" cm="1">
        <f t="array" ref="S334">-INDEX(Annuity_ExpensesPaid,A334)-INDEX(Annuity_AnnuitiesPaid,A334)</f>
        <v>-3934.4822453234474</v>
      </c>
      <c r="T334" s="23" cm="1">
        <f t="array" ref="T334">IF(A334=Global_MaxT,INDEX(Annuity_NetCF,A334),INDEX(Annuity_NetCF,A334)+(INDEX(Annuity_BEL,(A334+1))*INDEX(Global_DiscountFactor,A334)))</f>
        <v>-1869384.7183774833</v>
      </c>
    </row>
    <row r="335" spans="1:20" x14ac:dyDescent="0.2">
      <c r="A335" s="7">
        <v>333</v>
      </c>
      <c r="B335" s="21">
        <f t="shared" si="10"/>
        <v>49</v>
      </c>
      <c r="C335" s="21"/>
      <c r="D335" s="22" cm="1">
        <f t="array" ref="D335">IF(A335=1,1,INDEX(Life_PolicyHoldersInforce,(A335-1))-INDEX(Life_Deaths,(A335-1))-INDEX(Life_Lapses,(A335-1)))</f>
        <v>4.9432848006798667E-2</v>
      </c>
      <c r="E335" s="22" cm="1">
        <f t="array" ref="E335">(INDEX(Life_PolicyHoldersInforce,A335)-INDEX(Life_Deaths,A335))*INDEX(Life_LapseRateFactor,(Global_DurationInforce+A335))</f>
        <v>4.3211909402993479E-4</v>
      </c>
      <c r="F335" s="22" cm="1">
        <f t="array" ref="F335">INDEX(Life_PolicyHoldersInforce,A335)*INDEX(Global_QxFactor,INDEX(Global_Age,A335),Global_QxIndex)</f>
        <v>4.1544152139513243E-7</v>
      </c>
      <c r="G335" s="11" cm="1">
        <f t="array" ref="G335">INDEX(Life_Deaths,A335)*Life_SumAssured</f>
        <v>0.2077207606975662</v>
      </c>
      <c r="H335" s="11" cm="1">
        <f t="array" ref="H335">INDEX(Life_PolicyHoldersInforce,A335)*Life_Premium</f>
        <v>2.2047050211032206</v>
      </c>
      <c r="I335" s="11" cm="1">
        <f t="array" ref="I335">INDEX(Life_PolicyHoldersInforce,A335)*INDEX(Global_EscalatedExpense,A335)</f>
        <v>0.95328533287801254</v>
      </c>
      <c r="J335" s="11" cm="1">
        <f t="array" ref="J335">INDEX(Life_PremiumsReceived,A335)-INDEX(Life_ExpensesPaid,A335)-INDEX(Life_DeathBenefitsPaid,A335)</f>
        <v>1.043698927527642</v>
      </c>
      <c r="K335" s="11" cm="1">
        <f t="array" ref="K335">IF(A335=Global_MaxT,INDEX(Life_NetCF,A335),INDEX(Life_NetCF,A335)+(INDEX(Life_BEL,(A335+1))/INDEX(Global_DiscountFactor,A335)))</f>
        <v>-1024.1712968150766</v>
      </c>
      <c r="L335" s="11"/>
      <c r="M335" s="5">
        <f t="shared" si="11"/>
        <v>28</v>
      </c>
      <c r="N335" s="22" cm="1">
        <f t="array" ref="N335">INDEX(Annuity_PolicyHoldersInforce,A335)*INDEX(Global_QxFactor,INDEX(Global_Age,A335),Global_QxIndex)</f>
        <v>8.3937350261857827E-6</v>
      </c>
      <c r="O335" s="22" cm="1">
        <f t="array" ref="O335">IF(A335=1,1,INDEX(Annuity_PolicyHoldersInforce,(A335-1))-INDEX(Annuity_Deaths,(A335-1)))</f>
        <v>0.9987596482060388</v>
      </c>
      <c r="P335" s="23" cm="1">
        <f t="array" ref="P335">Annuity_Annuity*((1+Annuity_AnnuityEscalation)^INDEX(Annuity_PolicyAge,A335))</f>
        <v>3920.1291384586516</v>
      </c>
      <c r="Q335" s="23" cm="1">
        <f t="array" ref="Q335">INDEX(Annuity_PolicyHoldersInforce,A335)*INDEX(Global_EscalatedExpense,A335)</f>
        <v>19.260531450145749</v>
      </c>
      <c r="R335" s="23" cm="1">
        <f t="array" ref="R335">INDEX(Annuity_PolicyHoldersInforce,A335)*INDEX(Annuity_EscalatedAnnuity,A335)</f>
        <v>3915.2667992492047</v>
      </c>
      <c r="S335" s="23" cm="1">
        <f t="array" ref="S335">-INDEX(Annuity_ExpensesPaid,A335)-INDEX(Annuity_AnnuitiesPaid,A335)</f>
        <v>-3934.5273306993504</v>
      </c>
      <c r="T335" s="23" cm="1">
        <f t="array" ref="T335">IF(A335=Global_MaxT,INDEX(Annuity_NetCF,A335),INDEX(Annuity_NetCF,A335)+(INDEX(Annuity_BEL,(A335+1))*INDEX(Global_DiscountFactor,A335)))</f>
        <v>-1874530.4094836642</v>
      </c>
    </row>
    <row r="336" spans="1:20" x14ac:dyDescent="0.2">
      <c r="A336" s="7">
        <v>334</v>
      </c>
      <c r="B336" s="21">
        <f t="shared" si="10"/>
        <v>49</v>
      </c>
      <c r="C336" s="21"/>
      <c r="D336" s="22" cm="1">
        <f t="array" ref="D336">IF(A336=1,1,INDEX(Life_PolicyHoldersInforce,(A336-1))-INDEX(Life_Deaths,(A336-1))-INDEX(Life_Lapses,(A336-1)))</f>
        <v>4.9000313471247336E-2</v>
      </c>
      <c r="E336" s="22" cm="1">
        <f t="array" ref="E336">(INDEX(Life_PolicyHoldersInforce,A336)-INDEX(Life_Deaths,A336))*INDEX(Life_LapseRateFactor,(Global_DurationInforce+A336))</f>
        <v>4.2833807717220906E-4</v>
      </c>
      <c r="F336" s="22" cm="1">
        <f t="array" ref="F336">INDEX(Life_PolicyHoldersInforce,A336)*INDEX(Global_QxFactor,INDEX(Global_Age,A336),Global_QxIndex)</f>
        <v>4.1180643232479061E-7</v>
      </c>
      <c r="G336" s="11" cm="1">
        <f t="array" ref="G336">INDEX(Life_Deaths,A336)*Life_SumAssured</f>
        <v>0.20590321616239529</v>
      </c>
      <c r="H336" s="11" cm="1">
        <f t="array" ref="H336">INDEX(Life_PolicyHoldersInforce,A336)*Life_Premium</f>
        <v>2.1854139808176312</v>
      </c>
      <c r="I336" s="11" cm="1">
        <f t="array" ref="I336">INDEX(Life_PolicyHoldersInforce,A336)*INDEX(Global_EscalatedExpense,A336)</f>
        <v>0.9487939612439813</v>
      </c>
      <c r="J336" s="11" cm="1">
        <f t="array" ref="J336">INDEX(Life_PremiumsReceived,A336)-INDEX(Life_ExpensesPaid,A336)-INDEX(Life_DeathBenefitsPaid,A336)</f>
        <v>1.0307168034112546</v>
      </c>
      <c r="K336" s="11" cm="1">
        <f t="array" ref="K336">IF(A336=Global_MaxT,INDEX(Life_NetCF,A336),INDEX(Life_NetCF,A336)+(INDEX(Life_BEL,(A336+1))/INDEX(Global_DiscountFactor,A336)))</f>
        <v>-1020.2488827167458</v>
      </c>
      <c r="L336" s="11"/>
      <c r="M336" s="5">
        <f t="shared" si="11"/>
        <v>28</v>
      </c>
      <c r="N336" s="22" cm="1">
        <f t="array" ref="N336">INDEX(Annuity_PolicyHoldersInforce,A336)*INDEX(Global_QxFactor,INDEX(Global_Age,A336),Global_QxIndex)</f>
        <v>8.3936644839008431E-6</v>
      </c>
      <c r="O336" s="22" cm="1">
        <f t="array" ref="O336">IF(A336=1,1,INDEX(Annuity_PolicyHoldersInforce,(A336-1))-INDEX(Annuity_Deaths,(A336-1)))</f>
        <v>0.99875125447101265</v>
      </c>
      <c r="P336" s="23" cm="1">
        <f t="array" ref="P336">Annuity_Annuity*((1+Annuity_AnnuityEscalation)^INDEX(Annuity_PolicyAge,A336))</f>
        <v>3920.1291384586516</v>
      </c>
      <c r="Q336" s="23" cm="1">
        <f t="array" ref="Q336">INDEX(Annuity_PolicyHoldersInforce,A336)*INDEX(Global_EscalatedExpense,A336)</f>
        <v>19.338838711368464</v>
      </c>
      <c r="R336" s="23" cm="1">
        <f t="array" ref="R336">INDEX(Annuity_PolicyHoldersInforce,A336)*INDEX(Annuity_EscalatedAnnuity,A336)</f>
        <v>3915.2338947239482</v>
      </c>
      <c r="S336" s="23" cm="1">
        <f t="array" ref="S336">-INDEX(Annuity_ExpensesPaid,A336)-INDEX(Annuity_AnnuitiesPaid,A336)</f>
        <v>-3934.5727334353169</v>
      </c>
      <c r="T336" s="23" cm="1">
        <f t="array" ref="T336">IF(A336=Global_MaxT,INDEX(Annuity_NetCF,A336),INDEX(Annuity_NetCF,A336)+(INDEX(Annuity_BEL,(A336+1))*INDEX(Global_DiscountFactor,A336)))</f>
        <v>-1879701.1021966669</v>
      </c>
    </row>
    <row r="337" spans="1:20" x14ac:dyDescent="0.2">
      <c r="A337" s="7">
        <v>335</v>
      </c>
      <c r="B337" s="21">
        <f t="shared" si="10"/>
        <v>49</v>
      </c>
      <c r="C337" s="21"/>
      <c r="D337" s="22" cm="1">
        <f t="array" ref="D337">IF(A337=1,1,INDEX(Life_PolicyHoldersInforce,(A337-1))-INDEX(Life_Deaths,(A337-1))-INDEX(Life_Lapses,(A337-1)))</f>
        <v>4.8571563587642808E-2</v>
      </c>
      <c r="E337" s="22" cm="1">
        <f t="array" ref="E337">(INDEX(Life_PolicyHoldersInforce,A337)-INDEX(Life_Deaths,A337))*INDEX(Life_LapseRateFactor,(Global_DurationInforce+A337))</f>
        <v>4.2459014399135831E-4</v>
      </c>
      <c r="F337" s="22" cm="1">
        <f t="array" ref="F337">INDEX(Life_PolicyHoldersInforce,A337)*INDEX(Global_QxFactor,INDEX(Global_Age,A337),Global_QxIndex)</f>
        <v>4.0820315007169944E-7</v>
      </c>
      <c r="G337" s="11" cm="1">
        <f t="array" ref="G337">INDEX(Life_Deaths,A337)*Life_SumAssured</f>
        <v>0.20410157503584972</v>
      </c>
      <c r="H337" s="11" cm="1">
        <f t="array" ref="H337">INDEX(Life_PolicyHoldersInforce,A337)*Life_Premium</f>
        <v>2.1662917360088692</v>
      </c>
      <c r="I337" s="11" cm="1">
        <f t="array" ref="I337">INDEX(Life_PolicyHoldersInforce,A337)*INDEX(Global_EscalatedExpense,A337)</f>
        <v>0.94432375055563922</v>
      </c>
      <c r="J337" s="11" cm="1">
        <f t="array" ref="J337">INDEX(Life_PremiumsReceived,A337)-INDEX(Life_ExpensesPaid,A337)-INDEX(Life_DeathBenefitsPaid,A337)</f>
        <v>1.0178664104173802</v>
      </c>
      <c r="K337" s="11" cm="1">
        <f t="array" ref="K337">IF(A337=Global_MaxT,INDEX(Life_NetCF,A337),INDEX(Life_NetCF,A337)+(INDEX(Life_BEL,(A337+1))/INDEX(Global_DiscountFactor,A337)))</f>
        <v>-1016.3325494445318</v>
      </c>
      <c r="L337" s="11"/>
      <c r="M337" s="5">
        <f t="shared" si="11"/>
        <v>28</v>
      </c>
      <c r="N337" s="22" cm="1">
        <f t="array" ref="N337">INDEX(Annuity_PolicyHoldersInforce,A337)*INDEX(Global_QxFactor,INDEX(Global_Age,A337),Global_QxIndex)</f>
        <v>8.3935939422087519E-6</v>
      </c>
      <c r="O337" s="22" cm="1">
        <f t="array" ref="O337">IF(A337=1,1,INDEX(Annuity_PolicyHoldersInforce,(A337-1))-INDEX(Annuity_Deaths,(A337-1)))</f>
        <v>0.99874286080652874</v>
      </c>
      <c r="P337" s="23" cm="1">
        <f t="array" ref="P337">Annuity_Annuity*((1+Annuity_AnnuityEscalation)^INDEX(Annuity_PolicyAge,A337))</f>
        <v>3920.1291384586516</v>
      </c>
      <c r="Q337" s="23" cm="1">
        <f t="array" ref="Q337">INDEX(Annuity_PolicyHoldersInforce,A337)*INDEX(Global_EscalatedExpense,A337)</f>
        <v>19.41746434527867</v>
      </c>
      <c r="R337" s="23" cm="1">
        <f t="array" ref="R337">INDEX(Annuity_PolicyHoldersInforce,A337)*INDEX(Annuity_EscalatedAnnuity,A337)</f>
        <v>3915.2009904752267</v>
      </c>
      <c r="S337" s="23" cm="1">
        <f t="array" ref="S337">-INDEX(Annuity_ExpensesPaid,A337)-INDEX(Annuity_AnnuitiesPaid,A337)</f>
        <v>-3934.6184548205056</v>
      </c>
      <c r="T337" s="23" cm="1">
        <f t="array" ref="T337">IF(A337=Global_MaxT,INDEX(Annuity_NetCF,A337),INDEX(Annuity_NetCF,A337)+(INDEX(Annuity_BEL,(A337+1))*INDEX(Global_DiscountFactor,A337)))</f>
        <v>-1884896.9178941718</v>
      </c>
    </row>
    <row r="338" spans="1:20" x14ac:dyDescent="0.2">
      <c r="A338" s="7">
        <v>336</v>
      </c>
      <c r="B338" s="21">
        <f t="shared" si="10"/>
        <v>50</v>
      </c>
      <c r="C338" s="21"/>
      <c r="D338" s="22" cm="1">
        <f t="array" ref="D338">IF(A338=1,1,INDEX(Life_PolicyHoldersInforce,(A338-1))-INDEX(Life_Deaths,(A338-1))-INDEX(Life_Lapses,(A338-1)))</f>
        <v>4.8146565240501378E-2</v>
      </c>
      <c r="E338" s="22" cm="1">
        <f t="array" ref="E338">(INDEX(Life_PolicyHoldersInforce,A338)-INDEX(Life_Deaths,A338))*INDEX(Life_LapseRateFactor,(Global_DurationInforce+A338))</f>
        <v>4.2087465409277914E-4</v>
      </c>
      <c r="F338" s="22" cm="1">
        <f t="array" ref="F338">INDEX(Life_PolicyHoldersInforce,A338)*INDEX(Global_QxFactor,INDEX(Global_Age,A338),Global_QxIndex)</f>
        <v>4.4477438177331455E-7</v>
      </c>
      <c r="G338" s="11" cm="1">
        <f t="array" ref="G338">INDEX(Life_Deaths,A338)*Life_SumAssured</f>
        <v>0.22238719088665726</v>
      </c>
      <c r="H338" s="11" cm="1">
        <f t="array" ref="H338">INDEX(Life_PolicyHoldersInforce,A338)*Life_Premium</f>
        <v>2.1473368097263617</v>
      </c>
      <c r="I338" s="11" cm="1">
        <f t="array" ref="I338">INDEX(Life_PolicyHoldersInforce,A338)*INDEX(Global_EscalatedExpense,A338)</f>
        <v>0.93987460111390564</v>
      </c>
      <c r="J338" s="11" cm="1">
        <f t="array" ref="J338">INDEX(Life_PremiumsReceived,A338)-INDEX(Life_ExpensesPaid,A338)-INDEX(Life_DeathBenefitsPaid,A338)</f>
        <v>0.98507501772579875</v>
      </c>
      <c r="K338" s="11" cm="1">
        <f t="array" ref="K338">IF(A338=Global_MaxT,INDEX(Life_NetCF,A338),INDEX(Life_NetCF,A338)+(INDEX(Life_BEL,(A338+1))/INDEX(Global_DiscountFactor,A338)))</f>
        <v>-1012.422398636102</v>
      </c>
      <c r="L338" s="11"/>
      <c r="M338" s="5">
        <f t="shared" si="11"/>
        <v>29</v>
      </c>
      <c r="N338" s="22" cm="1">
        <f t="array" ref="N338">INDEX(Annuity_PolicyHoldersInforce,A338)*INDEX(Global_QxFactor,INDEX(Global_Age,A338),Global_QxIndex)</f>
        <v>9.2262345816624033E-6</v>
      </c>
      <c r="O338" s="22" cm="1">
        <f t="array" ref="O338">IF(A338=1,1,INDEX(Annuity_PolicyHoldersInforce,(A338-1))-INDEX(Annuity_Deaths,(A338-1)))</f>
        <v>0.99873446721258652</v>
      </c>
      <c r="P338" s="23" cm="1">
        <f t="array" ref="P338">Annuity_Annuity*((1+Annuity_AnnuityEscalation)^INDEX(Annuity_PolicyAge,A338))</f>
        <v>4116.1355953815846</v>
      </c>
      <c r="Q338" s="23" cm="1">
        <f t="array" ref="Q338">INDEX(Annuity_PolicyHoldersInforce,A338)*INDEX(Global_EscalatedExpense,A338)</f>
        <v>19.496409646279549</v>
      </c>
      <c r="R338" s="23" cm="1">
        <f t="array" ref="R338">INDEX(Annuity_PolicyHoldersInforce,A338)*INDEX(Annuity_EscalatedAnnuity,A338)</f>
        <v>4110.9264908281893</v>
      </c>
      <c r="S338" s="23" cm="1">
        <f t="array" ref="S338">-INDEX(Annuity_ExpensesPaid,A338)-INDEX(Annuity_AnnuitiesPaid,A338)</f>
        <v>-4130.4229004744693</v>
      </c>
      <c r="T338" s="23" cm="1">
        <f t="array" ref="T338">IF(A338=Global_MaxT,INDEX(Annuity_NetCF,A338),INDEX(Annuity_NetCF,A338)+(INDEX(Annuity_BEL,(A338+1))*INDEX(Global_DiscountFactor,A338)))</f>
        <v>-1890117.9785433763</v>
      </c>
    </row>
    <row r="339" spans="1:20" x14ac:dyDescent="0.2">
      <c r="A339" s="7">
        <v>337</v>
      </c>
      <c r="B339" s="21">
        <f t="shared" si="10"/>
        <v>50</v>
      </c>
      <c r="C339" s="21"/>
      <c r="D339" s="22" cm="1">
        <f t="array" ref="D339">IF(A339=1,1,INDEX(Life_PolicyHoldersInforce,(A339-1))-INDEX(Life_Deaths,(A339-1))-INDEX(Life_Lapses,(A339-1)))</f>
        <v>4.772524581202682E-2</v>
      </c>
      <c r="E339" s="22" cm="1">
        <f t="array" ref="E339">(INDEX(Life_PolicyHoldersInforce,A339)-INDEX(Life_Deaths,A339))*INDEX(Life_LapseRateFactor,(Global_DurationInforce+A339))</f>
        <v>4.1719167758477624E-4</v>
      </c>
      <c r="F339" s="22" cm="1">
        <f t="array" ref="F339">INDEX(Life_PolicyHoldersInforce,A339)*INDEX(Global_QxFactor,INDEX(Global_Age,A339),Global_QxIndex)</f>
        <v>4.4088226429010886E-7</v>
      </c>
      <c r="G339" s="11" cm="1">
        <f t="array" ref="G339">INDEX(Life_Deaths,A339)*Life_SumAssured</f>
        <v>0.22044113214505442</v>
      </c>
      <c r="H339" s="11" cm="1">
        <f t="array" ref="H339">INDEX(Life_PolicyHoldersInforce,A339)*Life_Premium</f>
        <v>2.1285459632163963</v>
      </c>
      <c r="I339" s="11" cm="1">
        <f t="array" ref="I339">INDEX(Life_PolicyHoldersInforce,A339)*INDEX(Global_EscalatedExpense,A339)</f>
        <v>0.93544563373914025</v>
      </c>
      <c r="J339" s="11" cm="1">
        <f t="array" ref="J339">INDEX(Life_PremiumsReceived,A339)-INDEX(Life_ExpensesPaid,A339)-INDEX(Life_DeathBenefitsPaid,A339)</f>
        <v>0.97265919733220152</v>
      </c>
      <c r="K339" s="11" cm="1">
        <f t="array" ref="K339">IF(A339=Global_MaxT,INDEX(Life_NetCF,A339),INDEX(Life_NetCF,A339)+(INDEX(Life_BEL,(A339+1))/INDEX(Global_DiscountFactor,A339)))</f>
        <v>-1008.4985559377254</v>
      </c>
      <c r="L339" s="11"/>
      <c r="M339" s="5">
        <f t="shared" si="11"/>
        <v>29</v>
      </c>
      <c r="N339" s="22" cm="1">
        <f t="array" ref="N339">INDEX(Annuity_PolicyHoldersInforce,A339)*INDEX(Global_QxFactor,INDEX(Global_Age,A339),Global_QxIndex)</f>
        <v>9.2261493503948844E-6</v>
      </c>
      <c r="O339" s="22" cm="1">
        <f t="array" ref="O339">IF(A339=1,1,INDEX(Annuity_PolicyHoldersInforce,(A339-1))-INDEX(Annuity_Deaths,(A339-1)))</f>
        <v>0.99872524097800486</v>
      </c>
      <c r="P339" s="23" cm="1">
        <f t="array" ref="P339">Annuity_Annuity*((1+Annuity_AnnuityEscalation)^INDEX(Annuity_PolicyAge,A339))</f>
        <v>4116.1355953815846</v>
      </c>
      <c r="Q339" s="23" cm="1">
        <f t="array" ref="Q339">INDEX(Annuity_PolicyHoldersInforce,A339)*INDEX(Global_EscalatedExpense,A339)</f>
        <v>19.575659592360076</v>
      </c>
      <c r="R339" s="23" cm="1">
        <f t="array" ref="R339">INDEX(Annuity_PolicyHoldersInforce,A339)*INDEX(Annuity_EscalatedAnnuity,A339)</f>
        <v>4110.8885143956168</v>
      </c>
      <c r="S339" s="23" cm="1">
        <f t="array" ref="S339">-INDEX(Annuity_ExpensesPaid,A339)-INDEX(Annuity_AnnuitiesPaid,A339)</f>
        <v>-4130.4641739879771</v>
      </c>
      <c r="T339" s="23" cm="1">
        <f t="array" ref="T339">IF(A339=Global_MaxT,INDEX(Annuity_NetCF,A339),INDEX(Annuity_NetCF,A339)+(INDEX(Annuity_BEL,(A339+1))*INDEX(Global_DiscountFactor,A339)))</f>
        <v>-1895167.6954356015</v>
      </c>
    </row>
    <row r="340" spans="1:20" x14ac:dyDescent="0.2">
      <c r="A340" s="7">
        <v>338</v>
      </c>
      <c r="B340" s="21">
        <f t="shared" si="10"/>
        <v>50</v>
      </c>
      <c r="C340" s="21"/>
      <c r="D340" s="22" cm="1">
        <f t="array" ref="D340">IF(A340=1,1,INDEX(Life_PolicyHoldersInforce,(A340-1))-INDEX(Life_Deaths,(A340-1))-INDEX(Life_Lapses,(A340-1)))</f>
        <v>4.7307613252177756E-2</v>
      </c>
      <c r="E340" s="22" cm="1">
        <f t="array" ref="E340">(INDEX(Life_PolicyHoldersInforce,A340)-INDEX(Life_Deaths,A340))*INDEX(Life_LapseRateFactor,(Global_DurationInforce+A340))</f>
        <v>4.1354092995020777E-4</v>
      </c>
      <c r="F340" s="22" cm="1">
        <f t="array" ref="F340">INDEX(Life_PolicyHoldersInforce,A340)*INDEX(Global_QxFactor,INDEX(Global_Age,A340),Global_QxIndex)</f>
        <v>4.3702420582451726E-7</v>
      </c>
      <c r="G340" s="11" cm="1">
        <f t="array" ref="G340">INDEX(Life_Deaths,A340)*Life_SumAssured</f>
        <v>0.21851210291225864</v>
      </c>
      <c r="H340" s="11" cm="1">
        <f t="array" ref="H340">INDEX(Life_PolicyHoldersInforce,A340)*Life_Premium</f>
        <v>2.109919551047128</v>
      </c>
      <c r="I340" s="11" cm="1">
        <f t="array" ref="I340">INDEX(Life_PolicyHoldersInforce,A340)*INDEX(Global_EscalatedExpense,A340)</f>
        <v>0.93103753696986391</v>
      </c>
      <c r="J340" s="11" cm="1">
        <f t="array" ref="J340">INDEX(Life_PremiumsReceived,A340)-INDEX(Life_ExpensesPaid,A340)-INDEX(Life_DeathBenefitsPaid,A340)</f>
        <v>0.96036991116500536</v>
      </c>
      <c r="K340" s="11" cm="1">
        <f t="array" ref="K340">IF(A340=Global_MaxT,INDEX(Life_NetCF,A340),INDEX(Life_NetCF,A340)+(INDEX(Life_BEL,(A340+1))/INDEX(Global_DiscountFactor,A340)))</f>
        <v>-1004.581364546128</v>
      </c>
      <c r="L340" s="11"/>
      <c r="M340" s="5">
        <f t="shared" si="11"/>
        <v>29</v>
      </c>
      <c r="N340" s="22" cm="1">
        <f t="array" ref="N340">INDEX(Annuity_PolicyHoldersInforce,A340)*INDEX(Global_QxFactor,INDEX(Global_Age,A340),Global_QxIndex)</f>
        <v>9.2260641199147249E-6</v>
      </c>
      <c r="O340" s="22" cm="1">
        <f t="array" ref="O340">IF(A340=1,1,INDEX(Annuity_PolicyHoldersInforce,(A340-1))-INDEX(Annuity_Deaths,(A340-1)))</f>
        <v>0.99871601482865446</v>
      </c>
      <c r="P340" s="23" cm="1">
        <f t="array" ref="P340">Annuity_Annuity*((1+Annuity_AnnuityEscalation)^INDEX(Annuity_PolicyAge,A340))</f>
        <v>4116.1355953815846</v>
      </c>
      <c r="Q340" s="23" cm="1">
        <f t="array" ref="Q340">INDEX(Annuity_PolicyHoldersInforce,A340)*INDEX(Global_EscalatedExpense,A340)</f>
        <v>19.655231677443041</v>
      </c>
      <c r="R340" s="23" cm="1">
        <f t="array" ref="R340">INDEX(Annuity_PolicyHoldersInforce,A340)*INDEX(Annuity_EscalatedAnnuity,A340)</f>
        <v>4110.8505383138672</v>
      </c>
      <c r="S340" s="23" cm="1">
        <f t="array" ref="S340">-INDEX(Annuity_ExpensesPaid,A340)-INDEX(Annuity_AnnuitiesPaid,A340)</f>
        <v>-4130.5057699913104</v>
      </c>
      <c r="T340" s="23" cm="1">
        <f t="array" ref="T340">IF(A340=Global_MaxT,INDEX(Annuity_NetCF,A340),INDEX(Annuity_NetCF,A340)+(INDEX(Annuity_BEL,(A340+1))*INDEX(Global_DiscountFactor,A340)))</f>
        <v>-1900241.9506057259</v>
      </c>
    </row>
    <row r="341" spans="1:20" x14ac:dyDescent="0.2">
      <c r="A341" s="7">
        <v>339</v>
      </c>
      <c r="B341" s="21">
        <f t="shared" si="10"/>
        <v>50</v>
      </c>
      <c r="C341" s="21"/>
      <c r="D341" s="22" cm="1">
        <f t="array" ref="D341">IF(A341=1,1,INDEX(Life_PolicyHoldersInforce,(A341-1))-INDEX(Life_Deaths,(A341-1))-INDEX(Life_Lapses,(A341-1)))</f>
        <v>4.6893635298021721E-2</v>
      </c>
      <c r="E341" s="22" cm="1">
        <f t="array" ref="E341">(INDEX(Life_PolicyHoldersInforce,A341)-INDEX(Life_Deaths,A341))*INDEX(Life_LapseRateFactor,(Global_DurationInforce+A341))</f>
        <v>4.0992212916167529E-4</v>
      </c>
      <c r="F341" s="22" cm="1">
        <f t="array" ref="F341">INDEX(Life_PolicyHoldersInforce,A341)*INDEX(Global_QxFactor,INDEX(Global_Age,A341),Global_QxIndex)</f>
        <v>4.3319990833397389E-7</v>
      </c>
      <c r="G341" s="11" cm="1">
        <f t="array" ref="G341">INDEX(Life_Deaths,A341)*Life_SumAssured</f>
        <v>0.21659995416698694</v>
      </c>
      <c r="H341" s="11" cm="1">
        <f t="array" ref="H341">INDEX(Life_PolicyHoldersInforce,A341)*Life_Premium</f>
        <v>2.0914561342917688</v>
      </c>
      <c r="I341" s="11" cm="1">
        <f t="array" ref="I341">INDEX(Life_PolicyHoldersInforce,A341)*INDEX(Global_EscalatedExpense,A341)</f>
        <v>0.92665021245760115</v>
      </c>
      <c r="J341" s="11" cm="1">
        <f t="array" ref="J341">INDEX(Life_PremiumsReceived,A341)-INDEX(Life_ExpensesPaid,A341)-INDEX(Life_DeathBenefitsPaid,A341)</f>
        <v>0.94820596766718057</v>
      </c>
      <c r="K341" s="11" cm="1">
        <f t="array" ref="K341">IF(A341=Global_MaxT,INDEX(Life_NetCF,A341),INDEX(Life_NetCF,A341)+(INDEX(Life_BEL,(A341+1))/INDEX(Global_DiscountFactor,A341)))</f>
        <v>-1000.6709181638622</v>
      </c>
      <c r="L341" s="11"/>
      <c r="M341" s="5">
        <f t="shared" si="11"/>
        <v>29</v>
      </c>
      <c r="N341" s="22" cm="1">
        <f t="array" ref="N341">INDEX(Annuity_PolicyHoldersInforce,A341)*INDEX(Global_QxFactor,INDEX(Global_Age,A341),Global_QxIndex)</f>
        <v>9.2259788902219181E-6</v>
      </c>
      <c r="O341" s="22" cm="1">
        <f t="array" ref="O341">IF(A341=1,1,INDEX(Annuity_PolicyHoldersInforce,(A341-1))-INDEX(Annuity_Deaths,(A341-1)))</f>
        <v>0.99870678876453456</v>
      </c>
      <c r="P341" s="23" cm="1">
        <f t="array" ref="P341">Annuity_Annuity*((1+Annuity_AnnuityEscalation)^INDEX(Annuity_PolicyAge,A341))</f>
        <v>4116.1355953815846</v>
      </c>
      <c r="Q341" s="23" cm="1">
        <f t="array" ref="Q341">INDEX(Annuity_PolicyHoldersInforce,A341)*INDEX(Global_EscalatedExpense,A341)</f>
        <v>19.735127210974536</v>
      </c>
      <c r="R341" s="23" cm="1">
        <f t="array" ref="R341">INDEX(Annuity_PolicyHoldersInforce,A341)*INDEX(Annuity_EscalatedAnnuity,A341)</f>
        <v>4110.812562582938</v>
      </c>
      <c r="S341" s="23" cm="1">
        <f t="array" ref="S341">-INDEX(Annuity_ExpensesPaid,A341)-INDEX(Annuity_AnnuitiesPaid,A341)</f>
        <v>-4130.5476897939125</v>
      </c>
      <c r="T341" s="23" cm="1">
        <f t="array" ref="T341">IF(A341=Global_MaxT,INDEX(Annuity_NetCF,A341),INDEX(Annuity_NetCF,A341)+(INDEX(Annuity_BEL,(A341+1))*INDEX(Global_DiscountFactor,A341)))</f>
        <v>-1905340.8631709982</v>
      </c>
    </row>
    <row r="342" spans="1:20" x14ac:dyDescent="0.2">
      <c r="A342" s="7">
        <v>340</v>
      </c>
      <c r="B342" s="21">
        <f t="shared" si="10"/>
        <v>50</v>
      </c>
      <c r="C342" s="21"/>
      <c r="D342" s="22" cm="1">
        <f t="array" ref="D342">IF(A342=1,1,INDEX(Life_PolicyHoldersInforce,(A342-1))-INDEX(Life_Deaths,(A342-1))-INDEX(Life_Lapses,(A342-1)))</f>
        <v>4.6483279968951713E-2</v>
      </c>
      <c r="E342" s="22" cm="1">
        <f t="array" ref="E342">(INDEX(Life_PolicyHoldersInforce,A342)-INDEX(Life_Deaths,A342))*INDEX(Life_LapseRateFactor,(Global_DurationInforce+A342))</f>
        <v>4.0633499565973679E-4</v>
      </c>
      <c r="F342" s="22" cm="1">
        <f t="array" ref="F342">INDEX(Life_PolicyHoldersInforce,A342)*INDEX(Global_QxFactor,INDEX(Global_Age,A342),Global_QxIndex)</f>
        <v>4.2940907638401447E-7</v>
      </c>
      <c r="G342" s="11" cm="1">
        <f t="array" ref="G342">INDEX(Life_Deaths,A342)*Life_SumAssured</f>
        <v>0.21470453819200724</v>
      </c>
      <c r="H342" s="11" cm="1">
        <f t="array" ref="H342">INDEX(Life_PolicyHoldersInforce,A342)*Life_Premium</f>
        <v>2.0731542866152464</v>
      </c>
      <c r="I342" s="11" cm="1">
        <f t="array" ref="I342">INDEX(Life_PolicyHoldersInforce,A342)*INDEX(Global_EscalatedExpense,A342)</f>
        <v>0.92228356231732822</v>
      </c>
      <c r="J342" s="11" cm="1">
        <f t="array" ref="J342">INDEX(Life_PremiumsReceived,A342)-INDEX(Life_ExpensesPaid,A342)-INDEX(Life_DeathBenefitsPaid,A342)</f>
        <v>0.93616618610591096</v>
      </c>
      <c r="K342" s="11" cm="1">
        <f t="array" ref="K342">IF(A342=Global_MaxT,INDEX(Life_NetCF,A342),INDEX(Life_NetCF,A342)+(INDEX(Life_BEL,(A342+1))/INDEX(Global_DiscountFactor,A342)))</f>
        <v>-996.76730885380255</v>
      </c>
      <c r="L342" s="11"/>
      <c r="M342" s="5">
        <f t="shared" si="11"/>
        <v>29</v>
      </c>
      <c r="N342" s="22" cm="1">
        <f t="array" ref="N342">INDEX(Annuity_PolicyHoldersInforce,A342)*INDEX(Global_QxFactor,INDEX(Global_Age,A342),Global_QxIndex)</f>
        <v>9.2258936613164573E-6</v>
      </c>
      <c r="O342" s="22" cm="1">
        <f t="array" ref="O342">IF(A342=1,1,INDEX(Annuity_PolicyHoldersInforce,(A342-1))-INDEX(Annuity_Deaths,(A342-1)))</f>
        <v>0.99869756278564437</v>
      </c>
      <c r="P342" s="23" cm="1">
        <f t="array" ref="P342">Annuity_Annuity*((1+Annuity_AnnuityEscalation)^INDEX(Annuity_PolicyAge,A342))</f>
        <v>4116.1355953815846</v>
      </c>
      <c r="Q342" s="23" cm="1">
        <f t="array" ref="Q342">INDEX(Annuity_PolicyHoldersInforce,A342)*INDEX(Global_EscalatedExpense,A342)</f>
        <v>19.815347507723427</v>
      </c>
      <c r="R342" s="23" cm="1">
        <f t="array" ref="R342">INDEX(Annuity_PolicyHoldersInforce,A342)*INDEX(Annuity_EscalatedAnnuity,A342)</f>
        <v>4110.7745872028254</v>
      </c>
      <c r="S342" s="23" cm="1">
        <f t="array" ref="S342">-INDEX(Annuity_ExpensesPaid,A342)-INDEX(Annuity_AnnuitiesPaid,A342)</f>
        <v>-4130.5899347105487</v>
      </c>
      <c r="T342" s="23" cm="1">
        <f t="array" ref="T342">IF(A342=Global_MaxT,INDEX(Annuity_NetCF,A342),INDEX(Annuity_NetCF,A342)+(INDEX(Annuity_BEL,(A342+1))*INDEX(Global_DiscountFactor,A342)))</f>
        <v>-1910464.5528271608</v>
      </c>
    </row>
    <row r="343" spans="1:20" x14ac:dyDescent="0.2">
      <c r="A343" s="7">
        <v>341</v>
      </c>
      <c r="B343" s="21">
        <f t="shared" si="10"/>
        <v>50</v>
      </c>
      <c r="C343" s="21"/>
      <c r="D343" s="22" cm="1">
        <f t="array" ref="D343">IF(A343=1,1,INDEX(Life_PolicyHoldersInforce,(A343-1))-INDEX(Life_Deaths,(A343-1))-INDEX(Life_Lapses,(A343-1)))</f>
        <v>4.6076515564215589E-2</v>
      </c>
      <c r="E343" s="22" cm="1">
        <f t="array" ref="E343">(INDEX(Life_PolicyHoldersInforce,A343)-INDEX(Life_Deaths,A343))*INDEX(Life_LapseRateFactor,(Global_DurationInforce+A343))</f>
        <v>4.0277925233131012E-4</v>
      </c>
      <c r="F343" s="22" cm="1">
        <f t="array" ref="F343">INDEX(Life_PolicyHoldersInforce,A343)*INDEX(Global_QxFactor,INDEX(Global_Age,A343),Global_QxIndex)</f>
        <v>4.2565141712545311E-7</v>
      </c>
      <c r="G343" s="11" cm="1">
        <f t="array" ref="G343">INDEX(Life_Deaths,A343)*Life_SumAssured</f>
        <v>0.21282570856272656</v>
      </c>
      <c r="H343" s="11" cm="1">
        <f t="array" ref="H343">INDEX(Life_PolicyHoldersInforce,A343)*Life_Premium</f>
        <v>2.0550125941640154</v>
      </c>
      <c r="I343" s="11" cm="1">
        <f t="array" ref="I343">INDEX(Life_PolicyHoldersInforce,A343)*INDEX(Global_EscalatedExpense,A343)</f>
        <v>0.9179374891252835</v>
      </c>
      <c r="J343" s="11" cm="1">
        <f t="array" ref="J343">INDEX(Life_PremiumsReceived,A343)-INDEX(Life_ExpensesPaid,A343)-INDEX(Life_DeathBenefitsPaid,A343)</f>
        <v>0.92424939647600524</v>
      </c>
      <c r="K343" s="11" cm="1">
        <f t="array" ref="K343">IF(A343=Global_MaxT,INDEX(Life_NetCF,A343),INDEX(Life_NetCF,A343)+(INDEX(Life_BEL,(A343+1))/INDEX(Global_DiscountFactor,A343)))</f>
        <v>-992.87062705786047</v>
      </c>
      <c r="L343" s="11"/>
      <c r="M343" s="5">
        <f t="shared" si="11"/>
        <v>29</v>
      </c>
      <c r="N343" s="22" cm="1">
        <f t="array" ref="N343">INDEX(Annuity_PolicyHoldersInforce,A343)*INDEX(Global_QxFactor,INDEX(Global_Age,A343),Global_QxIndex)</f>
        <v>9.2258084331983339E-6</v>
      </c>
      <c r="O343" s="22" cm="1">
        <f t="array" ref="O343">IF(A343=1,1,INDEX(Annuity_PolicyHoldersInforce,(A343-1))-INDEX(Annuity_Deaths,(A343-1)))</f>
        <v>0.998688336891983</v>
      </c>
      <c r="P343" s="23" cm="1">
        <f t="array" ref="P343">Annuity_Annuity*((1+Annuity_AnnuityEscalation)^INDEX(Annuity_PolicyAge,A343))</f>
        <v>4116.1355953815846</v>
      </c>
      <c r="Q343" s="23" cm="1">
        <f t="array" ref="Q343">INDEX(Annuity_PolicyHoldersInforce,A343)*INDEX(Global_EscalatedExpense,A343)</f>
        <v>19.895893887802899</v>
      </c>
      <c r="R343" s="23" cm="1">
        <f t="array" ref="R343">INDEX(Annuity_PolicyHoldersInforce,A343)*INDEX(Annuity_EscalatedAnnuity,A343)</f>
        <v>4110.7366121735267</v>
      </c>
      <c r="S343" s="23" cm="1">
        <f t="array" ref="S343">-INDEX(Annuity_ExpensesPaid,A343)-INDEX(Annuity_AnnuitiesPaid,A343)</f>
        <v>-4130.6325060613299</v>
      </c>
      <c r="T343" s="23" cm="1">
        <f t="array" ref="T343">IF(A343=Global_MaxT,INDEX(Annuity_NetCF,A343),INDEX(Annuity_NetCF,A343)+(INDEX(Annuity_BEL,(A343+1))*INDEX(Global_DiscountFactor,A343)))</f>
        <v>-1915613.13985126</v>
      </c>
    </row>
    <row r="344" spans="1:20" x14ac:dyDescent="0.2">
      <c r="A344" s="7">
        <v>342</v>
      </c>
      <c r="B344" s="21">
        <f t="shared" si="10"/>
        <v>50</v>
      </c>
      <c r="C344" s="21"/>
      <c r="D344" s="22" cm="1">
        <f t="array" ref="D344">IF(A344=1,1,INDEX(Life_PolicyHoldersInforce,(A344-1))-INDEX(Life_Deaths,(A344-1))-INDEX(Life_Lapses,(A344-1)))</f>
        <v>4.5673310660467155E-2</v>
      </c>
      <c r="E344" s="22" cm="1">
        <f t="array" ref="E344">(INDEX(Life_PolicyHoldersInforce,A344)-INDEX(Life_Deaths,A344))*INDEX(Life_LapseRateFactor,(Global_DurationInforce+A344))</f>
        <v>3.9925462448826555E-4</v>
      </c>
      <c r="F344" s="22" cm="1">
        <f t="array" ref="F344">INDEX(Life_PolicyHoldersInforce,A344)*INDEX(Global_QxFactor,INDEX(Global_Age,A344),Global_QxIndex)</f>
        <v>4.2192664027175931E-7</v>
      </c>
      <c r="G344" s="11" cm="1">
        <f t="array" ref="G344">INDEX(Life_Deaths,A344)*Life_SumAssured</f>
        <v>0.21096332013587965</v>
      </c>
      <c r="H344" s="11" cm="1">
        <f t="array" ref="H344">INDEX(Life_PolicyHoldersInforce,A344)*Life_Premium</f>
        <v>2.037029655456835</v>
      </c>
      <c r="I344" s="11" cm="1">
        <f t="array" ref="I344">INDEX(Life_PolicyHoldersInforce,A344)*INDEX(Global_EscalatedExpense,A344)</f>
        <v>0.9136118959167957</v>
      </c>
      <c r="J344" s="11" cm="1">
        <f t="array" ref="J344">INDEX(Life_PremiumsReceived,A344)-INDEX(Life_ExpensesPaid,A344)-INDEX(Life_DeathBenefitsPaid,A344)</f>
        <v>0.9124544394041596</v>
      </c>
      <c r="K344" s="11" cm="1">
        <f t="array" ref="K344">IF(A344=Global_MaxT,INDEX(Life_NetCF,A344),INDEX(Life_NetCF,A344)+(INDEX(Life_BEL,(A344+1))/INDEX(Global_DiscountFactor,A344)))</f>
        <v>-988.98096161551143</v>
      </c>
      <c r="L344" s="11"/>
      <c r="M344" s="5">
        <f t="shared" si="11"/>
        <v>29</v>
      </c>
      <c r="N344" s="22" cm="1">
        <f t="array" ref="N344">INDEX(Annuity_PolicyHoldersInforce,A344)*INDEX(Global_QxFactor,INDEX(Global_Age,A344),Global_QxIndex)</f>
        <v>9.2257232058675428E-6</v>
      </c>
      <c r="O344" s="22" cm="1">
        <f t="array" ref="O344">IF(A344=1,1,INDEX(Annuity_PolicyHoldersInforce,(A344-1))-INDEX(Annuity_Deaths,(A344-1)))</f>
        <v>0.99867911108354979</v>
      </c>
      <c r="P344" s="23" cm="1">
        <f t="array" ref="P344">Annuity_Annuity*((1+Annuity_AnnuityEscalation)^INDEX(Annuity_PolicyAge,A344))</f>
        <v>4116.1355953815846</v>
      </c>
      <c r="Q344" s="23" cm="1">
        <f t="array" ref="Q344">INDEX(Annuity_PolicyHoldersInforce,A344)*INDEX(Global_EscalatedExpense,A344)</f>
        <v>19.976767676692212</v>
      </c>
      <c r="R344" s="23" cm="1">
        <f t="array" ref="R344">INDEX(Annuity_PolicyHoldersInforce,A344)*INDEX(Annuity_EscalatedAnnuity,A344)</f>
        <v>4110.6986374950393</v>
      </c>
      <c r="S344" s="23" cm="1">
        <f t="array" ref="S344">-INDEX(Annuity_ExpensesPaid,A344)-INDEX(Annuity_AnnuitiesPaid,A344)</f>
        <v>-4130.6754051717317</v>
      </c>
      <c r="T344" s="23" cm="1">
        <f t="array" ref="T344">IF(A344=Global_MaxT,INDEX(Annuity_NetCF,A344),INDEX(Annuity_NetCF,A344)+(INDEX(Annuity_BEL,(A344+1))*INDEX(Global_DiscountFactor,A344)))</f>
        <v>-1920786.7451044701</v>
      </c>
    </row>
    <row r="345" spans="1:20" x14ac:dyDescent="0.2">
      <c r="A345" s="7">
        <v>343</v>
      </c>
      <c r="B345" s="21">
        <f t="shared" si="10"/>
        <v>50</v>
      </c>
      <c r="C345" s="21"/>
      <c r="D345" s="22" cm="1">
        <f t="array" ref="D345">IF(A345=1,1,INDEX(Life_PolicyHoldersInforce,(A345-1))-INDEX(Life_Deaths,(A345-1))-INDEX(Life_Lapses,(A345-1)))</f>
        <v>4.5273634109338615E-2</v>
      </c>
      <c r="E345" s="22" cm="1">
        <f t="array" ref="E345">(INDEX(Life_PolicyHoldersInforce,A345)-INDEX(Life_Deaths,A345))*INDEX(Life_LapseRateFactor,(Global_DurationInforce+A345))</f>
        <v>3.9576083984620521E-4</v>
      </c>
      <c r="F345" s="22" cm="1">
        <f t="array" ref="F345">INDEX(Life_PolicyHoldersInforce,A345)*INDEX(Global_QxFactor,INDEX(Global_Age,A345),Global_QxIndex)</f>
        <v>4.1823445807663253E-7</v>
      </c>
      <c r="G345" s="11" cm="1">
        <f t="array" ref="G345">INDEX(Life_Deaths,A345)*Life_SumAssured</f>
        <v>0.20911722903831625</v>
      </c>
      <c r="H345" s="11" cm="1">
        <f t="array" ref="H345">INDEX(Life_PolicyHoldersInforce,A345)*Life_Premium</f>
        <v>2.0192040812765022</v>
      </c>
      <c r="I345" s="11" cm="1">
        <f t="array" ref="I345">INDEX(Life_PolicyHoldersInforce,A345)*INDEX(Global_EscalatedExpense,A345)</f>
        <v>0.90930668618411814</v>
      </c>
      <c r="J345" s="11" cm="1">
        <f t="array" ref="J345">INDEX(Life_PremiumsReceived,A345)-INDEX(Life_ExpensesPaid,A345)-INDEX(Life_DeathBenefitsPaid,A345)</f>
        <v>0.90078016605406774</v>
      </c>
      <c r="K345" s="11" cm="1">
        <f t="array" ref="K345">IF(A345=Global_MaxT,INDEX(Life_NetCF,A345),INDEX(Life_NetCF,A345)+(INDEX(Life_BEL,(A345+1))/INDEX(Global_DiscountFactor,A345)))</f>
        <v>-985.09839978213756</v>
      </c>
      <c r="L345" s="11"/>
      <c r="M345" s="5">
        <f t="shared" si="11"/>
        <v>29</v>
      </c>
      <c r="N345" s="22" cm="1">
        <f t="array" ref="N345">INDEX(Annuity_PolicyHoldersInforce,A345)*INDEX(Global_QxFactor,INDEX(Global_Age,A345),Global_QxIndex)</f>
        <v>9.2256379793240757E-6</v>
      </c>
      <c r="O345" s="22" cm="1">
        <f t="array" ref="O345">IF(A345=1,1,INDEX(Annuity_PolicyHoldersInforce,(A345-1))-INDEX(Annuity_Deaths,(A345-1)))</f>
        <v>0.99866988536034396</v>
      </c>
      <c r="P345" s="23" cm="1">
        <f t="array" ref="P345">Annuity_Annuity*((1+Annuity_AnnuityEscalation)^INDEX(Annuity_PolicyAge,A345))</f>
        <v>4116.1355953815846</v>
      </c>
      <c r="Q345" s="23" cm="1">
        <f t="array" ref="Q345">INDEX(Annuity_PolicyHoldersInforce,A345)*INDEX(Global_EscalatedExpense,A345)</f>
        <v>20.057970205258471</v>
      </c>
      <c r="R345" s="23" cm="1">
        <f t="array" ref="R345">INDEX(Annuity_PolicyHoldersInforce,A345)*INDEX(Annuity_EscalatedAnnuity,A345)</f>
        <v>4110.6606631673585</v>
      </c>
      <c r="S345" s="23" cm="1">
        <f t="array" ref="S345">-INDEX(Annuity_ExpensesPaid,A345)-INDEX(Annuity_AnnuitiesPaid,A345)</f>
        <v>-4130.7186333726168</v>
      </c>
      <c r="T345" s="23" cm="1">
        <f t="array" ref="T345">IF(A345=Global_MaxT,INDEX(Annuity_NetCF,A345),INDEX(Annuity_NetCF,A345)+(INDEX(Annuity_BEL,(A345+1))*INDEX(Global_DiscountFactor,A345)))</f>
        <v>-1925985.4900349313</v>
      </c>
    </row>
    <row r="346" spans="1:20" x14ac:dyDescent="0.2">
      <c r="A346" s="7">
        <v>344</v>
      </c>
      <c r="B346" s="21">
        <f t="shared" si="10"/>
        <v>50</v>
      </c>
      <c r="C346" s="21"/>
      <c r="D346" s="22" cm="1">
        <f t="array" ref="D346">IF(A346=1,1,INDEX(Life_PolicyHoldersInforce,(A346-1))-INDEX(Life_Deaths,(A346-1))-INDEX(Life_Lapses,(A346-1)))</f>
        <v>4.4877455035034326E-2</v>
      </c>
      <c r="E346" s="22" cm="1">
        <f t="array" ref="E346">(INDEX(Life_PolicyHoldersInforce,A346)-INDEX(Life_Deaths,A346))*INDEX(Life_LapseRateFactor,(Global_DurationInforce+A346))</f>
        <v>3.922976285034291E-4</v>
      </c>
      <c r="F346" s="22" cm="1">
        <f t="array" ref="F346">INDEX(Life_PolicyHoldersInforce,A346)*INDEX(Global_QxFactor,INDEX(Global_Age,A346),Global_QxIndex)</f>
        <v>4.1457458531177366E-7</v>
      </c>
      <c r="G346" s="11" cm="1">
        <f t="array" ref="G346">INDEX(Life_Deaths,A346)*Life_SumAssured</f>
        <v>0.20728729265588683</v>
      </c>
      <c r="H346" s="11" cm="1">
        <f t="array" ref="H346">INDEX(Life_PolicyHoldersInforce,A346)*Life_Premium</f>
        <v>2.0015344945625309</v>
      </c>
      <c r="I346" s="11" cm="1">
        <f t="array" ref="I346">INDEX(Life_PolicyHoldersInforce,A346)*INDEX(Global_EscalatedExpense,A346)</f>
        <v>0.90502176387427868</v>
      </c>
      <c r="J346" s="11" cm="1">
        <f t="array" ref="J346">INDEX(Life_PremiumsReceived,A346)-INDEX(Life_ExpensesPaid,A346)-INDEX(Life_DeathBenefitsPaid,A346)</f>
        <v>0.88922543803236542</v>
      </c>
      <c r="K346" s="11" cm="1">
        <f t="array" ref="K346">IF(A346=Global_MaxT,INDEX(Life_NetCF,A346),INDEX(Life_NetCF,A346)+(INDEX(Life_BEL,(A346+1))/INDEX(Global_DiscountFactor,A346)))</f>
        <v>-981.22302724718702</v>
      </c>
      <c r="L346" s="11"/>
      <c r="M346" s="5">
        <f t="shared" si="11"/>
        <v>29</v>
      </c>
      <c r="N346" s="22" cm="1">
        <f t="array" ref="N346">INDEX(Annuity_PolicyHoldersInforce,A346)*INDEX(Global_QxFactor,INDEX(Global_Age,A346),Global_QxIndex)</f>
        <v>9.225552753567924E-6</v>
      </c>
      <c r="O346" s="22" cm="1">
        <f t="array" ref="O346">IF(A346=1,1,INDEX(Annuity_PolicyHoldersInforce,(A346-1))-INDEX(Annuity_Deaths,(A346-1)))</f>
        <v>0.99866065972236462</v>
      </c>
      <c r="P346" s="23" cm="1">
        <f t="array" ref="P346">Annuity_Annuity*((1+Annuity_AnnuityEscalation)^INDEX(Annuity_PolicyAge,A346))</f>
        <v>4116.1355953815846</v>
      </c>
      <c r="Q346" s="23" cm="1">
        <f t="array" ref="Q346">INDEX(Annuity_PolicyHoldersInforce,A346)*INDEX(Global_EscalatedExpense,A346)</f>
        <v>20.13950280977857</v>
      </c>
      <c r="R346" s="23" cm="1">
        <f t="array" ref="R346">INDEX(Annuity_PolicyHoldersInforce,A346)*INDEX(Annuity_EscalatedAnnuity,A346)</f>
        <v>4110.6226891904817</v>
      </c>
      <c r="S346" s="23" cm="1">
        <f t="array" ref="S346">-INDEX(Annuity_ExpensesPaid,A346)-INDEX(Annuity_AnnuitiesPaid,A346)</f>
        <v>-4130.7621920002603</v>
      </c>
      <c r="T346" s="23" cm="1">
        <f t="array" ref="T346">IF(A346=Global_MaxT,INDEX(Annuity_NetCF,A346),INDEX(Annuity_NetCF,A346)+(INDEX(Annuity_BEL,(A346+1))*INDEX(Global_DiscountFactor,A346)))</f>
        <v>-1931209.4966806017</v>
      </c>
    </row>
    <row r="347" spans="1:20" x14ac:dyDescent="0.2">
      <c r="A347" s="7">
        <v>345</v>
      </c>
      <c r="B347" s="21">
        <f t="shared" si="10"/>
        <v>50</v>
      </c>
      <c r="C347" s="21"/>
      <c r="D347" s="22" cm="1">
        <f t="array" ref="D347">IF(A347=1,1,INDEX(Life_PolicyHoldersInforce,(A347-1))-INDEX(Life_Deaths,(A347-1))-INDEX(Life_Lapses,(A347-1)))</f>
        <v>4.4484742831945583E-2</v>
      </c>
      <c r="E347" s="22" cm="1">
        <f t="array" ref="E347">(INDEX(Life_PolicyHoldersInforce,A347)-INDEX(Life_Deaths,A347))*INDEX(Life_LapseRateFactor,(Global_DurationInforce+A347))</f>
        <v>3.8886472292008441E-4</v>
      </c>
      <c r="F347" s="22" cm="1">
        <f t="array" ref="F347">INDEX(Life_PolicyHoldersInforce,A347)*INDEX(Global_QxFactor,INDEX(Global_Age,A347),Global_QxIndex)</f>
        <v>4.1094673924485005E-7</v>
      </c>
      <c r="G347" s="11" cm="1">
        <f t="array" ref="G347">INDEX(Life_Deaths,A347)*Life_SumAssured</f>
        <v>0.20547336962242502</v>
      </c>
      <c r="H347" s="11" cm="1">
        <f t="array" ref="H347">INDEX(Life_PolicyHoldersInforce,A347)*Life_Premium</f>
        <v>1.984019530304773</v>
      </c>
      <c r="I347" s="11" cm="1">
        <f t="array" ref="I347">INDEX(Life_PolicyHoldersInforce,A347)*INDEX(Global_EscalatedExpense,A347)</f>
        <v>0.90075703338693491</v>
      </c>
      <c r="J347" s="11" cm="1">
        <f t="array" ref="J347">INDEX(Life_PremiumsReceived,A347)-INDEX(Life_ExpensesPaid,A347)-INDEX(Life_DeathBenefitsPaid,A347)</f>
        <v>0.87778912729541292</v>
      </c>
      <c r="K347" s="11" cm="1">
        <f t="array" ref="K347">IF(A347=Global_MaxT,INDEX(Life_NetCF,A347),INDEX(Life_NetCF,A347)+(INDEX(Life_BEL,(A347+1))/INDEX(Global_DiscountFactor,A347)))</f>
        <v>-977.3549281521515</v>
      </c>
      <c r="L347" s="11"/>
      <c r="M347" s="5">
        <f t="shared" si="11"/>
        <v>29</v>
      </c>
      <c r="N347" s="22" cm="1">
        <f t="array" ref="N347">INDEX(Annuity_PolicyHoldersInforce,A347)*INDEX(Global_QxFactor,INDEX(Global_Age,A347),Global_QxIndex)</f>
        <v>9.225467528599081E-6</v>
      </c>
      <c r="O347" s="22" cm="1">
        <f t="array" ref="O347">IF(A347=1,1,INDEX(Annuity_PolicyHoldersInforce,(A347-1))-INDEX(Annuity_Deaths,(A347-1)))</f>
        <v>0.998651434169611</v>
      </c>
      <c r="P347" s="23" cm="1">
        <f t="array" ref="P347">Annuity_Annuity*((1+Annuity_AnnuityEscalation)^INDEX(Annuity_PolicyAge,A347))</f>
        <v>4116.1355953815846</v>
      </c>
      <c r="Q347" s="23" cm="1">
        <f t="array" ref="Q347">INDEX(Annuity_PolicyHoldersInforce,A347)*INDEX(Global_EscalatedExpense,A347)</f>
        <v>20.221366831961166</v>
      </c>
      <c r="R347" s="23" cm="1">
        <f t="array" ref="R347">INDEX(Annuity_PolicyHoldersInforce,A347)*INDEX(Annuity_EscalatedAnnuity,A347)</f>
        <v>4110.5847155644051</v>
      </c>
      <c r="S347" s="23" cm="1">
        <f t="array" ref="S347">-INDEX(Annuity_ExpensesPaid,A347)-INDEX(Annuity_AnnuitiesPaid,A347)</f>
        <v>-4130.806082396366</v>
      </c>
      <c r="T347" s="23" cm="1">
        <f t="array" ref="T347">IF(A347=Global_MaxT,INDEX(Annuity_NetCF,A347),INDEX(Annuity_NetCF,A347)+(INDEX(Annuity_BEL,(A347+1))*INDEX(Global_DiscountFactor,A347)))</f>
        <v>-1936458.8876721221</v>
      </c>
    </row>
    <row r="348" spans="1:20" x14ac:dyDescent="0.2">
      <c r="A348" s="7">
        <v>346</v>
      </c>
      <c r="B348" s="21">
        <f t="shared" si="10"/>
        <v>50</v>
      </c>
      <c r="C348" s="21"/>
      <c r="D348" s="22" cm="1">
        <f t="array" ref="D348">IF(A348=1,1,INDEX(Life_PolicyHoldersInforce,(A348-1))-INDEX(Life_Deaths,(A348-1))-INDEX(Life_Lapses,(A348-1)))</f>
        <v>4.4095467162286253E-2</v>
      </c>
      <c r="E348" s="22" cm="1">
        <f t="array" ref="E348">(INDEX(Life_PolicyHoldersInforce,A348)-INDEX(Life_Deaths,A348))*INDEX(Life_LapseRateFactor,(Global_DurationInforce+A348))</f>
        <v>3.8546185789749737E-4</v>
      </c>
      <c r="F348" s="22" cm="1">
        <f t="array" ref="F348">INDEX(Life_PolicyHoldersInforce,A348)*INDEX(Global_QxFactor,INDEX(Global_Age,A348),Global_QxIndex)</f>
        <v>4.0735063961765435E-7</v>
      </c>
      <c r="G348" s="11" cm="1">
        <f t="array" ref="G348">INDEX(Life_Deaths,A348)*Life_SumAssured</f>
        <v>0.20367531980882717</v>
      </c>
      <c r="H348" s="11" cm="1">
        <f t="array" ref="H348">INDEX(Life_PolicyHoldersInforce,A348)*Life_Premium</f>
        <v>1.9666578354379669</v>
      </c>
      <c r="I348" s="11" cm="1">
        <f t="array" ref="I348">INDEX(Life_PolicyHoldersInforce,A348)*INDEX(Global_EscalatedExpense,A348)</f>
        <v>0.89651239957224105</v>
      </c>
      <c r="J348" s="11" cm="1">
        <f t="array" ref="J348">INDEX(Life_PremiumsReceived,A348)-INDEX(Life_ExpensesPaid,A348)-INDEX(Life_DeathBenefitsPaid,A348)</f>
        <v>0.86647011605689872</v>
      </c>
      <c r="K348" s="11" cm="1">
        <f t="array" ref="K348">IF(A348=Global_MaxT,INDEX(Life_NetCF,A348),INDEX(Life_NetCF,A348)+(INDEX(Life_BEL,(A348+1))/INDEX(Global_DiscountFactor,A348)))</f>
        <v>-973.49418510836449</v>
      </c>
      <c r="L348" s="11"/>
      <c r="M348" s="5">
        <f t="shared" si="11"/>
        <v>29</v>
      </c>
      <c r="N348" s="22" cm="1">
        <f t="array" ref="N348">INDEX(Annuity_PolicyHoldersInforce,A348)*INDEX(Global_QxFactor,INDEX(Global_Age,A348),Global_QxIndex)</f>
        <v>9.2253823044175398E-6</v>
      </c>
      <c r="O348" s="22" cm="1">
        <f t="array" ref="O348">IF(A348=1,1,INDEX(Annuity_PolicyHoldersInforce,(A348-1))-INDEX(Annuity_Deaths,(A348-1)))</f>
        <v>0.99864220870208242</v>
      </c>
      <c r="P348" s="23" cm="1">
        <f t="array" ref="P348">Annuity_Annuity*((1+Annuity_AnnuityEscalation)^INDEX(Annuity_PolicyAge,A348))</f>
        <v>4116.1355953815846</v>
      </c>
      <c r="Q348" s="23" cm="1">
        <f t="array" ref="Q348">INDEX(Annuity_PolicyHoldersInforce,A348)*INDEX(Global_EscalatedExpense,A348)</f>
        <v>20.303563618968756</v>
      </c>
      <c r="R348" s="23" cm="1">
        <f t="array" ref="R348">INDEX(Annuity_PolicyHoldersInforce,A348)*INDEX(Annuity_EscalatedAnnuity,A348)</f>
        <v>4110.546742289127</v>
      </c>
      <c r="S348" s="23" cm="1">
        <f t="array" ref="S348">-INDEX(Annuity_ExpensesPaid,A348)-INDEX(Annuity_AnnuitiesPaid,A348)</f>
        <v>-4130.8503059080958</v>
      </c>
      <c r="T348" s="23" cm="1">
        <f t="array" ref="T348">IF(A348=Global_MaxT,INDEX(Annuity_NetCF,A348),INDEX(Annuity_NetCF,A348)+(INDEX(Annuity_BEL,(A348+1))*INDEX(Global_DiscountFactor,A348)))</f>
        <v>-1941733.7862356962</v>
      </c>
    </row>
    <row r="349" spans="1:20" x14ac:dyDescent="0.2">
      <c r="A349" s="7">
        <v>347</v>
      </c>
      <c r="B349" s="21">
        <f t="shared" si="10"/>
        <v>50</v>
      </c>
      <c r="C349" s="21"/>
      <c r="D349" s="22" cm="1">
        <f t="array" ref="D349">IF(A349=1,1,INDEX(Life_PolicyHoldersInforce,(A349-1))-INDEX(Life_Deaths,(A349-1))-INDEX(Life_Lapses,(A349-1)))</f>
        <v>4.3709597953749138E-2</v>
      </c>
      <c r="E349" s="22" cm="1">
        <f t="array" ref="E349">(INDEX(Life_PolicyHoldersInforce,A349)-INDEX(Life_Deaths,A349))*INDEX(Life_LapseRateFactor,(Global_DurationInforce+A349))</f>
        <v>3.8208877055768655E-4</v>
      </c>
      <c r="F349" s="22" cm="1">
        <f t="array" ref="F349">INDEX(Life_PolicyHoldersInforce,A349)*INDEX(Global_QxFactor,INDEX(Global_Age,A349),Global_QxIndex)</f>
        <v>4.0378600862445356E-7</v>
      </c>
      <c r="G349" s="11" cm="1">
        <f t="array" ref="G349">INDEX(Life_Deaths,A349)*Life_SumAssured</f>
        <v>0.20189300431222679</v>
      </c>
      <c r="H349" s="11" cm="1">
        <f t="array" ref="H349">INDEX(Life_PolicyHoldersInforce,A349)*Life_Premium</f>
        <v>1.9494480687372115</v>
      </c>
      <c r="I349" s="11" cm="1">
        <f t="array" ref="I349">INDEX(Life_PolicyHoldersInforce,A349)*INDEX(Global_EscalatedExpense,A349)</f>
        <v>0.89228776772872576</v>
      </c>
      <c r="J349" s="11" cm="1">
        <f t="array" ref="J349">INDEX(Life_PremiumsReceived,A349)-INDEX(Life_ExpensesPaid,A349)-INDEX(Life_DeathBenefitsPaid,A349)</f>
        <v>0.85526729669625901</v>
      </c>
      <c r="K349" s="11" cm="1">
        <f t="array" ref="K349">IF(A349=Global_MaxT,INDEX(Life_NetCF,A349),INDEX(Life_NetCF,A349)+(INDEX(Life_BEL,(A349+1))/INDEX(Global_DiscountFactor,A349)))</f>
        <v>-969.64087921462055</v>
      </c>
      <c r="L349" s="11"/>
      <c r="M349" s="5">
        <f t="shared" si="11"/>
        <v>29</v>
      </c>
      <c r="N349" s="22" cm="1">
        <f t="array" ref="N349">INDEX(Annuity_PolicyHoldersInforce,A349)*INDEX(Global_QxFactor,INDEX(Global_Age,A349),Global_QxIndex)</f>
        <v>9.2252970810232954E-6</v>
      </c>
      <c r="O349" s="22" cm="1">
        <f t="array" ref="O349">IF(A349=1,1,INDEX(Annuity_PolicyHoldersInforce,(A349-1))-INDEX(Annuity_Deaths,(A349-1)))</f>
        <v>0.99863298331977801</v>
      </c>
      <c r="P349" s="23" cm="1">
        <f t="array" ref="P349">Annuity_Annuity*((1+Annuity_AnnuityEscalation)^INDEX(Annuity_PolicyAge,A349))</f>
        <v>4116.1355953815846</v>
      </c>
      <c r="Q349" s="23" cm="1">
        <f t="array" ref="Q349">INDEX(Annuity_PolicyHoldersInforce,A349)*INDEX(Global_EscalatedExpense,A349)</f>
        <v>20.386094523439841</v>
      </c>
      <c r="R349" s="23" cm="1">
        <f t="array" ref="R349">INDEX(Annuity_PolicyHoldersInforce,A349)*INDEX(Annuity_EscalatedAnnuity,A349)</f>
        <v>4110.5087693646428</v>
      </c>
      <c r="S349" s="23" cm="1">
        <f t="array" ref="S349">-INDEX(Annuity_ExpensesPaid,A349)-INDEX(Annuity_AnnuitiesPaid,A349)</f>
        <v>-4130.8948638880829</v>
      </c>
      <c r="T349" s="23" cm="1">
        <f t="array" ref="T349">IF(A349=Global_MaxT,INDEX(Annuity_NetCF,A349),INDEX(Annuity_NetCF,A349)+(INDEX(Annuity_BEL,(A349+1))*INDEX(Global_DiscountFactor,A349)))</f>
        <v>-1947034.3161959834</v>
      </c>
    </row>
    <row r="350" spans="1:20" x14ac:dyDescent="0.2">
      <c r="A350" s="7">
        <v>348</v>
      </c>
      <c r="B350" s="21">
        <f t="shared" si="10"/>
        <v>51</v>
      </c>
      <c r="C350" s="21"/>
      <c r="D350" s="22" cm="1">
        <f t="array" ref="D350">IF(A350=1,1,INDEX(Life_PolicyHoldersInforce,(A350-1))-INDEX(Life_Deaths,(A350-1))-INDEX(Life_Lapses,(A350-1)))</f>
        <v>4.3327105397182826E-2</v>
      </c>
      <c r="E350" s="22" cm="1">
        <f t="array" ref="E350">(INDEX(Life_PolicyHoldersInforce,A350)-INDEX(Life_Deaths,A350))*INDEX(Life_LapseRateFactor,(Global_DurationInforce+A350))</f>
        <v>3.7874484538243845E-4</v>
      </c>
      <c r="F350" s="22" cm="1">
        <f t="array" ref="F350">INDEX(Life_PolicyHoldersInforce,A350)*INDEX(Global_QxFactor,INDEX(Global_Age,A350),Global_QxIndex)</f>
        <v>4.4085614131830929E-7</v>
      </c>
      <c r="G350" s="11" cm="1">
        <f t="array" ref="G350">INDEX(Life_Deaths,A350)*Life_SumAssured</f>
        <v>0.22042807065915465</v>
      </c>
      <c r="H350" s="11" cm="1">
        <f t="array" ref="H350">INDEX(Life_PolicyHoldersInforce,A350)*Life_Premium</f>
        <v>1.9323889007143542</v>
      </c>
      <c r="I350" s="11" cm="1">
        <f t="array" ref="I350">INDEX(Life_PolicyHoldersInforce,A350)*INDEX(Global_EscalatedExpense,A350)</f>
        <v>0.8880830436011794</v>
      </c>
      <c r="J350" s="11" cm="1">
        <f t="array" ref="J350">INDEX(Life_PremiumsReceived,A350)-INDEX(Life_ExpensesPaid,A350)-INDEX(Life_DeathBenefitsPaid,A350)</f>
        <v>0.8238777864540201</v>
      </c>
      <c r="K350" s="11" cm="1">
        <f t="array" ref="K350">IF(A350=Global_MaxT,INDEX(Life_NetCF,A350),INDEX(Life_NetCF,A350)+(INDEX(Life_BEL,(A350+1))/INDEX(Global_DiscountFactor,A350)))</f>
        <v>-965.79509007461866</v>
      </c>
      <c r="L350" s="11"/>
      <c r="M350" s="5">
        <f t="shared" si="11"/>
        <v>30</v>
      </c>
      <c r="N350" s="22" cm="1">
        <f t="array" ref="N350">INDEX(Annuity_PolicyHoldersInforce,A350)*INDEX(Global_QxFactor,INDEX(Global_Age,A350),Global_QxIndex)</f>
        <v>1.0161062285487936E-5</v>
      </c>
      <c r="O350" s="22" cm="1">
        <f t="array" ref="O350">IF(A350=1,1,INDEX(Annuity_PolicyHoldersInforce,(A350-1))-INDEX(Annuity_Deaths,(A350-1)))</f>
        <v>0.99862375802269698</v>
      </c>
      <c r="P350" s="23" cm="1">
        <f t="array" ref="P350">Annuity_Annuity*((1+Annuity_AnnuityEscalation)^INDEX(Annuity_PolicyAge,A350))</f>
        <v>4321.9423751506629</v>
      </c>
      <c r="Q350" s="23" cm="1">
        <f t="array" ref="Q350">INDEX(Annuity_PolicyHoldersInforce,A350)*INDEX(Global_EscalatedExpense,A350)</f>
        <v>20.468960903511203</v>
      </c>
      <c r="R350" s="23" cm="1">
        <f t="array" ref="R350">INDEX(Annuity_PolicyHoldersInforce,A350)*INDEX(Annuity_EscalatedAnnuity,A350)</f>
        <v>4315.994336630496</v>
      </c>
      <c r="S350" s="23" cm="1">
        <f t="array" ref="S350">-INDEX(Annuity_ExpensesPaid,A350)-INDEX(Annuity_AnnuitiesPaid,A350)</f>
        <v>-4336.4632975340073</v>
      </c>
      <c r="T350" s="23" cm="1">
        <f t="array" ref="T350">IF(A350=Global_MaxT,INDEX(Annuity_NetCF,A350),INDEX(Annuity_NetCF,A350)+(INDEX(Annuity_BEL,(A350+1))*INDEX(Global_DiscountFactor,A350)))</f>
        <v>-1952360.6019790072</v>
      </c>
    </row>
    <row r="351" spans="1:20" x14ac:dyDescent="0.2">
      <c r="A351" s="7">
        <v>349</v>
      </c>
      <c r="B351" s="21">
        <f t="shared" si="10"/>
        <v>51</v>
      </c>
      <c r="C351" s="21"/>
      <c r="D351" s="22" cm="1">
        <f t="array" ref="D351">IF(A351=1,1,INDEX(Life_PolicyHoldersInforce,(A351-1))-INDEX(Life_Deaths,(A351-1))-INDEX(Life_Lapses,(A351-1)))</f>
        <v>4.2947919695659073E-2</v>
      </c>
      <c r="E351" s="22" cm="1">
        <f t="array" ref="E351">(INDEX(Life_PolicyHoldersInforce,A351)-INDEX(Life_Deaths,A351))*INDEX(Life_LapseRateFactor,(Global_DurationInforce+A351))</f>
        <v>3.7543018522736188E-4</v>
      </c>
      <c r="F351" s="22" cm="1">
        <f t="array" ref="F351">INDEX(Life_PolicyHoldersInforce,A351)*INDEX(Global_QxFactor,INDEX(Global_Age,A351),Global_QxIndex)</f>
        <v>4.3699790191633651E-7</v>
      </c>
      <c r="G351" s="11" cm="1">
        <f t="array" ref="G351">INDEX(Life_Deaths,A351)*Life_SumAssured</f>
        <v>0.21849895095816826</v>
      </c>
      <c r="H351" s="11" cm="1">
        <f t="array" ref="H351">INDEX(Life_PolicyHoldersInforce,A351)*Life_Premium</f>
        <v>1.9154772184263946</v>
      </c>
      <c r="I351" s="11" cm="1">
        <f t="array" ref="I351">INDEX(Life_PolicyHoldersInforce,A351)*INDEX(Global_EscalatedExpense,A351)</f>
        <v>0.88389730503446085</v>
      </c>
      <c r="J351" s="11" cm="1">
        <f t="array" ref="J351">INDEX(Life_PremiumsReceived,A351)-INDEX(Life_ExpensesPaid,A351)-INDEX(Life_DeathBenefitsPaid,A351)</f>
        <v>0.8130809624337656</v>
      </c>
      <c r="K351" s="11" cm="1">
        <f t="array" ref="K351">IF(A351=Global_MaxT,INDEX(Life_NetCF,A351),INDEX(Life_NetCF,A351)+(INDEX(Life_BEL,(A351+1))/INDEX(Global_DiscountFactor,A351)))</f>
        <v>-961.93669237030133</v>
      </c>
      <c r="L351" s="11"/>
      <c r="M351" s="5">
        <f t="shared" si="11"/>
        <v>30</v>
      </c>
      <c r="N351" s="22" cm="1">
        <f t="array" ref="N351">INDEX(Annuity_PolicyHoldersInforce,A351)*INDEX(Global_QxFactor,INDEX(Global_Age,A351),Global_QxIndex)</f>
        <v>1.0160958896012231E-5</v>
      </c>
      <c r="O351" s="22" cm="1">
        <f t="array" ref="O351">IF(A351=1,1,INDEX(Annuity_PolicyHoldersInforce,(A351-1))-INDEX(Annuity_Deaths,(A351-1)))</f>
        <v>0.99861359696041152</v>
      </c>
      <c r="P351" s="23" cm="1">
        <f t="array" ref="P351">Annuity_Annuity*((1+Annuity_AnnuityEscalation)^INDEX(Annuity_PolicyAge,A351))</f>
        <v>4321.9423751506629</v>
      </c>
      <c r="Q351" s="23" cm="1">
        <f t="array" ref="Q351">INDEX(Annuity_PolicyHoldersInforce,A351)*INDEX(Global_EscalatedExpense,A351)</f>
        <v>20.552144862403949</v>
      </c>
      <c r="R351" s="23" cm="1">
        <f t="array" ref="R351">INDEX(Annuity_PolicyHoldersInforce,A351)*INDEX(Annuity_EscalatedAnnuity,A351)</f>
        <v>4315.9504211048279</v>
      </c>
      <c r="S351" s="23" cm="1">
        <f t="array" ref="S351">-INDEX(Annuity_ExpensesPaid,A351)-INDEX(Annuity_AnnuitiesPaid,A351)</f>
        <v>-4336.5025659672319</v>
      </c>
      <c r="T351" s="23" cm="1">
        <f t="array" ref="T351">IF(A351=Global_MaxT,INDEX(Annuity_NetCF,A351),INDEX(Annuity_NetCF,A351)+(INDEX(Annuity_BEL,(A351+1))*INDEX(Global_DiscountFactor,A351)))</f>
        <v>-1957506.2446790142</v>
      </c>
    </row>
    <row r="352" spans="1:20" x14ac:dyDescent="0.2">
      <c r="A352" s="7">
        <v>350</v>
      </c>
      <c r="B352" s="21">
        <f t="shared" si="10"/>
        <v>51</v>
      </c>
      <c r="C352" s="21"/>
      <c r="D352" s="22" cm="1">
        <f t="array" ref="D352">IF(A352=1,1,INDEX(Life_PolicyHoldersInforce,(A352-1))-INDEX(Life_Deaths,(A352-1))-INDEX(Life_Lapses,(A352-1)))</f>
        <v>4.2572052512529795E-2</v>
      </c>
      <c r="E352" s="22" cm="1">
        <f t="array" ref="E352">(INDEX(Life_PolicyHoldersInforce,A352)-INDEX(Life_Deaths,A352))*INDEX(Life_LapseRateFactor,(Global_DurationInforce+A352))</f>
        <v>3.7214453397386532E-4</v>
      </c>
      <c r="F352" s="22" cm="1">
        <f t="array" ref="F352">INDEX(Life_PolicyHoldersInforce,A352)*INDEX(Global_QxFactor,INDEX(Global_Age,A352),Global_QxIndex)</f>
        <v>4.3317342865684827E-7</v>
      </c>
      <c r="G352" s="11" cm="1">
        <f t="array" ref="G352">INDEX(Life_Deaths,A352)*Life_SumAssured</f>
        <v>0.21658671432842413</v>
      </c>
      <c r="H352" s="11" cm="1">
        <f t="array" ref="H352">INDEX(Life_PolicyHoldersInforce,A352)*Life_Premium</f>
        <v>1.898713542058829</v>
      </c>
      <c r="I352" s="11" cm="1">
        <f t="array" ref="I352">INDEX(Life_PolicyHoldersInforce,A352)*INDEX(Global_EscalatedExpense,A352)</f>
        <v>0.8797312948112529</v>
      </c>
      <c r="J352" s="11" cm="1">
        <f t="array" ref="J352">INDEX(Life_PremiumsReceived,A352)-INDEX(Life_ExpensesPaid,A352)-INDEX(Life_DeathBenefitsPaid,A352)</f>
        <v>0.80239553291915189</v>
      </c>
      <c r="K352" s="11" cm="1">
        <f t="array" ref="K352">IF(A352=Global_MaxT,INDEX(Life_NetCF,A352),INDEX(Life_NetCF,A352)+(INDEX(Life_BEL,(A352+1))/INDEX(Global_DiscountFactor,A352)))</f>
        <v>-958.08624011302561</v>
      </c>
      <c r="L352" s="11"/>
      <c r="M352" s="5">
        <f t="shared" si="11"/>
        <v>30</v>
      </c>
      <c r="N352" s="22" cm="1">
        <f t="array" ref="N352">INDEX(Annuity_PolicyHoldersInforce,A352)*INDEX(Global_QxFactor,INDEX(Global_Age,A352),Global_QxIndex)</f>
        <v>1.0160855507588519E-5</v>
      </c>
      <c r="O352" s="22" cm="1">
        <f t="array" ref="O352">IF(A352=1,1,INDEX(Annuity_PolicyHoldersInforce,(A352-1))-INDEX(Annuity_Deaths,(A352-1)))</f>
        <v>0.99860343600151547</v>
      </c>
      <c r="P352" s="23" cm="1">
        <f t="array" ref="P352">Annuity_Annuity*((1+Annuity_AnnuityEscalation)^INDEX(Annuity_PolicyAge,A352))</f>
        <v>4321.9423751506629</v>
      </c>
      <c r="Q352" s="23" cm="1">
        <f t="array" ref="Q352">INDEX(Annuity_PolicyHoldersInforce,A352)*INDEX(Global_EscalatedExpense,A352)</f>
        <v>20.635666873191482</v>
      </c>
      <c r="R352" s="23" cm="1">
        <f t="array" ref="R352">INDEX(Annuity_PolicyHoldersInforce,A352)*INDEX(Annuity_EscalatedAnnuity,A352)</f>
        <v>4315.9065060260027</v>
      </c>
      <c r="S352" s="23" cm="1">
        <f t="array" ref="S352">-INDEX(Annuity_ExpensesPaid,A352)-INDEX(Annuity_AnnuitiesPaid,A352)</f>
        <v>-4336.5421728991942</v>
      </c>
      <c r="T352" s="23" cm="1">
        <f t="array" ref="T352">IF(A352=Global_MaxT,INDEX(Annuity_NetCF,A352),INDEX(Annuity_NetCF,A352)+(INDEX(Annuity_BEL,(A352+1))*INDEX(Global_DiscountFactor,A352)))</f>
        <v>-1962676.8945954803</v>
      </c>
    </row>
    <row r="353" spans="1:20" x14ac:dyDescent="0.2">
      <c r="A353" s="7">
        <v>351</v>
      </c>
      <c r="B353" s="21">
        <f t="shared" si="10"/>
        <v>51</v>
      </c>
      <c r="C353" s="21"/>
      <c r="D353" s="22" cm="1">
        <f t="array" ref="D353">IF(A353=1,1,INDEX(Life_PolicyHoldersInforce,(A353-1))-INDEX(Life_Deaths,(A353-1))-INDEX(Life_Lapses,(A353-1)))</f>
        <v>4.2199474805127278E-2</v>
      </c>
      <c r="E353" s="22" cm="1">
        <f t="array" ref="E353">(INDEX(Life_PolicyHoldersInforce,A353)-INDEX(Life_Deaths,A353))*INDEX(Life_LapseRateFactor,(Global_DurationInforce+A353))</f>
        <v>3.6888763774482974E-4</v>
      </c>
      <c r="F353" s="22" cm="1">
        <f t="array" ref="F353">INDEX(Life_PolicyHoldersInforce,A353)*INDEX(Global_QxFactor,INDEX(Global_Age,A353),Global_QxIndex)</f>
        <v>4.2938242602879421E-7</v>
      </c>
      <c r="G353" s="11" cm="1">
        <f t="array" ref="G353">INDEX(Life_Deaths,A353)*Life_SumAssured</f>
        <v>0.21469121301439711</v>
      </c>
      <c r="H353" s="11" cm="1">
        <f t="array" ref="H353">INDEX(Life_PolicyHoldersInforce,A353)*Life_Premium</f>
        <v>1.8820965763086768</v>
      </c>
      <c r="I353" s="11" cm="1">
        <f t="array" ref="I353">INDEX(Life_PolicyHoldersInforce,A353)*INDEX(Global_EscalatedExpense,A353)</f>
        <v>0.87558491994735677</v>
      </c>
      <c r="J353" s="11" cm="1">
        <f t="array" ref="J353">INDEX(Life_PremiumsReceived,A353)-INDEX(Life_ExpensesPaid,A353)-INDEX(Life_DeathBenefitsPaid,A353)</f>
        <v>0.79182044334692303</v>
      </c>
      <c r="K353" s="11" cm="1">
        <f t="array" ref="K353">IF(A353=Global_MaxT,INDEX(Life_NetCF,A353),INDEX(Life_NetCF,A353)+(INDEX(Life_BEL,(A353+1))/INDEX(Global_DiscountFactor,A353)))</f>
        <v>-954.24380567017977</v>
      </c>
      <c r="L353" s="11"/>
      <c r="M353" s="5">
        <f t="shared" si="11"/>
        <v>30</v>
      </c>
      <c r="N353" s="22" cm="1">
        <f t="array" ref="N353">INDEX(Annuity_PolicyHoldersInforce,A353)*INDEX(Global_QxFactor,INDEX(Global_Age,A353),Global_QxIndex)</f>
        <v>1.0160752120216792E-5</v>
      </c>
      <c r="O353" s="22" cm="1">
        <f t="array" ref="O353">IF(A353=1,1,INDEX(Annuity_PolicyHoldersInforce,(A353-1))-INDEX(Annuity_Deaths,(A353-1)))</f>
        <v>0.99859327514600793</v>
      </c>
      <c r="P353" s="23" cm="1">
        <f t="array" ref="P353">Annuity_Annuity*((1+Annuity_AnnuityEscalation)^INDEX(Annuity_PolicyAge,A353))</f>
        <v>4321.9423751506629</v>
      </c>
      <c r="Q353" s="23" cm="1">
        <f t="array" ref="Q353">INDEX(Annuity_PolicyHoldersInforce,A353)*INDEX(Global_EscalatedExpense,A353)</f>
        <v>20.719528309685298</v>
      </c>
      <c r="R353" s="23" cm="1">
        <f t="array" ref="R353">INDEX(Annuity_PolicyHoldersInforce,A353)*INDEX(Annuity_EscalatedAnnuity,A353)</f>
        <v>4315.8625913940168</v>
      </c>
      <c r="S353" s="23" cm="1">
        <f t="array" ref="S353">-INDEX(Annuity_ExpensesPaid,A353)-INDEX(Annuity_AnnuitiesPaid,A353)</f>
        <v>-4336.5821197037021</v>
      </c>
      <c r="T353" s="23" cm="1">
        <f t="array" ref="T353">IF(A353=Global_MaxT,INDEX(Annuity_NetCF,A353),INDEX(Annuity_NetCF,A353)+(INDEX(Annuity_BEL,(A353+1))*INDEX(Global_DiscountFactor,A353)))</f>
        <v>-1967872.6731121496</v>
      </c>
    </row>
    <row r="354" spans="1:20" x14ac:dyDescent="0.2">
      <c r="A354" s="7">
        <v>352</v>
      </c>
      <c r="B354" s="21">
        <f t="shared" si="10"/>
        <v>51</v>
      </c>
      <c r="C354" s="21"/>
      <c r="D354" s="22" cm="1">
        <f t="array" ref="D354">IF(A354=1,1,INDEX(Life_PolicyHoldersInforce,(A354-1))-INDEX(Life_Deaths,(A354-1))-INDEX(Life_Lapses,(A354-1)))</f>
        <v>4.1830157784956419E-2</v>
      </c>
      <c r="E354" s="22" cm="1">
        <f t="array" ref="E354">(INDEX(Life_PolicyHoldersInforce,A354)-INDEX(Life_Deaths,A354))*INDEX(Life_LapseRateFactor,(Global_DurationInforce+A354))</f>
        <v>3.6565924488499174E-4</v>
      </c>
      <c r="F354" s="22" cm="1">
        <f t="array" ref="F354">INDEX(Life_PolicyHoldersInforce,A354)*INDEX(Global_QxFactor,INDEX(Global_Age,A354),Global_QxIndex)</f>
        <v>4.2562460110734701E-7</v>
      </c>
      <c r="G354" s="11" cm="1">
        <f t="array" ref="G354">INDEX(Life_Deaths,A354)*Life_SumAssured</f>
        <v>0.21281230055367351</v>
      </c>
      <c r="H354" s="11" cm="1">
        <f t="array" ref="H354">INDEX(Life_PolicyHoldersInforce,A354)*Life_Premium</f>
        <v>1.8656250372090564</v>
      </c>
      <c r="I354" s="11" cm="1">
        <f t="array" ref="I354">INDEX(Life_PolicyHoldersInforce,A354)*INDEX(Global_EscalatedExpense,A354)</f>
        <v>0.87145808789683266</v>
      </c>
      <c r="J354" s="11" cm="1">
        <f t="array" ref="J354">INDEX(Life_PremiumsReceived,A354)-INDEX(Life_ExpensesPaid,A354)-INDEX(Life_DeathBenefitsPaid,A354)</f>
        <v>0.78135464875855021</v>
      </c>
      <c r="K354" s="11" cm="1">
        <f t="array" ref="K354">IF(A354=Global_MaxT,INDEX(Life_NetCF,A354),INDEX(Life_NetCF,A354)+(INDEX(Life_BEL,(A354+1))/INDEX(Global_DiscountFactor,A354)))</f>
        <v>-950.40946000915187</v>
      </c>
      <c r="L354" s="11"/>
      <c r="M354" s="5">
        <f t="shared" si="11"/>
        <v>30</v>
      </c>
      <c r="N354" s="22" cm="1">
        <f t="array" ref="N354">INDEX(Annuity_PolicyHoldersInforce,A354)*INDEX(Global_QxFactor,INDEX(Global_Age,A354),Global_QxIndex)</f>
        <v>1.0160648733897037E-5</v>
      </c>
      <c r="O354" s="22" cm="1">
        <f t="array" ref="O354">IF(A354=1,1,INDEX(Annuity_PolicyHoldersInforce,(A354-1))-INDEX(Annuity_Deaths,(A354-1)))</f>
        <v>0.99858311439388769</v>
      </c>
      <c r="P354" s="23" cm="1">
        <f t="array" ref="P354">Annuity_Annuity*((1+Annuity_AnnuityEscalation)^INDEX(Annuity_PolicyAge,A354))</f>
        <v>4321.9423751506629</v>
      </c>
      <c r="Q354" s="23" cm="1">
        <f t="array" ref="Q354">INDEX(Annuity_PolicyHoldersInforce,A354)*INDEX(Global_EscalatedExpense,A354)</f>
        <v>20.803730551280015</v>
      </c>
      <c r="R354" s="23" cm="1">
        <f t="array" ref="R354">INDEX(Annuity_PolicyHoldersInforce,A354)*INDEX(Annuity_EscalatedAnnuity,A354)</f>
        <v>4315.8186772088648</v>
      </c>
      <c r="S354" s="23" cm="1">
        <f t="array" ref="S354">-INDEX(Annuity_ExpensesPaid,A354)-INDEX(Annuity_AnnuitiesPaid,A354)</f>
        <v>-4336.6224077601446</v>
      </c>
      <c r="T354" s="23" cm="1">
        <f t="array" ref="T354">IF(A354=Global_MaxT,INDEX(Annuity_NetCF,A354),INDEX(Annuity_NetCF,A354)+(INDEX(Annuity_BEL,(A354+1))*INDEX(Global_DiscountFactor,A354)))</f>
        <v>-1973093.7022022277</v>
      </c>
    </row>
    <row r="355" spans="1:20" x14ac:dyDescent="0.2">
      <c r="A355" s="7">
        <v>353</v>
      </c>
      <c r="B355" s="21">
        <f t="shared" si="10"/>
        <v>51</v>
      </c>
      <c r="C355" s="21"/>
      <c r="D355" s="22" cm="1">
        <f t="array" ref="D355">IF(A355=1,1,INDEX(Life_PolicyHoldersInforce,(A355-1))-INDEX(Life_Deaths,(A355-1))-INDEX(Life_Lapses,(A355-1)))</f>
        <v>4.1464072915470322E-2</v>
      </c>
      <c r="E355" s="22" cm="1">
        <f t="array" ref="E355">(INDEX(Life_PolicyHoldersInforce,A355)-INDEX(Life_Deaths,A355))*INDEX(Life_LapseRateFactor,(Global_DurationInforce+A355))</f>
        <v>3.624591059414985E-4</v>
      </c>
      <c r="F355" s="22" cm="1">
        <f t="array" ref="F355">INDEX(Life_PolicyHoldersInforce,A355)*INDEX(Global_QxFactor,INDEX(Global_Age,A355),Global_QxIndex)</f>
        <v>4.2189966353126905E-7</v>
      </c>
      <c r="G355" s="11" cm="1">
        <f t="array" ref="G355">INDEX(Life_Deaths,A355)*Life_SumAssured</f>
        <v>0.21094983176563453</v>
      </c>
      <c r="H355" s="11" cm="1">
        <f t="array" ref="H355">INDEX(Life_PolicyHoldersInforce,A355)*Life_Premium</f>
        <v>1.8492976520299764</v>
      </c>
      <c r="I355" s="11" cm="1">
        <f t="array" ref="I355">INDEX(Life_PolicyHoldersInforce,A355)*INDEX(Global_EscalatedExpense,A355)</f>
        <v>0.86735070654992974</v>
      </c>
      <c r="J355" s="11" cm="1">
        <f t="array" ref="J355">INDEX(Life_PremiumsReceived,A355)-INDEX(Life_ExpensesPaid,A355)-INDEX(Life_DeathBenefitsPaid,A355)</f>
        <v>0.77099711371441215</v>
      </c>
      <c r="K355" s="11" cm="1">
        <f t="array" ref="K355">IF(A355=Global_MaxT,INDEX(Life_NetCF,A355),INDEX(Life_NetCF,A355)+(INDEX(Life_BEL,(A355+1))/INDEX(Global_DiscountFactor,A355)))</f>
        <v>-946.58327271366875</v>
      </c>
      <c r="L355" s="11"/>
      <c r="M355" s="5">
        <f t="shared" si="11"/>
        <v>30</v>
      </c>
      <c r="N355" s="22" cm="1">
        <f t="array" ref="N355">INDEX(Annuity_PolicyHoldersInforce,A355)*INDEX(Global_QxFactor,INDEX(Global_Age,A355),Global_QxIndex)</f>
        <v>1.0160545348629246E-5</v>
      </c>
      <c r="O355" s="22" cm="1">
        <f t="array" ref="O355">IF(A355=1,1,INDEX(Annuity_PolicyHoldersInforce,(A355-1))-INDEX(Annuity_Deaths,(A355-1)))</f>
        <v>0.99857295374515376</v>
      </c>
      <c r="P355" s="23" cm="1">
        <f t="array" ref="P355">Annuity_Annuity*((1+Annuity_AnnuityEscalation)^INDEX(Annuity_PolicyAge,A355))</f>
        <v>4321.9423751506629</v>
      </c>
      <c r="Q355" s="23" cm="1">
        <f t="array" ref="Q355">INDEX(Annuity_PolicyHoldersInforce,A355)*INDEX(Global_EscalatedExpense,A355)</f>
        <v>20.88827498297595</v>
      </c>
      <c r="R355" s="23" cm="1">
        <f t="array" ref="R355">INDEX(Annuity_PolicyHoldersInforce,A355)*INDEX(Annuity_EscalatedAnnuity,A355)</f>
        <v>4315.7747634705429</v>
      </c>
      <c r="S355" s="23" cm="1">
        <f t="array" ref="S355">-INDEX(Annuity_ExpensesPaid,A355)-INDEX(Annuity_AnnuitiesPaid,A355)</f>
        <v>-4336.6630384535192</v>
      </c>
      <c r="T355" s="23" cm="1">
        <f t="array" ref="T355">IF(A355=Global_MaxT,INDEX(Annuity_NetCF,A355),INDEX(Annuity_NetCF,A355)+(INDEX(Annuity_BEL,(A355+1))*INDEX(Global_DiscountFactor,A355)))</f>
        <v>-1978340.1044312441</v>
      </c>
    </row>
    <row r="356" spans="1:20" x14ac:dyDescent="0.2">
      <c r="A356" s="7">
        <v>354</v>
      </c>
      <c r="B356" s="21">
        <f t="shared" si="10"/>
        <v>51</v>
      </c>
      <c r="C356" s="21"/>
      <c r="D356" s="22" cm="1">
        <f t="array" ref="D356">IF(A356=1,1,INDEX(Life_PolicyHoldersInforce,(A356-1))-INDEX(Life_Deaths,(A356-1))-INDEX(Life_Lapses,(A356-1)))</f>
        <v>4.1101191909865289E-2</v>
      </c>
      <c r="E356" s="22" cm="1">
        <f t="array" ref="E356">(INDEX(Life_PolicyHoldersInforce,A356)-INDEX(Life_Deaths,A356))*INDEX(Life_LapseRateFactor,(Global_DurationInforce+A356))</f>
        <v>3.5928697364463291E-4</v>
      </c>
      <c r="F356" s="22" cm="1">
        <f t="array" ref="F356">INDEX(Life_PolicyHoldersInforce,A356)*INDEX(Global_QxFactor,INDEX(Global_Age,A356),Global_QxIndex)</f>
        <v>4.1820732548047591E-7</v>
      </c>
      <c r="G356" s="11" cm="1">
        <f t="array" ref="G356">INDEX(Life_Deaths,A356)*Life_SumAssured</f>
        <v>0.20910366274023795</v>
      </c>
      <c r="H356" s="11" cm="1">
        <f t="array" ref="H356">INDEX(Life_PolicyHoldersInforce,A356)*Life_Premium</f>
        <v>1.8331131591799921</v>
      </c>
      <c r="I356" s="11" cm="1">
        <f t="array" ref="I356">INDEX(Life_PolicyHoldersInforce,A356)*INDEX(Global_EscalatedExpense,A356)</f>
        <v>0.86326268423103214</v>
      </c>
      <c r="J356" s="11" cm="1">
        <f t="array" ref="J356">INDEX(Life_PremiumsReceived,A356)-INDEX(Life_ExpensesPaid,A356)-INDEX(Life_DeathBenefitsPaid,A356)</f>
        <v>0.76074681220872198</v>
      </c>
      <c r="K356" s="11" cm="1">
        <f t="array" ref="K356">IF(A356=Global_MaxT,INDEX(Life_NetCF,A356),INDEX(Life_NetCF,A356)+(INDEX(Life_BEL,(A356+1))/INDEX(Global_DiscountFactor,A356)))</f>
        <v>-942.76531199997191</v>
      </c>
      <c r="L356" s="11"/>
      <c r="M356" s="5">
        <f t="shared" si="11"/>
        <v>30</v>
      </c>
      <c r="N356" s="22" cm="1">
        <f t="array" ref="N356">INDEX(Annuity_PolicyHoldersInforce,A356)*INDEX(Global_QxFactor,INDEX(Global_Age,A356),Global_QxIndex)</f>
        <v>1.0160441964413407E-5</v>
      </c>
      <c r="O356" s="22" cm="1">
        <f t="array" ref="O356">IF(A356=1,1,INDEX(Annuity_PolicyHoldersInforce,(A356-1))-INDEX(Annuity_Deaths,(A356-1)))</f>
        <v>0.99856279319980512</v>
      </c>
      <c r="P356" s="23" cm="1">
        <f t="array" ref="P356">Annuity_Annuity*((1+Annuity_AnnuityEscalation)^INDEX(Annuity_PolicyAge,A356))</f>
        <v>4321.9423751506629</v>
      </c>
      <c r="Q356" s="23" cm="1">
        <f t="array" ref="Q356">INDEX(Annuity_PolicyHoldersInforce,A356)*INDEX(Global_EscalatedExpense,A356)</f>
        <v>20.973162995401953</v>
      </c>
      <c r="R356" s="23" cm="1">
        <f t="array" ref="R356">INDEX(Annuity_PolicyHoldersInforce,A356)*INDEX(Annuity_EscalatedAnnuity,A356)</f>
        <v>4315.7308501790458</v>
      </c>
      <c r="S356" s="23" cm="1">
        <f t="array" ref="S356">-INDEX(Annuity_ExpensesPaid,A356)-INDEX(Annuity_AnnuitiesPaid,A356)</f>
        <v>-4336.7040131744479</v>
      </c>
      <c r="T356" s="23" cm="1">
        <f t="array" ref="T356">IF(A356=Global_MaxT,INDEX(Annuity_NetCF,A356),INDEX(Annuity_NetCF,A356)+(INDEX(Annuity_BEL,(A356+1))*INDEX(Global_DiscountFactor,A356)))</f>
        <v>-1983612.002959931</v>
      </c>
    </row>
    <row r="357" spans="1:20" x14ac:dyDescent="0.2">
      <c r="A357" s="7">
        <v>355</v>
      </c>
      <c r="B357" s="21">
        <f t="shared" si="10"/>
        <v>51</v>
      </c>
      <c r="C357" s="21"/>
      <c r="D357" s="22" cm="1">
        <f t="array" ref="D357">IF(A357=1,1,INDEX(Life_PolicyHoldersInforce,(A357-1))-INDEX(Life_Deaths,(A357-1))-INDEX(Life_Lapses,(A357-1)))</f>
        <v>4.0741486728895181E-2</v>
      </c>
      <c r="E357" s="22" cm="1">
        <f t="array" ref="E357">(INDEX(Life_PolicyHoldersInforce,A357)-INDEX(Life_Deaths,A357))*INDEX(Life_LapseRateFactor,(Global_DurationInforce+A357))</f>
        <v>3.5614260288870786E-4</v>
      </c>
      <c r="F357" s="22" cm="1">
        <f t="array" ref="F357">INDEX(Life_PolicyHoldersInforce,A357)*INDEX(Global_QxFactor,INDEX(Global_Age,A357),Global_QxIndex)</f>
        <v>4.1454730165379775E-7</v>
      </c>
      <c r="G357" s="11" cm="1">
        <f t="array" ref="G357">INDEX(Life_Deaths,A357)*Life_SumAssured</f>
        <v>0.20727365082689889</v>
      </c>
      <c r="H357" s="11" cm="1">
        <f t="array" ref="H357">INDEX(Life_PolicyHoldersInforce,A357)*Life_Premium</f>
        <v>1.8170703081087252</v>
      </c>
      <c r="I357" s="11" cm="1">
        <f t="array" ref="I357">INDEX(Life_PolicyHoldersInforce,A357)*INDEX(Global_EscalatedExpense,A357)</f>
        <v>0.85919392969661157</v>
      </c>
      <c r="J357" s="11" cm="1">
        <f t="array" ref="J357">INDEX(Life_PremiumsReceived,A357)-INDEX(Life_ExpensesPaid,A357)-INDEX(Life_DeathBenefitsPaid,A357)</f>
        <v>0.75060272758521474</v>
      </c>
      <c r="K357" s="11" cm="1">
        <f t="array" ref="K357">IF(A357=Global_MaxT,INDEX(Life_NetCF,A357),INDEX(Life_NetCF,A357)+(INDEX(Life_BEL,(A357+1))/INDEX(Global_DiscountFactor,A357)))</f>
        <v>-938.95564473282934</v>
      </c>
      <c r="L357" s="11"/>
      <c r="M357" s="5">
        <f t="shared" si="11"/>
        <v>30</v>
      </c>
      <c r="N357" s="22" cm="1">
        <f t="array" ref="N357">INDEX(Annuity_PolicyHoldersInforce,A357)*INDEX(Global_QxFactor,INDEX(Global_Age,A357),Global_QxIndex)</f>
        <v>1.0160338581249506E-5</v>
      </c>
      <c r="O357" s="22" cm="1">
        <f t="array" ref="O357">IF(A357=1,1,INDEX(Annuity_PolicyHoldersInforce,(A357-1))-INDEX(Annuity_Deaths,(A357-1)))</f>
        <v>0.99855263275784067</v>
      </c>
      <c r="P357" s="23" cm="1">
        <f t="array" ref="P357">Annuity_Annuity*((1+Annuity_AnnuityEscalation)^INDEX(Annuity_PolicyAge,A357))</f>
        <v>4321.9423751506629</v>
      </c>
      <c r="Q357" s="23" cm="1">
        <f t="array" ref="Q357">INDEX(Annuity_PolicyHoldersInforce,A357)*INDEX(Global_EscalatedExpense,A357)</f>
        <v>21.058395984838238</v>
      </c>
      <c r="R357" s="23" cm="1">
        <f t="array" ref="R357">INDEX(Annuity_PolicyHoldersInforce,A357)*INDEX(Annuity_EscalatedAnnuity,A357)</f>
        <v>4315.6869373343698</v>
      </c>
      <c r="S357" s="23" cm="1">
        <f t="array" ref="S357">-INDEX(Annuity_ExpensesPaid,A357)-INDEX(Annuity_AnnuitiesPaid,A357)</f>
        <v>-4336.7453333192079</v>
      </c>
      <c r="T357" s="23" cm="1">
        <f t="array" ref="T357">IF(A357=Global_MaxT,INDEX(Annuity_NetCF,A357),INDEX(Annuity_NetCF,A357)+(INDEX(Annuity_BEL,(A357+1))*INDEX(Global_DiscountFactor,A357)))</f>
        <v>-1988909.5215471145</v>
      </c>
    </row>
    <row r="358" spans="1:20" x14ac:dyDescent="0.2">
      <c r="A358" s="7">
        <v>356</v>
      </c>
      <c r="B358" s="21">
        <f t="shared" si="10"/>
        <v>51</v>
      </c>
      <c r="C358" s="21"/>
      <c r="D358" s="22" cm="1">
        <f t="array" ref="D358">IF(A358=1,1,INDEX(Life_PolicyHoldersInforce,(A358-1))-INDEX(Life_Deaths,(A358-1))-INDEX(Life_Lapses,(A358-1)))</f>
        <v>4.038492957870482E-2</v>
      </c>
      <c r="E358" s="22" cm="1">
        <f t="array" ref="E358">(INDEX(Life_PolicyHoldersInforce,A358)-INDEX(Life_Deaths,A358))*INDEX(Life_LapseRateFactor,(Global_DurationInforce+A358))</f>
        <v>3.5302575071312651E-4</v>
      </c>
      <c r="F358" s="22" cm="1">
        <f t="array" ref="F358">INDEX(Life_PolicyHoldersInforce,A358)*INDEX(Global_QxFactor,INDEX(Global_Age,A358),Global_QxIndex)</f>
        <v>4.1091930924693373E-7</v>
      </c>
      <c r="G358" s="11" cm="1">
        <f t="array" ref="G358">INDEX(Life_Deaths,A358)*Life_SumAssured</f>
        <v>0.20545965462346685</v>
      </c>
      <c r="H358" s="11" cm="1">
        <f t="array" ref="H358">INDEX(Life_PolicyHoldersInforce,A358)*Life_Premium</f>
        <v>1.8011678592102351</v>
      </c>
      <c r="I358" s="11" cm="1">
        <f t="array" ref="I358">INDEX(Life_PolicyHoldersInforce,A358)*INDEX(Global_EscalatedExpense,A358)</f>
        <v>0.85514435213319151</v>
      </c>
      <c r="J358" s="11" cm="1">
        <f t="array" ref="J358">INDEX(Life_PremiumsReceived,A358)-INDEX(Life_ExpensesPaid,A358)-INDEX(Life_DeathBenefitsPaid,A358)</f>
        <v>0.74056385245357681</v>
      </c>
      <c r="K358" s="11" cm="1">
        <f t="array" ref="K358">IF(A358=Global_MaxT,INDEX(Life_NetCF,A358),INDEX(Life_NetCF,A358)+(INDEX(Life_BEL,(A358+1))/INDEX(Global_DiscountFactor,A358)))</f>
        <v>-935.15433644138636</v>
      </c>
      <c r="L358" s="11"/>
      <c r="M358" s="5">
        <f t="shared" si="11"/>
        <v>30</v>
      </c>
      <c r="N358" s="22" cm="1">
        <f t="array" ref="N358">INDEX(Annuity_PolicyHoldersInforce,A358)*INDEX(Global_QxFactor,INDEX(Global_Age,A358),Global_QxIndex)</f>
        <v>1.016023519913754E-5</v>
      </c>
      <c r="O358" s="22" cm="1">
        <f t="array" ref="O358">IF(A358=1,1,INDEX(Annuity_PolicyHoldersInforce,(A358-1))-INDEX(Annuity_Deaths,(A358-1)))</f>
        <v>0.99854247241925942</v>
      </c>
      <c r="P358" s="23" cm="1">
        <f t="array" ref="P358">Annuity_Annuity*((1+Annuity_AnnuityEscalation)^INDEX(Annuity_PolicyAge,A358))</f>
        <v>4321.9423751506629</v>
      </c>
      <c r="Q358" s="23" cm="1">
        <f t="array" ref="Q358">INDEX(Annuity_PolicyHoldersInforce,A358)*INDEX(Global_EscalatedExpense,A358)</f>
        <v>21.143975353239384</v>
      </c>
      <c r="R358" s="23" cm="1">
        <f t="array" ref="R358">INDEX(Annuity_PolicyHoldersInforce,A358)*INDEX(Annuity_EscalatedAnnuity,A358)</f>
        <v>4315.6430249365094</v>
      </c>
      <c r="S358" s="23" cm="1">
        <f t="array" ref="S358">-INDEX(Annuity_ExpensesPaid,A358)-INDEX(Annuity_AnnuitiesPaid,A358)</f>
        <v>-4336.7870002897489</v>
      </c>
      <c r="T358" s="23" cm="1">
        <f t="array" ref="T358">IF(A358=Global_MaxT,INDEX(Annuity_NetCF,A358),INDEX(Annuity_NetCF,A358)+(INDEX(Annuity_BEL,(A358+1))*INDEX(Global_DiscountFactor,A358)))</f>
        <v>-1994232.7845526191</v>
      </c>
    </row>
    <row r="359" spans="1:20" x14ac:dyDescent="0.2">
      <c r="A359" s="7">
        <v>357</v>
      </c>
      <c r="B359" s="21">
        <f t="shared" si="10"/>
        <v>51</v>
      </c>
      <c r="C359" s="21"/>
      <c r="D359" s="22" cm="1">
        <f t="array" ref="D359">IF(A359=1,1,INDEX(Life_PolicyHoldersInforce,(A359-1))-INDEX(Life_Deaths,(A359-1))-INDEX(Life_Lapses,(A359-1)))</f>
        <v>4.0031492908682451E-2</v>
      </c>
      <c r="E359" s="22" cm="1">
        <f t="array" ref="E359">(INDEX(Life_PolicyHoldersInforce,A359)-INDEX(Life_Deaths,A359))*INDEX(Life_LapseRateFactor,(Global_DurationInforce+A359))</f>
        <v>3.4993617628360991E-4</v>
      </c>
      <c r="F359" s="22" cm="1">
        <f t="array" ref="F359">INDEX(Life_PolicyHoldersInforce,A359)*INDEX(Global_QxFactor,INDEX(Global_Age,A359),Global_QxIndex)</f>
        <v>4.0732306793060093E-7</v>
      </c>
      <c r="G359" s="11" cm="1">
        <f t="array" ref="G359">INDEX(Life_Deaths,A359)*Life_SumAssured</f>
        <v>0.20366153396530046</v>
      </c>
      <c r="H359" s="11" cm="1">
        <f t="array" ref="H359">INDEX(Life_PolicyHoldersInforce,A359)*Life_Premium</f>
        <v>1.7854045837272374</v>
      </c>
      <c r="I359" s="11" cm="1">
        <f t="array" ref="I359">INDEX(Life_PolicyHoldersInforce,A359)*INDEX(Global_EscalatedExpense,A359)</f>
        <v>0.85111386115532051</v>
      </c>
      <c r="J359" s="11" cm="1">
        <f t="array" ref="J359">INDEX(Life_PremiumsReceived,A359)-INDEX(Life_ExpensesPaid,A359)-INDEX(Life_DeathBenefitsPaid,A359)</f>
        <v>0.73062918860661652</v>
      </c>
      <c r="K359" s="11" cm="1">
        <f t="array" ref="K359">IF(A359=Global_MaxT,INDEX(Life_NetCF,A359),INDEX(Life_NetCF,A359)+(INDEX(Life_BEL,(A359+1))/INDEX(Global_DiscountFactor,A359)))</f>
        <v>-931.36145133485616</v>
      </c>
      <c r="L359" s="11"/>
      <c r="M359" s="5">
        <f t="shared" si="11"/>
        <v>30</v>
      </c>
      <c r="N359" s="22" cm="1">
        <f t="array" ref="N359">INDEX(Annuity_PolicyHoldersInforce,A359)*INDEX(Global_QxFactor,INDEX(Global_Age,A359),Global_QxIndex)</f>
        <v>1.0160131818077491E-5</v>
      </c>
      <c r="O359" s="22" cm="1">
        <f t="array" ref="O359">IF(A359=1,1,INDEX(Annuity_PolicyHoldersInforce,(A359-1))-INDEX(Annuity_Deaths,(A359-1)))</f>
        <v>0.99853231218406024</v>
      </c>
      <c r="P359" s="23" cm="1">
        <f t="array" ref="P359">Annuity_Annuity*((1+Annuity_AnnuityEscalation)^INDEX(Annuity_PolicyAge,A359))</f>
        <v>4321.9423751506629</v>
      </c>
      <c r="Q359" s="23" cm="1">
        <f t="array" ref="Q359">INDEX(Annuity_PolicyHoldersInforce,A359)*INDEX(Global_EscalatedExpense,A359)</f>
        <v>21.229902508257386</v>
      </c>
      <c r="R359" s="23" cm="1">
        <f t="array" ref="R359">INDEX(Annuity_PolicyHoldersInforce,A359)*INDEX(Annuity_EscalatedAnnuity,A359)</f>
        <v>4315.5991129854601</v>
      </c>
      <c r="S359" s="23" cm="1">
        <f t="array" ref="S359">-INDEX(Annuity_ExpensesPaid,A359)-INDEX(Annuity_AnnuitiesPaid,A359)</f>
        <v>-4336.8290154937176</v>
      </c>
      <c r="T359" s="23" cm="1">
        <f t="array" ref="T359">IF(A359=Global_MaxT,INDEX(Annuity_NetCF,A359),INDEX(Annuity_NetCF,A359)+(INDEX(Annuity_BEL,(A359+1))*INDEX(Global_DiscountFactor,A359)))</f>
        <v>-1999581.9169401892</v>
      </c>
    </row>
    <row r="360" spans="1:20" x14ac:dyDescent="0.2">
      <c r="A360" s="7">
        <v>358</v>
      </c>
      <c r="B360" s="21">
        <f t="shared" si="10"/>
        <v>51</v>
      </c>
      <c r="C360" s="21"/>
      <c r="D360" s="22" cm="1">
        <f t="array" ref="D360">IF(A360=1,1,INDEX(Life_PolicyHoldersInforce,(A360-1))-INDEX(Life_Deaths,(A360-1))-INDEX(Life_Lapses,(A360-1)))</f>
        <v>3.9681149409330915E-2</v>
      </c>
      <c r="E360" s="22" cm="1">
        <f t="array" ref="E360">(INDEX(Life_PolicyHoldersInforce,A360)-INDEX(Life_Deaths,A360))*INDEX(Life_LapseRateFactor,(Global_DurationInforce+A360))</f>
        <v>3.4687364087358763E-4</v>
      </c>
      <c r="F360" s="22" cm="1">
        <f t="array" ref="F360">INDEX(Life_PolicyHoldersInforce,A360)*INDEX(Global_QxFactor,INDEX(Global_Age,A360),Global_QxIndex)</f>
        <v>4.0375829982887323E-7</v>
      </c>
      <c r="G360" s="11" cm="1">
        <f t="array" ref="G360">INDEX(Life_Deaths,A360)*Life_SumAssured</f>
        <v>0.20187914991443662</v>
      </c>
      <c r="H360" s="11" cm="1">
        <f t="array" ref="H360">INDEX(Life_PolicyHoldersInforce,A360)*Life_Premium</f>
        <v>1.7697792636561589</v>
      </c>
      <c r="I360" s="11" cm="1">
        <f t="array" ref="I360">INDEX(Life_PolicyHoldersInforce,A360)*INDEX(Global_EscalatedExpense,A360)</f>
        <v>0.84710236680355366</v>
      </c>
      <c r="J360" s="11" cm="1">
        <f t="array" ref="J360">INDEX(Life_PremiumsReceived,A360)-INDEX(Life_ExpensesPaid,A360)-INDEX(Life_DeathBenefitsPaid,A360)</f>
        <v>0.72079774693816856</v>
      </c>
      <c r="K360" s="11" cm="1">
        <f t="array" ref="K360">IF(A360=Global_MaxT,INDEX(Life_NetCF,A360),INDEX(Life_NetCF,A360)+(INDEX(Life_BEL,(A360+1))/INDEX(Global_DiscountFactor,A360)))</f>
        <v>-927.57705231805278</v>
      </c>
      <c r="L360" s="11"/>
      <c r="M360" s="5">
        <f t="shared" si="11"/>
        <v>30</v>
      </c>
      <c r="N360" s="22" cm="1">
        <f t="array" ref="N360">INDEX(Annuity_PolicyHoldersInforce,A360)*INDEX(Global_QxFactor,INDEX(Global_Age,A360),Global_QxIndex)</f>
        <v>1.0160028438069351E-5</v>
      </c>
      <c r="O360" s="22" cm="1">
        <f t="array" ref="O360">IF(A360=1,1,INDEX(Annuity_PolicyHoldersInforce,(A360-1))-INDEX(Annuity_Deaths,(A360-1)))</f>
        <v>0.99852215205224215</v>
      </c>
      <c r="P360" s="23" cm="1">
        <f t="array" ref="P360">Annuity_Annuity*((1+Annuity_AnnuityEscalation)^INDEX(Annuity_PolicyAge,A360))</f>
        <v>4321.9423751506629</v>
      </c>
      <c r="Q360" s="23" cm="1">
        <f t="array" ref="Q360">INDEX(Annuity_PolicyHoldersInforce,A360)*INDEX(Global_EscalatedExpense,A360)</f>
        <v>21.316178863264803</v>
      </c>
      <c r="R360" s="23" cm="1">
        <f t="array" ref="R360">INDEX(Annuity_PolicyHoldersInforce,A360)*INDEX(Annuity_EscalatedAnnuity,A360)</f>
        <v>4315.5552014812192</v>
      </c>
      <c r="S360" s="23" cm="1">
        <f t="array" ref="S360">-INDEX(Annuity_ExpensesPaid,A360)-INDEX(Annuity_AnnuitiesPaid,A360)</f>
        <v>-4336.8713803444844</v>
      </c>
      <c r="T360" s="23" cm="1">
        <f t="array" ref="T360">IF(A360=Global_MaxT,INDEX(Annuity_NetCF,A360),INDEX(Annuity_NetCF,A360)+(INDEX(Annuity_BEL,(A360+1))*INDEX(Global_DiscountFactor,A360)))</f>
        <v>-2004957.0442804215</v>
      </c>
    </row>
    <row r="361" spans="1:20" x14ac:dyDescent="0.2">
      <c r="A361" s="7">
        <v>359</v>
      </c>
      <c r="B361" s="21">
        <f t="shared" si="10"/>
        <v>51</v>
      </c>
      <c r="C361" s="21"/>
      <c r="D361" s="22" cm="1">
        <f t="array" ref="D361">IF(A361=1,1,INDEX(Life_PolicyHoldersInforce,(A361-1))-INDEX(Life_Deaths,(A361-1))-INDEX(Life_Lapses,(A361-1)))</f>
        <v>3.9333872010157499E-2</v>
      </c>
      <c r="E361" s="22" cm="1">
        <f t="array" ref="E361">(INDEX(Life_PolicyHoldersInforce,A361)-INDEX(Life_Deaths,A361))*INDEX(Life_LapseRateFactor,(Global_DurationInforce+A361))</f>
        <v>3.4383790784575186E-4</v>
      </c>
      <c r="F361" s="22" cm="1">
        <f t="array" ref="F361">INDEX(Life_PolicyHoldersInforce,A361)*INDEX(Global_QxFactor,INDEX(Global_Age,A361),Global_QxIndex)</f>
        <v>4.0022472949771039E-7</v>
      </c>
      <c r="G361" s="11" cm="1">
        <f t="array" ref="G361">INDEX(Life_Deaths,A361)*Life_SumAssured</f>
        <v>0.20011236474885519</v>
      </c>
      <c r="H361" s="11" cm="1">
        <f t="array" ref="H361">INDEX(Life_PolicyHoldersInforce,A361)*Life_Premium</f>
        <v>1.7542906916530245</v>
      </c>
      <c r="I361" s="11" cm="1">
        <f t="array" ref="I361">INDEX(Life_PolicyHoldersInforce,A361)*INDEX(Global_EscalatedExpense,A361)</f>
        <v>0.84310977954244593</v>
      </c>
      <c r="J361" s="11" cm="1">
        <f t="array" ref="J361">INDEX(Life_PremiumsReceived,A361)-INDEX(Life_ExpensesPaid,A361)-INDEX(Life_DeathBenefitsPaid,A361)</f>
        <v>0.71106854736172342</v>
      </c>
      <c r="K361" s="11" cm="1">
        <f t="array" ref="K361">IF(A361=Global_MaxT,INDEX(Life_NetCF,A361),INDEX(Life_NetCF,A361)+(INDEX(Life_BEL,(A361+1))/INDEX(Global_DiscountFactor,A361)))</f>
        <v>-923.80120100676584</v>
      </c>
      <c r="L361" s="11"/>
      <c r="M361" s="5">
        <f t="shared" si="11"/>
        <v>30</v>
      </c>
      <c r="N361" s="22" cm="1">
        <f t="array" ref="N361">INDEX(Annuity_PolicyHoldersInforce,A361)*INDEX(Global_QxFactor,INDEX(Global_Age,A361),Global_QxIndex)</f>
        <v>1.0159925059113111E-5</v>
      </c>
      <c r="O361" s="22" cm="1">
        <f t="array" ref="O361">IF(A361=1,1,INDEX(Annuity_PolicyHoldersInforce,(A361-1))-INDEX(Annuity_Deaths,(A361-1)))</f>
        <v>0.99851199202380403</v>
      </c>
      <c r="P361" s="23" cm="1">
        <f t="array" ref="P361">Annuity_Annuity*((1+Annuity_AnnuityEscalation)^INDEX(Annuity_PolicyAge,A361))</f>
        <v>4321.9423751506629</v>
      </c>
      <c r="Q361" s="23" cm="1">
        <f t="array" ref="Q361">INDEX(Annuity_PolicyHoldersInforce,A361)*INDEX(Global_EscalatedExpense,A361)</f>
        <v>21.402805837377997</v>
      </c>
      <c r="R361" s="23" cm="1">
        <f t="array" ref="R361">INDEX(Annuity_PolicyHoldersInforce,A361)*INDEX(Annuity_EscalatedAnnuity,A361)</f>
        <v>4315.5112904237794</v>
      </c>
      <c r="S361" s="23" cm="1">
        <f t="array" ref="S361">-INDEX(Annuity_ExpensesPaid,A361)-INDEX(Annuity_AnnuitiesPaid,A361)</f>
        <v>-4336.9140962611573</v>
      </c>
      <c r="T361" s="23" cm="1">
        <f t="array" ref="T361">IF(A361=Global_MaxT,INDEX(Annuity_NetCF,A361),INDEX(Annuity_NetCF,A361)+(INDEX(Annuity_BEL,(A361+1))*INDEX(Global_DiscountFactor,A361)))</f>
        <v>-2010358.2927537134</v>
      </c>
    </row>
    <row r="362" spans="1:20" x14ac:dyDescent="0.2">
      <c r="A362" s="7">
        <v>360</v>
      </c>
      <c r="B362" s="21">
        <f t="shared" si="10"/>
        <v>52</v>
      </c>
      <c r="C362" s="21"/>
      <c r="D362" s="22" cm="1">
        <f t="array" ref="D362">IF(A362=1,1,INDEX(Life_PolicyHoldersInforce,(A362-1))-INDEX(Life_Deaths,(A362-1))-INDEX(Life_Lapses,(A362-1)))</f>
        <v>3.8989633877582253E-2</v>
      </c>
      <c r="E362" s="22" cm="1">
        <f t="array" ref="E362">(INDEX(Life_PolicyHoldersInforce,A362)-INDEX(Life_Deaths,A362))*INDEX(Life_LapseRateFactor,(Global_DurationInforce+A362))</f>
        <v>3.4082838359789298E-4</v>
      </c>
      <c r="F362" s="22" cm="1">
        <f t="array" ref="F362">INDEX(Life_PolicyHoldersInforce,A362)*INDEX(Global_QxFactor,INDEX(Global_Age,A362),Global_QxIndex)</f>
        <v>4.3779413363044891E-7</v>
      </c>
      <c r="G362" s="11" cm="1">
        <f t="array" ref="G362">INDEX(Life_Deaths,A362)*Life_SumAssured</f>
        <v>0.21889706681522444</v>
      </c>
      <c r="H362" s="11" cm="1">
        <f t="array" ref="H362">INDEX(Life_PolicyHoldersInforce,A362)*Life_Premium</f>
        <v>1.7389376709401685</v>
      </c>
      <c r="I362" s="11" cm="1">
        <f t="array" ref="I362">INDEX(Life_PolicyHoldersInforce,A362)*INDEX(Global_EscalatedExpense,A362)</f>
        <v>0.839136010258554</v>
      </c>
      <c r="J362" s="11" cm="1">
        <f t="array" ref="J362">INDEX(Life_PremiumsReceived,A362)-INDEX(Life_ExpensesPaid,A362)-INDEX(Life_DeathBenefitsPaid,A362)</f>
        <v>0.68090459386639002</v>
      </c>
      <c r="K362" s="11" cm="1">
        <f t="array" ref="K362">IF(A362=Global_MaxT,INDEX(Life_NetCF,A362),INDEX(Life_NetCF,A362)+(INDEX(Life_BEL,(A362+1))/INDEX(Global_DiscountFactor,A362)))</f>
        <v>-920.03395774298087</v>
      </c>
      <c r="L362" s="11"/>
      <c r="M362" s="5">
        <f t="shared" si="11"/>
        <v>31</v>
      </c>
      <c r="N362" s="22" cm="1">
        <f t="array" ref="N362">INDEX(Annuity_PolicyHoldersInforce,A362)*INDEX(Global_QxFactor,INDEX(Global_Age,A362),Global_QxIndex)</f>
        <v>1.1211652971263883E-5</v>
      </c>
      <c r="O362" s="22" cm="1">
        <f t="array" ref="O362">IF(A362=1,1,INDEX(Annuity_PolicyHoldersInforce,(A362-1))-INDEX(Annuity_Deaths,(A362-1)))</f>
        <v>0.99850183209874488</v>
      </c>
      <c r="P362" s="23" cm="1">
        <f t="array" ref="P362">Annuity_Annuity*((1+Annuity_AnnuityEscalation)^INDEX(Annuity_PolicyAge,A362))</f>
        <v>4538.0394939081971</v>
      </c>
      <c r="Q362" s="23" cm="1">
        <f t="array" ref="Q362">INDEX(Annuity_PolicyHoldersInforce,A362)*INDEX(Global_EscalatedExpense,A362)</f>
        <v>21.489784855480519</v>
      </c>
      <c r="R362" s="23" cm="1">
        <f t="array" ref="R362">INDEX(Annuity_PolicyHoldersInforce,A362)*INDEX(Annuity_EscalatedAnnuity,A362)</f>
        <v>4531.2407488037961</v>
      </c>
      <c r="S362" s="23" cm="1">
        <f t="array" ref="S362">-INDEX(Annuity_ExpensesPaid,A362)-INDEX(Annuity_AnnuitiesPaid,A362)</f>
        <v>-4552.7305336592763</v>
      </c>
      <c r="T362" s="23" cm="1">
        <f t="array" ref="T362">IF(A362=Global_MaxT,INDEX(Annuity_NetCF,A362),INDEX(Annuity_NetCF,A362)+(INDEX(Annuity_BEL,(A362+1))*INDEX(Global_DiscountFactor,A362)))</f>
        <v>-2015785.7891532267</v>
      </c>
    </row>
    <row r="363" spans="1:20" x14ac:dyDescent="0.2">
      <c r="A363" s="7">
        <v>361</v>
      </c>
      <c r="B363" s="21">
        <f t="shared" si="10"/>
        <v>52</v>
      </c>
      <c r="C363" s="21"/>
      <c r="D363" s="22" cm="1">
        <f t="array" ref="D363">IF(A363=1,1,INDEX(Life_PolicyHoldersInforce,(A363-1))-INDEX(Life_Deaths,(A363-1))-INDEX(Life_Lapses,(A363-1)))</f>
        <v>3.8648367699850729E-2</v>
      </c>
      <c r="E363" s="22" cm="1">
        <f t="array" ref="E363">(INDEX(Life_PolicyHoldersInforce,A363)-INDEX(Life_Deaths,A363))*INDEX(Life_LapseRateFactor,(Global_DurationInforce+A363))</f>
        <v>3.3784520093713599E-4</v>
      </c>
      <c r="F363" s="22" cm="1">
        <f t="array" ref="F363">INDEX(Life_PolicyHoldersInforce,A363)*INDEX(Global_QxFactor,INDEX(Global_Age,A363),Global_QxIndex)</f>
        <v>4.3396223484713539E-7</v>
      </c>
      <c r="G363" s="11" cm="1">
        <f t="array" ref="G363">INDEX(Life_Deaths,A363)*Life_SumAssured</f>
        <v>0.21698111742356771</v>
      </c>
      <c r="H363" s="11" cm="1">
        <f t="array" ref="H363">INDEX(Life_PolicyHoldersInforce,A363)*Life_Premium</f>
        <v>1.7237171994133427</v>
      </c>
      <c r="I363" s="11" cm="1">
        <f t="array" ref="I363">INDEX(Life_PolicyHoldersInforce,A363)*INDEX(Global_EscalatedExpense,A363)</f>
        <v>0.83518009046194508</v>
      </c>
      <c r="J363" s="11" cm="1">
        <f t="array" ref="J363">INDEX(Life_PremiumsReceived,A363)-INDEX(Life_ExpensesPaid,A363)-INDEX(Life_DeathBenefitsPaid,A363)</f>
        <v>0.67155599152782985</v>
      </c>
      <c r="K363" s="11" cm="1">
        <f t="array" ref="K363">IF(A363=Global_MaxT,INDEX(Life_NetCF,A363),INDEX(Life_NetCF,A363)+(INDEX(Life_BEL,(A363+1))/INDEX(Global_DiscountFactor,A363)))</f>
        <v>-916.25494506101722</v>
      </c>
      <c r="L363" s="11"/>
      <c r="M363" s="5">
        <f t="shared" si="11"/>
        <v>31</v>
      </c>
      <c r="N363" s="22" cm="1">
        <f t="array" ref="N363">INDEX(Annuity_PolicyHoldersInforce,A363)*INDEX(Global_QxFactor,INDEX(Global_Age,A363),Global_QxIndex)</f>
        <v>1.1211527081497527E-5</v>
      </c>
      <c r="O363" s="22" cm="1">
        <f t="array" ref="O363">IF(A363=1,1,INDEX(Annuity_PolicyHoldersInforce,(A363-1))-INDEX(Annuity_Deaths,(A363-1)))</f>
        <v>0.99849062044577364</v>
      </c>
      <c r="P363" s="23" cm="1">
        <f t="array" ref="P363">Annuity_Annuity*((1+Annuity_AnnuityEscalation)^INDEX(Annuity_PolicyAge,A363))</f>
        <v>4538.0394939081971</v>
      </c>
      <c r="Q363" s="23" cm="1">
        <f t="array" ref="Q363">INDEX(Annuity_PolicyHoldersInforce,A363)*INDEX(Global_EscalatedExpense,A363)</f>
        <v>21.577094618475329</v>
      </c>
      <c r="R363" s="23" cm="1">
        <f t="array" ref="R363">INDEX(Annuity_PolicyHoldersInforce,A363)*INDEX(Annuity_EscalatedAnnuity,A363)</f>
        <v>4531.1898698798204</v>
      </c>
      <c r="S363" s="23" cm="1">
        <f t="array" ref="S363">-INDEX(Annuity_ExpensesPaid,A363)-INDEX(Annuity_AnnuitiesPaid,A363)</f>
        <v>-4552.7669644982961</v>
      </c>
      <c r="T363" s="23" cm="1">
        <f t="array" ref="T363">IF(A363=Global_MaxT,INDEX(Annuity_NetCF,A363),INDEX(Annuity_NetCF,A363)+(INDEX(Annuity_BEL,(A363+1))*INDEX(Global_DiscountFactor,A363)))</f>
        <v>-2021022.8372310877</v>
      </c>
    </row>
    <row r="364" spans="1:20" x14ac:dyDescent="0.2">
      <c r="A364" s="7">
        <v>362</v>
      </c>
      <c r="B364" s="21">
        <f t="shared" si="10"/>
        <v>52</v>
      </c>
      <c r="C364" s="21"/>
      <c r="D364" s="22" cm="1">
        <f t="array" ref="D364">IF(A364=1,1,INDEX(Life_PolicyHoldersInforce,(A364-1))-INDEX(Life_Deaths,(A364-1))-INDEX(Life_Lapses,(A364-1)))</f>
        <v>3.8310088536678742E-2</v>
      </c>
      <c r="E364" s="22" cm="1">
        <f t="array" ref="E364">(INDEX(Life_PolicyHoldersInforce,A364)-INDEX(Life_Deaths,A364))*INDEX(Life_LapseRateFactor,(Global_DurationInforce+A364))</f>
        <v>3.3488812930238421E-4</v>
      </c>
      <c r="F364" s="22" cm="1">
        <f t="array" ref="F364">INDEX(Life_PolicyHoldersInforce,A364)*INDEX(Global_QxFactor,INDEX(Global_Age,A364),Global_QxIndex)</f>
        <v>4.3016387568246361E-7</v>
      </c>
      <c r="G364" s="11" cm="1">
        <f t="array" ref="G364">INDEX(Life_Deaths,A364)*Life_SumAssured</f>
        <v>0.21508193784123181</v>
      </c>
      <c r="H364" s="11" cm="1">
        <f t="array" ref="H364">INDEX(Life_PolicyHoldersInforce,A364)*Life_Premium</f>
        <v>1.708629948735872</v>
      </c>
      <c r="I364" s="11" cm="1">
        <f t="array" ref="I364">INDEX(Life_PolicyHoldersInforce,A364)*INDEX(Global_EscalatedExpense,A364)</f>
        <v>0.83124281996800886</v>
      </c>
      <c r="J364" s="11" cm="1">
        <f t="array" ref="J364">INDEX(Life_PremiumsReceived,A364)-INDEX(Life_ExpensesPaid,A364)-INDEX(Life_DeathBenefitsPaid,A364)</f>
        <v>0.66230519092663132</v>
      </c>
      <c r="K364" s="11" cm="1">
        <f t="array" ref="K364">IF(A364=Global_MaxT,INDEX(Life_NetCF,A364),INDEX(Life_NetCF,A364)+(INDEX(Life_BEL,(A364+1))/INDEX(Global_DiscountFactor,A364)))</f>
        <v>-912.48493449378282</v>
      </c>
      <c r="L364" s="11"/>
      <c r="M364" s="5">
        <f t="shared" si="11"/>
        <v>31</v>
      </c>
      <c r="N364" s="22" cm="1">
        <f t="array" ref="N364">INDEX(Annuity_PolicyHoldersInforce,A364)*INDEX(Global_QxFactor,INDEX(Global_Age,A364),Global_QxIndex)</f>
        <v>1.1211401193144722E-5</v>
      </c>
      <c r="O364" s="22" cm="1">
        <f t="array" ref="O364">IF(A364=1,1,INDEX(Annuity_PolicyHoldersInforce,(A364-1))-INDEX(Annuity_Deaths,(A364-1)))</f>
        <v>0.99847940891869214</v>
      </c>
      <c r="P364" s="23" cm="1">
        <f t="array" ref="P364">Annuity_Annuity*((1+Annuity_AnnuityEscalation)^INDEX(Annuity_PolicyAge,A364))</f>
        <v>4538.0394939081971</v>
      </c>
      <c r="Q364" s="23" cm="1">
        <f t="array" ref="Q364">INDEX(Annuity_PolicyHoldersInforce,A364)*INDEX(Global_EscalatedExpense,A364)</f>
        <v>21.664759107902562</v>
      </c>
      <c r="R364" s="23" cm="1">
        <f t="array" ref="R364">INDEX(Annuity_PolicyHoldersInforce,A364)*INDEX(Annuity_EscalatedAnnuity,A364)</f>
        <v>4531.1389915271375</v>
      </c>
      <c r="S364" s="23" cm="1">
        <f t="array" ref="S364">-INDEX(Annuity_ExpensesPaid,A364)-INDEX(Annuity_AnnuitiesPaid,A364)</f>
        <v>-4552.8037506350402</v>
      </c>
      <c r="T364" s="23" cm="1">
        <f t="array" ref="T364">IF(A364=Global_MaxT,INDEX(Annuity_NetCF,A364),INDEX(Annuity_NetCF,A364)+(INDEX(Annuity_BEL,(A364+1))*INDEX(Global_DiscountFactor,A364)))</f>
        <v>-2026285.3402971129</v>
      </c>
    </row>
    <row r="365" spans="1:20" x14ac:dyDescent="0.2">
      <c r="A365" s="7">
        <v>363</v>
      </c>
      <c r="B365" s="21">
        <f t="shared" si="10"/>
        <v>52</v>
      </c>
      <c r="C365" s="21"/>
      <c r="D365" s="22" cm="1">
        <f t="array" ref="D365">IF(A365=1,1,INDEX(Life_PolicyHoldersInforce,(A365-1))-INDEX(Life_Deaths,(A365-1))-INDEX(Life_Lapses,(A365-1)))</f>
        <v>3.7974770243500676E-2</v>
      </c>
      <c r="E365" s="22" cm="1">
        <f t="array" ref="E365">(INDEX(Life_PolicyHoldersInforce,A365)-INDEX(Life_Deaths,A365))*INDEX(Life_LapseRateFactor,(Global_DurationInforce+A365))</f>
        <v>3.3195694015058266E-4</v>
      </c>
      <c r="F365" s="22" cm="1">
        <f t="array" ref="F365">INDEX(Life_PolicyHoldersInforce,A365)*INDEX(Global_QxFactor,INDEX(Global_Age,A365),Global_QxIndex)</f>
        <v>4.2639876257282913E-7</v>
      </c>
      <c r="G365" s="11" cm="1">
        <f t="array" ref="G365">INDEX(Life_Deaths,A365)*Life_SumAssured</f>
        <v>0.21319938128641455</v>
      </c>
      <c r="H365" s="11" cm="1">
        <f t="array" ref="H365">INDEX(Life_PolicyHoldersInforce,A365)*Life_Premium</f>
        <v>1.6936747528601301</v>
      </c>
      <c r="I365" s="11" cm="1">
        <f t="array" ref="I365">INDEX(Life_PolicyHoldersInforce,A365)*INDEX(Global_EscalatedExpense,A365)</f>
        <v>0.82732411085875968</v>
      </c>
      <c r="J365" s="11" cm="1">
        <f t="array" ref="J365">INDEX(Life_PremiumsReceived,A365)-INDEX(Life_ExpensesPaid,A365)-INDEX(Life_DeathBenefitsPaid,A365)</f>
        <v>0.65315126071495588</v>
      </c>
      <c r="K365" s="11" cm="1">
        <f t="array" ref="K365">IF(A365=Global_MaxT,INDEX(Life_NetCF,A365),INDEX(Life_NetCF,A365)+(INDEX(Life_BEL,(A365+1))/INDEX(Global_DiscountFactor,A365)))</f>
        <v>-908.72397976327193</v>
      </c>
      <c r="L365" s="11"/>
      <c r="M365" s="5">
        <f t="shared" si="11"/>
        <v>31</v>
      </c>
      <c r="N365" s="22" cm="1">
        <f t="array" ref="N365">INDEX(Annuity_PolicyHoldersInforce,A365)*INDEX(Global_QxFactor,INDEX(Global_Age,A365),Global_QxIndex)</f>
        <v>1.1211275306205452E-5</v>
      </c>
      <c r="O365" s="22" cm="1">
        <f t="array" ref="O365">IF(A365=1,1,INDEX(Annuity_PolicyHoldersInforce,(A365-1))-INDEX(Annuity_Deaths,(A365-1)))</f>
        <v>0.99846819751749905</v>
      </c>
      <c r="P365" s="23" cm="1">
        <f t="array" ref="P365">Annuity_Annuity*((1+Annuity_AnnuityEscalation)^INDEX(Annuity_PolicyAge,A365))</f>
        <v>4538.0394939081971</v>
      </c>
      <c r="Q365" s="23" cm="1">
        <f t="array" ref="Q365">INDEX(Annuity_PolicyHoldersInforce,A365)*INDEX(Global_EscalatedExpense,A365)</f>
        <v>21.752779764962284</v>
      </c>
      <c r="R365" s="23" cm="1">
        <f t="array" ref="R365">INDEX(Annuity_PolicyHoldersInforce,A365)*INDEX(Annuity_EscalatedAnnuity,A365)</f>
        <v>4531.0881137457409</v>
      </c>
      <c r="S365" s="23" cm="1">
        <f t="array" ref="S365">-INDEX(Annuity_ExpensesPaid,A365)-INDEX(Annuity_AnnuitiesPaid,A365)</f>
        <v>-4552.8408935107036</v>
      </c>
      <c r="T365" s="23" cm="1">
        <f t="array" ref="T365">IF(A365=Global_MaxT,INDEX(Annuity_NetCF,A365),INDEX(Annuity_NetCF,A365)+(INDEX(Annuity_BEL,(A365+1))*INDEX(Global_DiscountFactor,A365)))</f>
        <v>-2031573.4218977171</v>
      </c>
    </row>
    <row r="366" spans="1:20" x14ac:dyDescent="0.2">
      <c r="A366" s="7">
        <v>364</v>
      </c>
      <c r="B366" s="21">
        <f t="shared" si="10"/>
        <v>52</v>
      </c>
      <c r="C366" s="21"/>
      <c r="D366" s="22" cm="1">
        <f t="array" ref="D366">IF(A366=1,1,INDEX(Life_PolicyHoldersInforce,(A366-1))-INDEX(Life_Deaths,(A366-1))-INDEX(Life_Lapses,(A366-1)))</f>
        <v>3.7642386904587523E-2</v>
      </c>
      <c r="E366" s="22" cm="1">
        <f t="array" ref="E366">(INDEX(Life_PolicyHoldersInforce,A366)-INDEX(Life_Deaths,A366))*INDEX(Life_LapseRateFactor,(Global_DurationInforce+A366))</f>
        <v>3.2905140693905441E-4</v>
      </c>
      <c r="F366" s="22" cm="1">
        <f t="array" ref="F366">INDEX(Life_PolicyHoldersInforce,A366)*INDEX(Global_QxFactor,INDEX(Global_Age,A366),Global_QxIndex)</f>
        <v>4.2266660452411389E-7</v>
      </c>
      <c r="G366" s="11" cm="1">
        <f t="array" ref="G366">INDEX(Life_Deaths,A366)*Life_SumAssured</f>
        <v>0.21133330226205696</v>
      </c>
      <c r="H366" s="11" cm="1">
        <f t="array" ref="H366">INDEX(Life_PolicyHoldersInforce,A366)*Life_Premium</f>
        <v>1.6788504559446036</v>
      </c>
      <c r="I366" s="11" cm="1">
        <f t="array" ref="I366">INDEX(Life_PolicyHoldersInforce,A366)*INDEX(Global_EscalatedExpense,A366)</f>
        <v>0.82342387563068409</v>
      </c>
      <c r="J366" s="11" cm="1">
        <f t="array" ref="J366">INDEX(Life_PremiumsReceived,A366)-INDEX(Life_ExpensesPaid,A366)-INDEX(Life_DeathBenefitsPaid,A366)</f>
        <v>0.64409327805186256</v>
      </c>
      <c r="K366" s="11" cm="1">
        <f t="array" ref="K366">IF(A366=Global_MaxT,INDEX(Life_NetCF,A366),INDEX(Life_NetCF,A366)+(INDEX(Life_BEL,(A366+1))/INDEX(Global_DiscountFactor,A366)))</f>
        <v>-904.97213340441454</v>
      </c>
      <c r="L366" s="11"/>
      <c r="M366" s="5">
        <f t="shared" si="11"/>
        <v>31</v>
      </c>
      <c r="N366" s="22" cm="1">
        <f t="array" ref="N366">INDEX(Annuity_PolicyHoldersInforce,A366)*INDEX(Global_QxFactor,INDEX(Global_Age,A366),Global_QxIndex)</f>
        <v>1.12111494206797E-5</v>
      </c>
      <c r="O366" s="22" cm="1">
        <f t="array" ref="O366">IF(A366=1,1,INDEX(Annuity_PolicyHoldersInforce,(A366-1))-INDEX(Annuity_Deaths,(A366-1)))</f>
        <v>0.99845698624219281</v>
      </c>
      <c r="P366" s="23" cm="1">
        <f t="array" ref="P366">Annuity_Annuity*((1+Annuity_AnnuityEscalation)^INDEX(Annuity_PolicyAge,A366))</f>
        <v>4538.0394939081971</v>
      </c>
      <c r="Q366" s="23" cm="1">
        <f t="array" ref="Q366">INDEX(Annuity_PolicyHoldersInforce,A366)*INDEX(Global_EscalatedExpense,A366)</f>
        <v>21.841158036709999</v>
      </c>
      <c r="R366" s="23" cm="1">
        <f t="array" ref="R366">INDEX(Annuity_PolicyHoldersInforce,A366)*INDEX(Annuity_EscalatedAnnuity,A366)</f>
        <v>4531.0372365356243</v>
      </c>
      <c r="S366" s="23" cm="1">
        <f t="array" ref="S366">-INDEX(Annuity_ExpensesPaid,A366)-INDEX(Annuity_AnnuitiesPaid,A366)</f>
        <v>-4552.8783945723344</v>
      </c>
      <c r="T366" s="23" cm="1">
        <f t="array" ref="T366">IF(A366=Global_MaxT,INDEX(Annuity_NetCF,A366),INDEX(Annuity_NetCF,A366)+(INDEX(Annuity_BEL,(A366+1))*INDEX(Global_DiscountFactor,A366)))</f>
        <v>-2036887.2061792354</v>
      </c>
    </row>
    <row r="367" spans="1:20" x14ac:dyDescent="0.2">
      <c r="A367" s="7">
        <v>365</v>
      </c>
      <c r="B367" s="21">
        <f t="shared" si="10"/>
        <v>52</v>
      </c>
      <c r="C367" s="21"/>
      <c r="D367" s="22" cm="1">
        <f t="array" ref="D367">IF(A367=1,1,INDEX(Life_PolicyHoldersInforce,(A367-1))-INDEX(Life_Deaths,(A367-1))-INDEX(Life_Lapses,(A367-1)))</f>
        <v>3.7312912831043946E-2</v>
      </c>
      <c r="E367" s="22" cm="1">
        <f t="array" ref="E367">(INDEX(Life_PolicyHoldersInforce,A367)-INDEX(Life_Deaths,A367))*INDEX(Life_LapseRateFactor,(Global_DurationInforce+A367))</f>
        <v>3.2617130510799219E-4</v>
      </c>
      <c r="F367" s="22" cm="1">
        <f t="array" ref="F367">INDEX(Life_PolicyHoldersInforce,A367)*INDEX(Global_QxFactor,INDEX(Global_Age,A367),Global_QxIndex)</f>
        <v>4.1896711308919586E-7</v>
      </c>
      <c r="G367" s="11" cm="1">
        <f t="array" ref="G367">INDEX(Life_Deaths,A367)*Life_SumAssured</f>
        <v>0.20948355654459794</v>
      </c>
      <c r="H367" s="11" cm="1">
        <f t="array" ref="H367">INDEX(Life_PolicyHoldersInforce,A367)*Life_Premium</f>
        <v>1.6641559122645599</v>
      </c>
      <c r="I367" s="11" cm="1">
        <f t="array" ref="I367">INDEX(Life_PolicyHoldersInforce,A367)*INDEX(Global_EscalatedExpense,A367)</f>
        <v>0.81954202719278524</v>
      </c>
      <c r="J367" s="11" cm="1">
        <f t="array" ref="J367">INDEX(Life_PremiumsReceived,A367)-INDEX(Life_ExpensesPaid,A367)-INDEX(Life_DeathBenefitsPaid,A367)</f>
        <v>0.63513032852717677</v>
      </c>
      <c r="K367" s="11" cm="1">
        <f t="array" ref="K367">IF(A367=Global_MaxT,INDEX(Life_NetCF,A367),INDEX(Life_NetCF,A367)+(INDEX(Life_BEL,(A367+1))/INDEX(Global_DiscountFactor,A367)))</f>
        <v>-901.22944677929206</v>
      </c>
      <c r="L367" s="11"/>
      <c r="M367" s="5">
        <f t="shared" si="11"/>
        <v>31</v>
      </c>
      <c r="N367" s="22" cm="1">
        <f t="array" ref="N367">INDEX(Annuity_PolicyHoldersInforce,A367)*INDEX(Global_QxFactor,INDEX(Global_Age,A367),Global_QxIndex)</f>
        <v>1.121102353656745E-5</v>
      </c>
      <c r="O367" s="22" cm="1">
        <f t="array" ref="O367">IF(A367=1,1,INDEX(Annuity_PolicyHoldersInforce,(A367-1))-INDEX(Annuity_Deaths,(A367-1)))</f>
        <v>0.9984457750927721</v>
      </c>
      <c r="P367" s="23" cm="1">
        <f t="array" ref="P367">Annuity_Annuity*((1+Annuity_AnnuityEscalation)^INDEX(Annuity_PolicyAge,A367))</f>
        <v>4538.0394939081971</v>
      </c>
      <c r="Q367" s="23" cm="1">
        <f t="array" ref="Q367">INDEX(Annuity_PolicyHoldersInforce,A367)*INDEX(Global_EscalatedExpense,A367)</f>
        <v>21.929895376080413</v>
      </c>
      <c r="R367" s="23" cm="1">
        <f t="array" ref="R367">INDEX(Annuity_PolicyHoldersInforce,A367)*INDEX(Annuity_EscalatedAnnuity,A367)</f>
        <v>4530.9863598967813</v>
      </c>
      <c r="S367" s="23" cm="1">
        <f t="array" ref="S367">-INDEX(Annuity_ExpensesPaid,A367)-INDEX(Annuity_AnnuitiesPaid,A367)</f>
        <v>-4552.9162552728621</v>
      </c>
      <c r="T367" s="23" cm="1">
        <f t="array" ref="T367">IF(A367=Global_MaxT,INDEX(Annuity_NetCF,A367),INDEX(Annuity_NetCF,A367)+(INDEX(Annuity_BEL,(A367+1))*INDEX(Global_DiscountFactor,A367)))</f>
        <v>-2042226.8178908373</v>
      </c>
    </row>
    <row r="368" spans="1:20" x14ac:dyDescent="0.2">
      <c r="A368" s="7">
        <v>366</v>
      </c>
      <c r="B368" s="21">
        <f t="shared" si="10"/>
        <v>52</v>
      </c>
      <c r="C368" s="21"/>
      <c r="D368" s="22" cm="1">
        <f t="array" ref="D368">IF(A368=1,1,INDEX(Life_PolicyHoldersInforce,(A368-1))-INDEX(Life_Deaths,(A368-1))-INDEX(Life_Lapses,(A368-1)))</f>
        <v>3.6986322558822865E-2</v>
      </c>
      <c r="E368" s="22" cm="1">
        <f t="array" ref="E368">(INDEX(Life_PolicyHoldersInforce,A368)-INDEX(Life_Deaths,A368))*INDEX(Life_LapseRateFactor,(Global_DurationInforce+A368))</f>
        <v>3.2331641206310242E-4</v>
      </c>
      <c r="F368" s="22" cm="1">
        <f t="array" ref="F368">INDEX(Life_PolicyHoldersInforce,A368)*INDEX(Global_QxFactor,INDEX(Global_Age,A368),Global_QxIndex)</f>
        <v>4.1530000234565617E-7</v>
      </c>
      <c r="G368" s="11" cm="1">
        <f t="array" ref="G368">INDEX(Life_Deaths,A368)*Life_SumAssured</f>
        <v>0.20765000117282809</v>
      </c>
      <c r="H368" s="11" cm="1">
        <f t="array" ref="H368">INDEX(Life_PolicyHoldersInforce,A368)*Life_Premium</f>
        <v>1.6495899861234999</v>
      </c>
      <c r="I368" s="11" cm="1">
        <f t="array" ref="I368">INDEX(Life_PolicyHoldersInforce,A368)*INDEX(Global_EscalatedExpense,A368)</f>
        <v>0.81567847886463651</v>
      </c>
      <c r="J368" s="11" cm="1">
        <f t="array" ref="J368">INDEX(Life_PremiumsReceived,A368)-INDEX(Life_ExpensesPaid,A368)-INDEX(Life_DeathBenefitsPaid,A368)</f>
        <v>0.62626150608603537</v>
      </c>
      <c r="K368" s="11" cm="1">
        <f t="array" ref="K368">IF(A368=Global_MaxT,INDEX(Life_NetCF,A368),INDEX(Life_NetCF,A368)+(INDEX(Life_BEL,(A368+1))/INDEX(Global_DiscountFactor,A368)))</f>
        <v>-897.49597009120873</v>
      </c>
      <c r="L368" s="11"/>
      <c r="M368" s="5">
        <f t="shared" si="11"/>
        <v>31</v>
      </c>
      <c r="N368" s="22" cm="1">
        <f t="array" ref="N368">INDEX(Annuity_PolicyHoldersInforce,A368)*INDEX(Global_QxFactor,INDEX(Global_Age,A368),Global_QxIndex)</f>
        <v>1.1210897653868686E-5</v>
      </c>
      <c r="O368" s="22" cm="1">
        <f t="array" ref="O368">IF(A368=1,1,INDEX(Annuity_PolicyHoldersInforce,(A368-1))-INDEX(Annuity_Deaths,(A368-1)))</f>
        <v>0.99843456406923559</v>
      </c>
      <c r="P368" s="23" cm="1">
        <f t="array" ref="P368">Annuity_Annuity*((1+Annuity_AnnuityEscalation)^INDEX(Annuity_PolicyAge,A368))</f>
        <v>4538.0394939081971</v>
      </c>
      <c r="Q368" s="23" cm="1">
        <f t="array" ref="Q368">INDEX(Annuity_PolicyHoldersInforce,A368)*INDEX(Global_EscalatedExpense,A368)</f>
        <v>22.018993241911257</v>
      </c>
      <c r="R368" s="23" cm="1">
        <f t="array" ref="R368">INDEX(Annuity_PolicyHoldersInforce,A368)*INDEX(Annuity_EscalatedAnnuity,A368)</f>
        <v>4530.9354838292056</v>
      </c>
      <c r="S368" s="23" cm="1">
        <f t="array" ref="S368">-INDEX(Annuity_ExpensesPaid,A368)-INDEX(Annuity_AnnuitiesPaid,A368)</f>
        <v>-4552.9544770711173</v>
      </c>
      <c r="T368" s="23" cm="1">
        <f t="array" ref="T368">IF(A368=Global_MaxT,INDEX(Annuity_NetCF,A368),INDEX(Annuity_NetCF,A368)+(INDEX(Annuity_BEL,(A368+1))*INDEX(Global_DiscountFactor,A368)))</f>
        <v>-2047592.3823874553</v>
      </c>
    </row>
    <row r="369" spans="1:20" x14ac:dyDescent="0.2">
      <c r="A369" s="7">
        <v>367</v>
      </c>
      <c r="B369" s="21">
        <f t="shared" si="10"/>
        <v>52</v>
      </c>
      <c r="C369" s="21"/>
      <c r="D369" s="22" cm="1">
        <f t="array" ref="D369">IF(A369=1,1,INDEX(Life_PolicyHoldersInforce,(A369-1))-INDEX(Life_Deaths,(A369-1))-INDEX(Life_Lapses,(A369-1)))</f>
        <v>3.6662590846757416E-2</v>
      </c>
      <c r="E369" s="22" cm="1">
        <f t="array" ref="E369">(INDEX(Life_PolicyHoldersInforce,A369)-INDEX(Life_Deaths,A369))*INDEX(Life_LapseRateFactor,(Global_DurationInforce+A369))</f>
        <v>3.2048650715840195E-4</v>
      </c>
      <c r="F369" s="22" cm="1">
        <f t="array" ref="F369">INDEX(Life_PolicyHoldersInforce,A369)*INDEX(Global_QxFactor,INDEX(Global_Age,A369),Global_QxIndex)</f>
        <v>4.1166498887368088E-7</v>
      </c>
      <c r="G369" s="11" cm="1">
        <f t="array" ref="G369">INDEX(Life_Deaths,A369)*Life_SumAssured</f>
        <v>0.20583249443684043</v>
      </c>
      <c r="H369" s="11" cm="1">
        <f t="array" ref="H369">INDEX(Life_PolicyHoldersInforce,A369)*Life_Premium</f>
        <v>1.6351515517653807</v>
      </c>
      <c r="I369" s="11" cm="1">
        <f t="array" ref="I369">INDEX(Life_PolicyHoldersInforce,A369)*INDEX(Global_EscalatedExpense,A369)</f>
        <v>0.81183314437444665</v>
      </c>
      <c r="J369" s="11" cm="1">
        <f t="array" ref="J369">INDEX(Life_PremiumsReceived,A369)-INDEX(Life_ExpensesPaid,A369)-INDEX(Life_DeathBenefitsPaid,A369)</f>
        <v>0.61748591295409372</v>
      </c>
      <c r="K369" s="11" cm="1">
        <f t="array" ref="K369">IF(A369=Global_MaxT,INDEX(Life_NetCF,A369),INDEX(Life_NetCF,A369)+(INDEX(Life_BEL,(A369+1))/INDEX(Global_DiscountFactor,A369)))</f>
        <v>-893.77175239861924</v>
      </c>
      <c r="L369" s="11"/>
      <c r="M369" s="5">
        <f t="shared" si="11"/>
        <v>31</v>
      </c>
      <c r="N369" s="22" cm="1">
        <f t="array" ref="N369">INDEX(Annuity_PolicyHoldersInforce,A369)*INDEX(Global_QxFactor,INDEX(Global_Age,A369),Global_QxIndex)</f>
        <v>1.1210771772583395E-5</v>
      </c>
      <c r="O369" s="22" cm="1">
        <f t="array" ref="O369">IF(A369=1,1,INDEX(Annuity_PolicyHoldersInforce,(A369-1))-INDEX(Annuity_Deaths,(A369-1)))</f>
        <v>0.99842335317158171</v>
      </c>
      <c r="P369" s="23" cm="1">
        <f t="array" ref="P369">Annuity_Annuity*((1+Annuity_AnnuityEscalation)^INDEX(Annuity_PolicyAge,A369))</f>
        <v>4538.0394939081971</v>
      </c>
      <c r="Q369" s="23" cm="1">
        <f t="array" ref="Q369">INDEX(Annuity_PolicyHoldersInforce,A369)*INDEX(Global_EscalatedExpense,A369)</f>
        <v>22.108453098967288</v>
      </c>
      <c r="R369" s="23" cm="1">
        <f t="array" ref="R369">INDEX(Annuity_PolicyHoldersInforce,A369)*INDEX(Annuity_EscalatedAnnuity,A369)</f>
        <v>4530.8846083328899</v>
      </c>
      <c r="S369" s="23" cm="1">
        <f t="array" ref="S369">-INDEX(Annuity_ExpensesPaid,A369)-INDEX(Annuity_AnnuitiesPaid,A369)</f>
        <v>-4552.9930614318573</v>
      </c>
      <c r="T369" s="23" cm="1">
        <f t="array" ref="T369">IF(A369=Global_MaxT,INDEX(Annuity_NetCF,A369),INDEX(Annuity_NetCF,A369)+(INDEX(Annuity_BEL,(A369+1))*INDEX(Global_DiscountFactor,A369)))</f>
        <v>-2052984.0256327277</v>
      </c>
    </row>
    <row r="370" spans="1:20" x14ac:dyDescent="0.2">
      <c r="A370" s="7">
        <v>368</v>
      </c>
      <c r="B370" s="21">
        <f t="shared" si="10"/>
        <v>52</v>
      </c>
      <c r="C370" s="21"/>
      <c r="D370" s="22" cm="1">
        <f t="array" ref="D370">IF(A370=1,1,INDEX(Life_PolicyHoldersInforce,(A370-1))-INDEX(Life_Deaths,(A370-1))-INDEX(Life_Lapses,(A370-1)))</f>
        <v>3.634169267461014E-2</v>
      </c>
      <c r="E370" s="22" cm="1">
        <f t="array" ref="E370">(INDEX(Life_PolicyHoldersInforce,A370)-INDEX(Life_Deaths,A370))*INDEX(Life_LapseRateFactor,(Global_DurationInforce+A370))</f>
        <v>3.1768137167916482E-4</v>
      </c>
      <c r="F370" s="22" cm="1">
        <f t="array" ref="F370">INDEX(Life_PolicyHoldersInforce,A370)*INDEX(Global_QxFactor,INDEX(Global_Age,A370),Global_QxIndex)</f>
        <v>4.0806179173415644E-7</v>
      </c>
      <c r="G370" s="11" cm="1">
        <f t="array" ref="G370">INDEX(Life_Deaths,A370)*Life_SumAssured</f>
        <v>0.20403089586707823</v>
      </c>
      <c r="H370" s="11" cm="1">
        <f t="array" ref="H370">INDEX(Life_PolicyHoldersInforce,A370)*Life_Premium</f>
        <v>1.6208394932876122</v>
      </c>
      <c r="I370" s="11" cm="1">
        <f t="array" ref="I370">INDEX(Life_PolicyHoldersInforce,A370)*INDEX(Global_EscalatedExpense,A370)</f>
        <v>0.80800593785713393</v>
      </c>
      <c r="J370" s="11" cm="1">
        <f t="array" ref="J370">INDEX(Life_PremiumsReceived,A370)-INDEX(Life_ExpensesPaid,A370)-INDEX(Life_DeathBenefitsPaid,A370)</f>
        <v>0.60880265956340007</v>
      </c>
      <c r="K370" s="11" cm="1">
        <f t="array" ref="K370">IF(A370=Global_MaxT,INDEX(Life_NetCF,A370),INDEX(Life_NetCF,A370)+(INDEX(Life_BEL,(A370+1))/INDEX(Global_DiscountFactor,A370)))</f>
        <v>-890.05684162891498</v>
      </c>
      <c r="L370" s="11"/>
      <c r="M370" s="5">
        <f t="shared" si="11"/>
        <v>31</v>
      </c>
      <c r="N370" s="22" cm="1">
        <f t="array" ref="N370">INDEX(Annuity_PolicyHoldersInforce,A370)*INDEX(Global_QxFactor,INDEX(Global_Age,A370),Global_QxIndex)</f>
        <v>1.1210645892711556E-5</v>
      </c>
      <c r="O370" s="22" cm="1">
        <f t="array" ref="O370">IF(A370=1,1,INDEX(Annuity_PolicyHoldersInforce,(A370-1))-INDEX(Annuity_Deaths,(A370-1)))</f>
        <v>0.99841214239980913</v>
      </c>
      <c r="P370" s="23" cm="1">
        <f t="array" ref="P370">Annuity_Annuity*((1+Annuity_AnnuityEscalation)^INDEX(Annuity_PolicyAge,A370))</f>
        <v>4538.0394939081971</v>
      </c>
      <c r="Q370" s="23" cm="1">
        <f t="array" ref="Q370">INDEX(Annuity_PolicyHoldersInforce,A370)*INDEX(Global_EscalatedExpense,A370)</f>
        <v>22.198276417964408</v>
      </c>
      <c r="R370" s="23" cm="1">
        <f t="array" ref="R370">INDEX(Annuity_PolicyHoldersInforce,A370)*INDEX(Annuity_EscalatedAnnuity,A370)</f>
        <v>4530.8337334078287</v>
      </c>
      <c r="S370" s="23" cm="1">
        <f t="array" ref="S370">-INDEX(Annuity_ExpensesPaid,A370)-INDEX(Annuity_AnnuitiesPaid,A370)</f>
        <v>-4553.0320098257935</v>
      </c>
      <c r="T370" s="23" cm="1">
        <f t="array" ref="T370">IF(A370=Global_MaxT,INDEX(Annuity_NetCF,A370),INDEX(Annuity_NetCF,A370)+(INDEX(Annuity_BEL,(A370+1))*INDEX(Global_DiscountFactor,A370)))</f>
        <v>-2058401.8742019543</v>
      </c>
    </row>
    <row r="371" spans="1:20" x14ac:dyDescent="0.2">
      <c r="A371" s="7">
        <v>369</v>
      </c>
      <c r="B371" s="21">
        <f t="shared" si="10"/>
        <v>52</v>
      </c>
      <c r="C371" s="21"/>
      <c r="D371" s="22" cm="1">
        <f t="array" ref="D371">IF(A371=1,1,INDEX(Life_PolicyHoldersInforce,(A371-1))-INDEX(Life_Deaths,(A371-1))-INDEX(Life_Lapses,(A371-1)))</f>
        <v>3.6023603241139242E-2</v>
      </c>
      <c r="E371" s="22" cm="1">
        <f t="array" ref="E371">(INDEX(Life_PolicyHoldersInforce,A371)-INDEX(Life_Deaths,A371))*INDEX(Life_LapseRateFactor,(Global_DurationInforce+A371))</f>
        <v>3.1490078882501828E-4</v>
      </c>
      <c r="F371" s="22" cm="1">
        <f t="array" ref="F371">INDEX(Life_PolicyHoldersInforce,A371)*INDEX(Global_QxFactor,INDEX(Global_Age,A371),Global_QxIndex)</f>
        <v>4.0449013244695646E-7</v>
      </c>
      <c r="G371" s="11" cm="1">
        <f t="array" ref="G371">INDEX(Life_Deaths,A371)*Life_SumAssured</f>
        <v>0.20224506622347824</v>
      </c>
      <c r="H371" s="11" cm="1">
        <f t="array" ref="H371">INDEX(Life_PolicyHoldersInforce,A371)*Life_Premium</f>
        <v>1.6066527045548102</v>
      </c>
      <c r="I371" s="11" cm="1">
        <f t="array" ref="I371">INDEX(Life_PolicyHoldersInforce,A371)*INDEX(Global_EscalatedExpense,A371)</f>
        <v>0.80419677385240884</v>
      </c>
      <c r="J371" s="11" cm="1">
        <f t="array" ref="J371">INDEX(Life_PremiumsReceived,A371)-INDEX(Life_ExpensesPaid,A371)-INDEX(Life_DeathBenefitsPaid,A371)</f>
        <v>0.60021086447892313</v>
      </c>
      <c r="K371" s="11" cm="1">
        <f t="array" ref="K371">IF(A371=Global_MaxT,INDEX(Life_NetCF,A371),INDEX(Life_NetCF,A371)+(INDEX(Life_BEL,(A371+1))/INDEX(Global_DiscountFactor,A371)))</f>
        <v>-886.35128459206965</v>
      </c>
      <c r="L371" s="11"/>
      <c r="M371" s="5">
        <f t="shared" si="11"/>
        <v>31</v>
      </c>
      <c r="N371" s="22" cm="1">
        <f t="array" ref="N371">INDEX(Annuity_PolicyHoldersInforce,A371)*INDEX(Global_QxFactor,INDEX(Global_Age,A371),Global_QxIndex)</f>
        <v>1.1210520014253157E-5</v>
      </c>
      <c r="O371" s="22" cm="1">
        <f t="array" ref="O371">IF(A371=1,1,INDEX(Annuity_PolicyHoldersInforce,(A371-1))-INDEX(Annuity_Deaths,(A371-1)))</f>
        <v>0.99840093175391642</v>
      </c>
      <c r="P371" s="23" cm="1">
        <f t="array" ref="P371">Annuity_Annuity*((1+Annuity_AnnuityEscalation)^INDEX(Annuity_PolicyAge,A371))</f>
        <v>4538.0394939081971</v>
      </c>
      <c r="Q371" s="23" cm="1">
        <f t="array" ref="Q371">INDEX(Annuity_PolicyHoldersInforce,A371)*INDEX(Global_EscalatedExpense,A371)</f>
        <v>22.288464675593808</v>
      </c>
      <c r="R371" s="23" cm="1">
        <f t="array" ref="R371">INDEX(Annuity_PolicyHoldersInforce,A371)*INDEX(Annuity_EscalatedAnnuity,A371)</f>
        <v>4530.7828590540157</v>
      </c>
      <c r="S371" s="23" cm="1">
        <f t="array" ref="S371">-INDEX(Annuity_ExpensesPaid,A371)-INDEX(Annuity_AnnuitiesPaid,A371)</f>
        <v>-4553.0713237296095</v>
      </c>
      <c r="T371" s="23" cm="1">
        <f t="array" ref="T371">IF(A371=Global_MaxT,INDEX(Annuity_NetCF,A371),INDEX(Annuity_NetCF,A371)+(INDEX(Annuity_BEL,(A371+1))*INDEX(Global_DiscountFactor,A371)))</f>
        <v>-2063846.0552850701</v>
      </c>
    </row>
    <row r="372" spans="1:20" x14ac:dyDescent="0.2">
      <c r="A372" s="7">
        <v>370</v>
      </c>
      <c r="B372" s="21">
        <f t="shared" si="10"/>
        <v>52</v>
      </c>
      <c r="C372" s="21"/>
      <c r="D372" s="22" cm="1">
        <f t="array" ref="D372">IF(A372=1,1,INDEX(Life_PolicyHoldersInforce,(A372-1))-INDEX(Life_Deaths,(A372-1))-INDEX(Life_Lapses,(A372-1)))</f>
        <v>3.5708297962181779E-2</v>
      </c>
      <c r="E372" s="22" cm="1">
        <f t="array" ref="E372">(INDEX(Life_PolicyHoldersInforce,A372)-INDEX(Life_Deaths,A372))*INDEX(Life_LapseRateFactor,(Global_DurationInforce+A372))</f>
        <v>3.1214454369318735E-4</v>
      </c>
      <c r="F372" s="22" cm="1">
        <f t="array" ref="F372">INDEX(Life_PolicyHoldersInforce,A372)*INDEX(Global_QxFactor,INDEX(Global_Age,A372),Global_QxIndex)</f>
        <v>4.009497349694193E-7</v>
      </c>
      <c r="G372" s="11" cm="1">
        <f t="array" ref="G372">INDEX(Life_Deaths,A372)*Life_SumAssured</f>
        <v>0.20047486748470963</v>
      </c>
      <c r="H372" s="11" cm="1">
        <f t="array" ref="H372">INDEX(Life_PolicyHoldersInforce,A372)*Life_Premium</f>
        <v>1.5925900891133074</v>
      </c>
      <c r="I372" s="11" cm="1">
        <f t="array" ref="I372">INDEX(Life_PolicyHoldersInforce,A372)*INDEX(Global_EscalatedExpense,A372)</f>
        <v>0.8004055673028645</v>
      </c>
      <c r="J372" s="11" cm="1">
        <f t="array" ref="J372">INDEX(Life_PremiumsReceived,A372)-INDEX(Life_ExpensesPaid,A372)-INDEX(Life_DeathBenefitsPaid,A372)</f>
        <v>0.59170965432573319</v>
      </c>
      <c r="K372" s="11" cm="1">
        <f t="array" ref="K372">IF(A372=Global_MaxT,INDEX(Life_NetCF,A372),INDEX(Life_NetCF,A372)+(INDEX(Life_BEL,(A372+1))/INDEX(Global_DiscountFactor,A372)))</f>
        <v>-882.65512699414523</v>
      </c>
      <c r="L372" s="11"/>
      <c r="M372" s="5">
        <f t="shared" si="11"/>
        <v>31</v>
      </c>
      <c r="N372" s="22" cm="1">
        <f t="array" ref="N372">INDEX(Annuity_PolicyHoldersInforce,A372)*INDEX(Global_QxFactor,INDEX(Global_Age,A372),Global_QxIndex)</f>
        <v>1.1210394137208183E-5</v>
      </c>
      <c r="O372" s="22" cm="1">
        <f t="array" ref="O372">IF(A372=1,1,INDEX(Annuity_PolicyHoldersInforce,(A372-1))-INDEX(Annuity_Deaths,(A372-1)))</f>
        <v>0.99838972123390213</v>
      </c>
      <c r="P372" s="23" cm="1">
        <f t="array" ref="P372">Annuity_Annuity*((1+Annuity_AnnuityEscalation)^INDEX(Annuity_PolicyAge,A372))</f>
        <v>4538.0394939081971</v>
      </c>
      <c r="Q372" s="23" cm="1">
        <f t="array" ref="Q372">INDEX(Annuity_PolicyHoldersInforce,A372)*INDEX(Global_EscalatedExpense,A372)</f>
        <v>22.379019354546244</v>
      </c>
      <c r="R372" s="23" cm="1">
        <f t="array" ref="R372">INDEX(Annuity_PolicyHoldersInforce,A372)*INDEX(Annuity_EscalatedAnnuity,A372)</f>
        <v>4530.7319852714436</v>
      </c>
      <c r="S372" s="23" cm="1">
        <f t="array" ref="S372">-INDEX(Annuity_ExpensesPaid,A372)-INDEX(Annuity_AnnuitiesPaid,A372)</f>
        <v>-4553.1110046259901</v>
      </c>
      <c r="T372" s="23" cm="1">
        <f t="array" ref="T372">IF(A372=Global_MaxT,INDEX(Annuity_NetCF,A372),INDEX(Annuity_NetCF,A372)+(INDEX(Annuity_BEL,(A372+1))*INDEX(Global_DiscountFactor,A372)))</f>
        <v>-2069316.6966896285</v>
      </c>
    </row>
    <row r="373" spans="1:20" x14ac:dyDescent="0.2">
      <c r="A373" s="7">
        <v>371</v>
      </c>
      <c r="B373" s="21">
        <f t="shared" si="10"/>
        <v>52</v>
      </c>
      <c r="C373" s="21"/>
      <c r="D373" s="22" cm="1">
        <f t="array" ref="D373">IF(A373=1,1,INDEX(Life_PolicyHoldersInforce,(A373-1))-INDEX(Life_Deaths,(A373-1))-INDEX(Life_Lapses,(A373-1)))</f>
        <v>3.5395752468753622E-2</v>
      </c>
      <c r="E373" s="22" cm="1">
        <f t="array" ref="E373">(INDEX(Life_PolicyHoldersInforce,A373)-INDEX(Life_Deaths,A373))*INDEX(Life_LapseRateFactor,(Global_DurationInforce+A373))</f>
        <v>3.094124232618854E-4</v>
      </c>
      <c r="F373" s="22" cm="1">
        <f t="array" ref="F373">INDEX(Life_PolicyHoldersInforce,A373)*INDEX(Global_QxFactor,INDEX(Global_Age,A373),Global_QxIndex)</f>
        <v>3.9744032567501311E-7</v>
      </c>
      <c r="G373" s="11" cm="1">
        <f t="array" ref="G373">INDEX(Life_Deaths,A373)*Life_SumAssured</f>
        <v>0.19872016283750654</v>
      </c>
      <c r="H373" s="11" cm="1">
        <f t="array" ref="H373">INDEX(Life_PolicyHoldersInforce,A373)*Life_Premium</f>
        <v>1.5786505601064116</v>
      </c>
      <c r="I373" s="11" cm="1">
        <f t="array" ref="I373">INDEX(Life_PolicyHoldersInforce,A373)*INDEX(Global_EscalatedExpense,A373)</f>
        <v>0.79663223355207846</v>
      </c>
      <c r="J373" s="11" cm="1">
        <f t="array" ref="J373">INDEX(Life_PremiumsReceived,A373)-INDEX(Life_ExpensesPaid,A373)-INDEX(Life_DeathBenefitsPaid,A373)</f>
        <v>0.58329816371682663</v>
      </c>
      <c r="K373" s="11" cm="1">
        <f t="array" ref="K373">IF(A373=Global_MaxT,INDEX(Life_NetCF,A373),INDEX(Life_NetCF,A373)+(INDEX(Life_BEL,(A373+1))/INDEX(Global_DiscountFactor,A373)))</f>
        <v>-878.96841345066059</v>
      </c>
      <c r="L373" s="11"/>
      <c r="M373" s="5">
        <f t="shared" si="11"/>
        <v>31</v>
      </c>
      <c r="N373" s="22" cm="1">
        <f t="array" ref="N373">INDEX(Annuity_PolicyHoldersInforce,A373)*INDEX(Global_QxFactor,INDEX(Global_Age,A373),Global_QxIndex)</f>
        <v>1.1210268261576614E-5</v>
      </c>
      <c r="O373" s="22" cm="1">
        <f t="array" ref="O373">IF(A373=1,1,INDEX(Annuity_PolicyHoldersInforce,(A373-1))-INDEX(Annuity_Deaths,(A373-1)))</f>
        <v>0.99837851083976492</v>
      </c>
      <c r="P373" s="23" cm="1">
        <f t="array" ref="P373">Annuity_Annuity*((1+Annuity_AnnuityEscalation)^INDEX(Annuity_PolicyAge,A373))</f>
        <v>4538.0394939081971</v>
      </c>
      <c r="Q373" s="23" cm="1">
        <f t="array" ref="Q373">INDEX(Annuity_PolicyHoldersInforce,A373)*INDEX(Global_EscalatedExpense,A373)</f>
        <v>22.469941943536423</v>
      </c>
      <c r="R373" s="23" cm="1">
        <f t="array" ref="R373">INDEX(Annuity_PolicyHoldersInforce,A373)*INDEX(Annuity_EscalatedAnnuity,A373)</f>
        <v>4530.681112060106</v>
      </c>
      <c r="S373" s="23" cm="1">
        <f t="array" ref="S373">-INDEX(Annuity_ExpensesPaid,A373)-INDEX(Annuity_AnnuitiesPaid,A373)</f>
        <v>-4553.1510540036425</v>
      </c>
      <c r="T373" s="23" cm="1">
        <f t="array" ref="T373">IF(A373=Global_MaxT,INDEX(Annuity_NetCF,A373),INDEX(Annuity_NetCF,A373)+(INDEX(Annuity_BEL,(A373+1))*INDEX(Global_DiscountFactor,A373)))</f>
        <v>-2074813.9268438034</v>
      </c>
    </row>
    <row r="374" spans="1:20" x14ac:dyDescent="0.2">
      <c r="A374" s="7">
        <v>372</v>
      </c>
      <c r="B374" s="21">
        <f t="shared" si="10"/>
        <v>53</v>
      </c>
      <c r="C374" s="21"/>
      <c r="D374" s="22" cm="1">
        <f t="array" ref="D374">IF(A374=1,1,INDEX(Life_PolicyHoldersInforce,(A374-1))-INDEX(Life_Deaths,(A374-1))-INDEX(Life_Lapses,(A374-1)))</f>
        <v>3.5085942605166058E-2</v>
      </c>
      <c r="E374" s="22" cm="1">
        <f t="array" ref="E374">(INDEX(Life_PolicyHoldersInforce,A374)-INDEX(Life_Deaths,A374))*INDEX(Life_LapseRateFactor,(Global_DurationInforce+A374))</f>
        <v>3.0670385324275111E-4</v>
      </c>
      <c r="F374" s="22" cm="1">
        <f t="array" ref="F374">INDEX(Life_PolicyHoldersInforce,A374)*INDEX(Global_QxFactor,INDEX(Global_Age,A374),Global_QxIndex)</f>
        <v>4.3550215728782083E-7</v>
      </c>
      <c r="G374" s="11" cm="1">
        <f t="array" ref="G374">INDEX(Life_Deaths,A374)*Life_SumAssured</f>
        <v>0.21775107864391041</v>
      </c>
      <c r="H374" s="11" cm="1">
        <f t="array" ref="H374">INDEX(Life_PolicyHoldersInforce,A374)*Life_Premium</f>
        <v>1.5648330401904063</v>
      </c>
      <c r="I374" s="11" cm="1">
        <f t="array" ref="I374">INDEX(Life_PolicyHoldersInforce,A374)*INDEX(Global_EscalatedExpense,A374)</f>
        <v>0.79287668834272251</v>
      </c>
      <c r="J374" s="11" cm="1">
        <f t="array" ref="J374">INDEX(Life_PremiumsReceived,A374)-INDEX(Life_ExpensesPaid,A374)-INDEX(Life_DeathBenefitsPaid,A374)</f>
        <v>0.55420527320377333</v>
      </c>
      <c r="K374" s="11" cm="1">
        <f t="array" ref="K374">IF(A374=Global_MaxT,INDEX(Life_NetCF,A374),INDEX(Life_NetCF,A374)+(INDEX(Life_BEL,(A374+1))/INDEX(Global_DiscountFactor,A374)))</f>
        <v>-875.29118749982285</v>
      </c>
      <c r="L374" s="11"/>
      <c r="M374" s="5">
        <f t="shared" si="11"/>
        <v>32</v>
      </c>
      <c r="N374" s="22" cm="1">
        <f t="array" ref="N374">INDEX(Annuity_PolicyHoldersInforce,A374)*INDEX(Global_QxFactor,INDEX(Global_Age,A374),Global_QxIndex)</f>
        <v>1.2392174212258137E-5</v>
      </c>
      <c r="O374" s="22" cm="1">
        <f t="array" ref="O374">IF(A374=1,1,INDEX(Annuity_PolicyHoldersInforce,(A374-1))-INDEX(Annuity_Deaths,(A374-1)))</f>
        <v>0.99836730057150336</v>
      </c>
      <c r="P374" s="23" cm="1">
        <f t="array" ref="P374">Annuity_Annuity*((1+Annuity_AnnuityEscalation)^INDEX(Annuity_PolicyAge,A374))</f>
        <v>4764.9414686036071</v>
      </c>
      <c r="Q374" s="23" cm="1">
        <f t="array" ref="Q374">INDEX(Annuity_PolicyHoldersInforce,A374)*INDEX(Global_EscalatedExpense,A374)</f>
        <v>22.561233937327493</v>
      </c>
      <c r="R374" s="23" cm="1">
        <f t="array" ref="R374">INDEX(Annuity_PolicyHoldersInforce,A374)*INDEX(Annuity_EscalatedAnnuity,A374)</f>
        <v>4757.1617513909978</v>
      </c>
      <c r="S374" s="23" cm="1">
        <f t="array" ref="S374">-INDEX(Annuity_ExpensesPaid,A374)-INDEX(Annuity_AnnuitiesPaid,A374)</f>
        <v>-4779.7229853283252</v>
      </c>
      <c r="T374" s="23" cm="1">
        <f t="array" ref="T374">IF(A374=Global_MaxT,INDEX(Annuity_NetCF,A374),INDEX(Annuity_NetCF,A374)+(INDEX(Annuity_BEL,(A374+1))*INDEX(Global_DiscountFactor,A374)))</f>
        <v>-2080337.8747994029</v>
      </c>
    </row>
    <row r="375" spans="1:20" x14ac:dyDescent="0.2">
      <c r="A375" s="7">
        <v>373</v>
      </c>
      <c r="B375" s="21">
        <f t="shared" si="10"/>
        <v>53</v>
      </c>
      <c r="C375" s="21"/>
      <c r="D375" s="22" cm="1">
        <f t="array" ref="D375">IF(A375=1,1,INDEX(Life_PolicyHoldersInforce,(A375-1))-INDEX(Life_Deaths,(A375-1))-INDEX(Life_Lapses,(A375-1)))</f>
        <v>3.4778803249766017E-2</v>
      </c>
      <c r="E375" s="22" cm="1">
        <f t="array" ref="E375">(INDEX(Life_PolicyHoldersInforce,A375)-INDEX(Life_Deaths,A375))*INDEX(Life_LapseRateFactor,(Global_DurationInforce+A375))</f>
        <v>3.0401899381503778E-4</v>
      </c>
      <c r="F375" s="22" cm="1">
        <f t="array" ref="F375">INDEX(Life_PolicyHoldersInforce,A375)*INDEX(Global_QxFactor,INDEX(Global_Age,A375),Global_QxIndex)</f>
        <v>4.3168980846852438E-7</v>
      </c>
      <c r="G375" s="11" cm="1">
        <f t="array" ref="G375">INDEX(Life_Deaths,A375)*Life_SumAssured</f>
        <v>0.2158449042342622</v>
      </c>
      <c r="H375" s="11" cm="1">
        <f t="array" ref="H375">INDEX(Life_PolicyHoldersInforce,A375)*Life_Premium</f>
        <v>1.5511346249395643</v>
      </c>
      <c r="I375" s="11" cm="1">
        <f t="array" ref="I375">INDEX(Life_PolicyHoldersInforce,A375)*INDEX(Global_EscalatedExpense,A375)</f>
        <v>0.78913791349150475</v>
      </c>
      <c r="J375" s="11" cm="1">
        <f t="array" ref="J375">INDEX(Life_PremiumsReceived,A375)-INDEX(Life_ExpensesPaid,A375)-INDEX(Life_DeathBenefitsPaid,A375)</f>
        <v>0.54615180721379741</v>
      </c>
      <c r="K375" s="11" cm="1">
        <f t="array" ref="K375">IF(A375=Global_MaxT,INDEX(Life_NetCF,A375),INDEX(Life_NetCF,A375)+(INDEX(Life_BEL,(A375+1))/INDEX(Global_DiscountFactor,A375)))</f>
        <v>-871.60282196422008</v>
      </c>
      <c r="L375" s="11"/>
      <c r="M375" s="5">
        <f t="shared" si="11"/>
        <v>32</v>
      </c>
      <c r="N375" s="22" cm="1">
        <f t="array" ref="N375">INDEX(Annuity_PolicyHoldersInforce,A375)*INDEX(Global_QxFactor,INDEX(Global_Age,A375),Global_QxIndex)</f>
        <v>1.239202039513931E-5</v>
      </c>
      <c r="O375" s="22" cm="1">
        <f t="array" ref="O375">IF(A375=1,1,INDEX(Annuity_PolicyHoldersInforce,(A375-1))-INDEX(Annuity_Deaths,(A375-1)))</f>
        <v>0.99835490839729113</v>
      </c>
      <c r="P375" s="23" cm="1">
        <f t="array" ref="P375">Annuity_Annuity*((1+Annuity_AnnuityEscalation)^INDEX(Annuity_PolicyAge,A375))</f>
        <v>4764.9414686036071</v>
      </c>
      <c r="Q375" s="23" cm="1">
        <f t="array" ref="Q375">INDEX(Annuity_PolicyHoldersInforce,A375)*INDEX(Global_EscalatedExpense,A375)</f>
        <v>22.652870016220039</v>
      </c>
      <c r="R375" s="23" cm="1">
        <f t="array" ref="R375">INDEX(Annuity_PolicyHoldersInforce,A375)*INDEX(Annuity_EscalatedAnnuity,A375)</f>
        <v>4757.1027034062081</v>
      </c>
      <c r="S375" s="23" cm="1">
        <f t="array" ref="S375">-INDEX(Annuity_ExpensesPaid,A375)-INDEX(Annuity_AnnuitiesPaid,A375)</f>
        <v>-4779.7555734224279</v>
      </c>
      <c r="T375" s="23" cm="1">
        <f t="array" ref="T375">IF(A375=Global_MaxT,INDEX(Annuity_NetCF,A375),INDEX(Annuity_NetCF,A375)+(INDEX(Annuity_BEL,(A375+1))*INDEX(Global_DiscountFactor,A375)))</f>
        <v>-2085661.0360693394</v>
      </c>
    </row>
    <row r="376" spans="1:20" x14ac:dyDescent="0.2">
      <c r="A376" s="7">
        <v>374</v>
      </c>
      <c r="B376" s="21">
        <f t="shared" si="10"/>
        <v>53</v>
      </c>
      <c r="C376" s="21"/>
      <c r="D376" s="22" cm="1">
        <f t="array" ref="D376">IF(A376=1,1,INDEX(Life_PolicyHoldersInforce,(A376-1))-INDEX(Life_Deaths,(A376-1))-INDEX(Life_Lapses,(A376-1)))</f>
        <v>3.4474352566142508E-2</v>
      </c>
      <c r="E376" s="22" cm="1">
        <f t="array" ref="E376">(INDEX(Life_PolicyHoldersInforce,A376)-INDEX(Life_Deaths,A376))*INDEX(Life_LapseRateFactor,(Global_DurationInforce+A376))</f>
        <v>3.013576374182462E-4</v>
      </c>
      <c r="F376" s="22" cm="1">
        <f t="array" ref="F376">INDEX(Life_PolicyHoldersInforce,A376)*INDEX(Global_QxFactor,INDEX(Global_Age,A376),Global_QxIndex)</f>
        <v>4.2791083262632287E-7</v>
      </c>
      <c r="G376" s="11" cm="1">
        <f t="array" ref="G376">INDEX(Life_Deaths,A376)*Life_SumAssured</f>
        <v>0.21395541631316142</v>
      </c>
      <c r="H376" s="11" cm="1">
        <f t="array" ref="H376">INDEX(Life_PolicyHoldersInforce,A376)*Life_Premium</f>
        <v>1.5375561244499558</v>
      </c>
      <c r="I376" s="11" cm="1">
        <f t="array" ref="I376">INDEX(Life_PolicyHoldersInforce,A376)*INDEX(Global_EscalatedExpense,A376)</f>
        <v>0.78541676866724419</v>
      </c>
      <c r="J376" s="11" cm="1">
        <f t="array" ref="J376">INDEX(Life_PremiumsReceived,A376)-INDEX(Life_ExpensesPaid,A376)-INDEX(Life_DeathBenefitsPaid,A376)</f>
        <v>0.53818393946955023</v>
      </c>
      <c r="K376" s="11" cm="1">
        <f t="array" ref="K376">IF(A376=Global_MaxT,INDEX(Life_NetCF,A376),INDEX(Life_NetCF,A376)+(INDEX(Life_BEL,(A376+1))/INDEX(Global_DiscountFactor,A376)))</f>
        <v>-867.92430831382603</v>
      </c>
      <c r="L376" s="11"/>
      <c r="M376" s="5">
        <f t="shared" si="11"/>
        <v>32</v>
      </c>
      <c r="N376" s="22" cm="1">
        <f t="array" ref="N376">INDEX(Annuity_PolicyHoldersInforce,A376)*INDEX(Global_QxFactor,INDEX(Global_Age,A376),Global_QxIndex)</f>
        <v>1.2391866579929726E-5</v>
      </c>
      <c r="O376" s="22" cm="1">
        <f t="array" ref="O376">IF(A376=1,1,INDEX(Annuity_PolicyHoldersInforce,(A376-1))-INDEX(Annuity_Deaths,(A376-1)))</f>
        <v>0.99834251637689597</v>
      </c>
      <c r="P376" s="23" cm="1">
        <f t="array" ref="P376">Annuity_Annuity*((1+Annuity_AnnuityEscalation)^INDEX(Annuity_PolicyAge,A376))</f>
        <v>4764.9414686036071</v>
      </c>
      <c r="Q376" s="23" cm="1">
        <f t="array" ref="Q376">INDEX(Annuity_PolicyHoldersInforce,A376)*INDEX(Global_EscalatedExpense,A376)</f>
        <v>22.744878289779734</v>
      </c>
      <c r="R376" s="23" cm="1">
        <f t="array" ref="R376">INDEX(Annuity_PolicyHoldersInforce,A376)*INDEX(Annuity_EscalatedAnnuity,A376)</f>
        <v>4757.0436561543474</v>
      </c>
      <c r="S376" s="23" cm="1">
        <f t="array" ref="S376">-INDEX(Annuity_ExpensesPaid,A376)-INDEX(Annuity_AnnuitiesPaid,A376)</f>
        <v>-4779.7885344441274</v>
      </c>
      <c r="T376" s="23" cm="1">
        <f t="array" ref="T376">IF(A376=Global_MaxT,INDEX(Annuity_NetCF,A376),INDEX(Annuity_NetCF,A376)+(INDEX(Annuity_BEL,(A376+1))*INDEX(Global_DiscountFactor,A376)))</f>
        <v>-2091010.0753492066</v>
      </c>
    </row>
    <row r="377" spans="1:20" x14ac:dyDescent="0.2">
      <c r="A377" s="7">
        <v>375</v>
      </c>
      <c r="B377" s="21">
        <f t="shared" si="10"/>
        <v>53</v>
      </c>
      <c r="C377" s="21"/>
      <c r="D377" s="22" cm="1">
        <f t="array" ref="D377">IF(A377=1,1,INDEX(Life_PolicyHoldersInforce,(A377-1))-INDEX(Life_Deaths,(A377-1))-INDEX(Life_Lapses,(A377-1)))</f>
        <v>3.4172567017891634E-2</v>
      </c>
      <c r="E377" s="22" cm="1">
        <f t="array" ref="E377">(INDEX(Life_PolicyHoldersInforce,A377)-INDEX(Life_Deaths,A377))*INDEX(Life_LapseRateFactor,(Global_DurationInforce+A377))</f>
        <v>2.9871957830884409E-4</v>
      </c>
      <c r="F377" s="22" cm="1">
        <f t="array" ref="F377">INDEX(Life_PolicyHoldersInforce,A377)*INDEX(Global_QxFactor,INDEX(Global_Age,A377),Global_QxIndex)</f>
        <v>4.241649376170153E-7</v>
      </c>
      <c r="G377" s="11" cm="1">
        <f t="array" ref="G377">INDEX(Life_Deaths,A377)*Life_SumAssured</f>
        <v>0.21208246880850765</v>
      </c>
      <c r="H377" s="11" cm="1">
        <f t="array" ref="H377">INDEX(Life_PolicyHoldersInforce,A377)*Life_Premium</f>
        <v>1.5240964889979669</v>
      </c>
      <c r="I377" s="11" cm="1">
        <f t="array" ref="I377">INDEX(Life_PolicyHoldersInforce,A377)*INDEX(Global_EscalatedExpense,A377)</f>
        <v>0.78171317073632862</v>
      </c>
      <c r="J377" s="11" cm="1">
        <f t="array" ref="J377">INDEX(Life_PremiumsReceived,A377)-INDEX(Life_ExpensesPaid,A377)-INDEX(Life_DeathBenefitsPaid,A377)</f>
        <v>0.53030084945313061</v>
      </c>
      <c r="K377" s="11" cm="1">
        <f t="array" ref="K377">IF(A377=Global_MaxT,INDEX(Life_NetCF,A377),INDEX(Life_NetCF,A377)+(INDEX(Life_BEL,(A377+1))/INDEX(Global_DiscountFactor,A377)))</f>
        <v>-864.25568400999191</v>
      </c>
      <c r="L377" s="11"/>
      <c r="M377" s="5">
        <f t="shared" si="11"/>
        <v>32</v>
      </c>
      <c r="N377" s="22" cm="1">
        <f t="array" ref="N377">INDEX(Annuity_PolicyHoldersInforce,A377)*INDEX(Global_QxFactor,INDEX(Global_Age,A377),Global_QxIndex)</f>
        <v>1.2391712766629364E-5</v>
      </c>
      <c r="O377" s="22" cm="1">
        <f t="array" ref="O377">IF(A377=1,1,INDEX(Annuity_PolicyHoldersInforce,(A377-1))-INDEX(Annuity_Deaths,(A377-1)))</f>
        <v>0.998330124510316</v>
      </c>
      <c r="P377" s="23" cm="1">
        <f t="array" ref="P377">Annuity_Annuity*((1+Annuity_AnnuityEscalation)^INDEX(Annuity_PolicyAge,A377))</f>
        <v>4764.9414686036071</v>
      </c>
      <c r="Q377" s="23" cm="1">
        <f t="array" ref="Q377">INDEX(Annuity_PolicyHoldersInforce,A377)*INDEX(Global_EscalatedExpense,A377)</f>
        <v>22.837260269734987</v>
      </c>
      <c r="R377" s="23" cm="1">
        <f t="array" ref="R377">INDEX(Annuity_PolicyHoldersInforce,A377)*INDEX(Annuity_EscalatedAnnuity,A377)</f>
        <v>4756.9846096354067</v>
      </c>
      <c r="S377" s="23" cm="1">
        <f t="array" ref="S377">-INDEX(Annuity_ExpensesPaid,A377)-INDEX(Annuity_AnnuitiesPaid,A377)</f>
        <v>-4779.8218699051413</v>
      </c>
      <c r="T377" s="23" cm="1">
        <f t="array" ref="T377">IF(A377=Global_MaxT,INDEX(Annuity_NetCF,A377),INDEX(Annuity_NetCF,A377)+(INDEX(Annuity_BEL,(A377+1))*INDEX(Global_DiscountFactor,A377)))</f>
        <v>-2096385.1182267836</v>
      </c>
    </row>
    <row r="378" spans="1:20" x14ac:dyDescent="0.2">
      <c r="A378" s="7">
        <v>376</v>
      </c>
      <c r="B378" s="21">
        <f t="shared" si="10"/>
        <v>53</v>
      </c>
      <c r="C378" s="21"/>
      <c r="D378" s="22" cm="1">
        <f t="array" ref="D378">IF(A378=1,1,INDEX(Life_PolicyHoldersInforce,(A378-1))-INDEX(Life_Deaths,(A378-1))-INDEX(Life_Lapses,(A378-1)))</f>
        <v>3.3873423274645174E-2</v>
      </c>
      <c r="E378" s="22" cm="1">
        <f t="array" ref="E378">(INDEX(Life_PolicyHoldersInforce,A378)-INDEX(Life_Deaths,A378))*INDEX(Life_LapseRateFactor,(Global_DurationInforce+A378))</f>
        <v>2.9610461254436039E-4</v>
      </c>
      <c r="F378" s="22" cm="1">
        <f t="array" ref="F378">INDEX(Life_PolicyHoldersInforce,A378)*INDEX(Global_QxFactor,INDEX(Global_Age,A378),Global_QxIndex)</f>
        <v>4.20451833853806E-7</v>
      </c>
      <c r="G378" s="11" cm="1">
        <f t="array" ref="G378">INDEX(Life_Deaths,A378)*Life_SumAssured</f>
        <v>0.21022591692690301</v>
      </c>
      <c r="H378" s="11" cm="1">
        <f t="array" ref="H378">INDEX(Life_PolicyHoldersInforce,A378)*Life_Premium</f>
        <v>1.5107546780491747</v>
      </c>
      <c r="I378" s="11" cm="1">
        <f t="array" ref="I378">INDEX(Life_PolicyHoldersInforce,A378)*INDEX(Global_EscalatedExpense,A378)</f>
        <v>0.77802703695716158</v>
      </c>
      <c r="J378" s="11" cm="1">
        <f t="array" ref="J378">INDEX(Life_PremiumsReceived,A378)-INDEX(Life_ExpensesPaid,A378)-INDEX(Life_DeathBenefitsPaid,A378)</f>
        <v>0.5225017241651102</v>
      </c>
      <c r="K378" s="11" cm="1">
        <f t="array" ref="K378">IF(A378=Global_MaxT,INDEX(Life_NetCF,A378),INDEX(Life_NetCF,A378)+(INDEX(Life_BEL,(A378+1))/INDEX(Global_DiscountFactor,A378)))</f>
        <v>-860.5969855160638</v>
      </c>
      <c r="L378" s="11"/>
      <c r="M378" s="5">
        <f t="shared" si="11"/>
        <v>32</v>
      </c>
      <c r="N378" s="22" cm="1">
        <f t="array" ref="N378">INDEX(Annuity_PolicyHoldersInforce,A378)*INDEX(Global_QxFactor,INDEX(Global_Age,A378),Global_QxIndex)</f>
        <v>1.2391558955238201E-5</v>
      </c>
      <c r="O378" s="22" cm="1">
        <f t="array" ref="O378">IF(A378=1,1,INDEX(Annuity_PolicyHoldersInforce,(A378-1))-INDEX(Annuity_Deaths,(A378-1)))</f>
        <v>0.99831773279754932</v>
      </c>
      <c r="P378" s="23" cm="1">
        <f t="array" ref="P378">Annuity_Annuity*((1+Annuity_AnnuityEscalation)^INDEX(Annuity_PolicyAge,A378))</f>
        <v>4764.9414686036071</v>
      </c>
      <c r="Q378" s="23" cm="1">
        <f t="array" ref="Q378">INDEX(Annuity_PolicyHoldersInforce,A378)*INDEX(Global_EscalatedExpense,A378)</f>
        <v>22.930017473954432</v>
      </c>
      <c r="R378" s="23" cm="1">
        <f t="array" ref="R378">INDEX(Annuity_PolicyHoldersInforce,A378)*INDEX(Annuity_EscalatedAnnuity,A378)</f>
        <v>4756.9255638493778</v>
      </c>
      <c r="S378" s="23" cm="1">
        <f t="array" ref="S378">-INDEX(Annuity_ExpensesPaid,A378)-INDEX(Annuity_AnnuitiesPaid,A378)</f>
        <v>-4779.8555813233324</v>
      </c>
      <c r="T378" s="23" cm="1">
        <f t="array" ref="T378">IF(A378=Global_MaxT,INDEX(Annuity_NetCF,A378),INDEX(Annuity_NetCF,A378)+(INDEX(Annuity_BEL,(A378+1))*INDEX(Global_DiscountFactor,A378)))</f>
        <v>-2101786.2908996348</v>
      </c>
    </row>
    <row r="379" spans="1:20" x14ac:dyDescent="0.2">
      <c r="A379" s="7">
        <v>377</v>
      </c>
      <c r="B379" s="21">
        <f t="shared" si="10"/>
        <v>53</v>
      </c>
      <c r="C379" s="21"/>
      <c r="D379" s="22" cm="1">
        <f t="array" ref="D379">IF(A379=1,1,INDEX(Life_PolicyHoldersInforce,(A379-1))-INDEX(Life_Deaths,(A379-1))-INDEX(Life_Lapses,(A379-1)))</f>
        <v>3.3576898210266957E-2</v>
      </c>
      <c r="E379" s="22" cm="1">
        <f t="array" ref="E379">(INDEX(Life_PolicyHoldersInforce,A379)-INDEX(Life_Deaths,A379))*INDEX(Life_LapseRateFactor,(Global_DurationInforce+A379))</f>
        <v>2.9351253796761913E-4</v>
      </c>
      <c r="F379" s="22" cm="1">
        <f t="array" ref="F379">INDEX(Life_PolicyHoldersInforce,A379)*INDEX(Global_QxFactor,INDEX(Global_Age,A379),Global_QxIndex)</f>
        <v>4.1677123428491745E-7</v>
      </c>
      <c r="G379" s="11" cm="1">
        <f t="array" ref="G379">INDEX(Life_Deaths,A379)*Life_SumAssured</f>
        <v>0.20838561714245873</v>
      </c>
      <c r="H379" s="11" cm="1">
        <f t="array" ref="H379">INDEX(Life_PolicyHoldersInforce,A379)*Life_Premium</f>
        <v>1.4975296601779065</v>
      </c>
      <c r="I379" s="11" cm="1">
        <f t="array" ref="I379">INDEX(Life_PolicyHoldersInforce,A379)*INDEX(Global_EscalatedExpense,A379)</f>
        <v>0.77435828497831027</v>
      </c>
      <c r="J379" s="11" cm="1">
        <f t="array" ref="J379">INDEX(Life_PremiumsReceived,A379)-INDEX(Life_ExpensesPaid,A379)-INDEX(Life_DeathBenefitsPaid,A379)</f>
        <v>0.51478575805713744</v>
      </c>
      <c r="K379" s="11" cm="1">
        <f t="array" ref="K379">IF(A379=Global_MaxT,INDEX(Life_NetCF,A379),INDEX(Life_NetCF,A379)+(INDEX(Life_BEL,(A379+1))/INDEX(Global_DiscountFactor,A379)))</f>
        <v>-856.94824830969924</v>
      </c>
      <c r="L379" s="11"/>
      <c r="M379" s="5">
        <f t="shared" si="11"/>
        <v>32</v>
      </c>
      <c r="N379" s="22" cm="1">
        <f t="array" ref="N379">INDEX(Annuity_PolicyHoldersInforce,A379)*INDEX(Global_QxFactor,INDEX(Global_Age,A379),Global_QxIndex)</f>
        <v>1.2391405145756213E-5</v>
      </c>
      <c r="O379" s="22" cm="1">
        <f t="array" ref="O379">IF(A379=1,1,INDEX(Annuity_PolicyHoldersInforce,(A379-1))-INDEX(Annuity_Deaths,(A379-1)))</f>
        <v>0.99830534123859405</v>
      </c>
      <c r="P379" s="23" cm="1">
        <f t="array" ref="P379">Annuity_Annuity*((1+Annuity_AnnuityEscalation)^INDEX(Annuity_PolicyAge,A379))</f>
        <v>4764.9414686036071</v>
      </c>
      <c r="Q379" s="23" cm="1">
        <f t="array" ref="Q379">INDEX(Annuity_PolicyHoldersInforce,A379)*INDEX(Global_EscalatedExpense,A379)</f>
        <v>23.023151426471753</v>
      </c>
      <c r="R379" s="23" cm="1">
        <f t="array" ref="R379">INDEX(Annuity_PolicyHoldersInforce,A379)*INDEX(Annuity_EscalatedAnnuity,A379)</f>
        <v>4756.8665187962515</v>
      </c>
      <c r="S379" s="23" cm="1">
        <f t="array" ref="S379">-INDEX(Annuity_ExpensesPaid,A379)-INDEX(Annuity_AnnuitiesPaid,A379)</f>
        <v>-4779.889670222723</v>
      </c>
      <c r="T379" s="23" cm="1">
        <f t="array" ref="T379">IF(A379=Global_MaxT,INDEX(Annuity_NetCF,A379),INDEX(Annuity_NetCF,A379)+(INDEX(Annuity_BEL,(A379+1))*INDEX(Global_DiscountFactor,A379)))</f>
        <v>-2107213.7201780733</v>
      </c>
    </row>
    <row r="380" spans="1:20" x14ac:dyDescent="0.2">
      <c r="A380" s="7">
        <v>378</v>
      </c>
      <c r="B380" s="21">
        <f t="shared" si="10"/>
        <v>53</v>
      </c>
      <c r="C380" s="21"/>
      <c r="D380" s="22" cm="1">
        <f t="array" ref="D380">IF(A380=1,1,INDEX(Life_PolicyHoldersInforce,(A380-1))-INDEX(Life_Deaths,(A380-1))-INDEX(Life_Lapses,(A380-1)))</f>
        <v>3.3282968901065052E-2</v>
      </c>
      <c r="E380" s="22" cm="1">
        <f t="array" ref="E380">(INDEX(Life_PolicyHoldersInforce,A380)-INDEX(Life_Deaths,A380))*INDEX(Life_LapseRateFactor,(Global_DurationInforce+A380))</f>
        <v>2.9094315419111116E-4</v>
      </c>
      <c r="F380" s="22" cm="1">
        <f t="array" ref="F380">INDEX(Life_PolicyHoldersInforce,A380)*INDEX(Global_QxFactor,INDEX(Global_Age,A380),Global_QxIndex)</f>
        <v>4.1312285437139903E-7</v>
      </c>
      <c r="G380" s="11" cm="1">
        <f t="array" ref="G380">INDEX(Life_Deaths,A380)*Life_SumAssured</f>
        <v>0.2065614271856995</v>
      </c>
      <c r="H380" s="11" cm="1">
        <f t="array" ref="H380">INDEX(Life_PolicyHoldersInforce,A380)*Life_Premium</f>
        <v>1.4844204129875014</v>
      </c>
      <c r="I380" s="11" cm="1">
        <f t="array" ref="I380">INDEX(Life_PolicyHoldersInforce,A380)*INDEX(Global_EscalatedExpense,A380)</f>
        <v>0.77070683283666674</v>
      </c>
      <c r="J380" s="11" cm="1">
        <f t="array" ref="J380">INDEX(Life_PremiumsReceived,A380)-INDEX(Life_ExpensesPaid,A380)-INDEX(Life_DeathBenefitsPaid,A380)</f>
        <v>0.50715215296513516</v>
      </c>
      <c r="K380" s="11" cm="1">
        <f t="array" ref="K380">IF(A380=Global_MaxT,INDEX(Life_NetCF,A380),INDEX(Life_NetCF,A380)+(INDEX(Life_BEL,(A380+1))/INDEX(Global_DiscountFactor,A380)))</f>
        <v>-853.30950689505664</v>
      </c>
      <c r="L380" s="11"/>
      <c r="M380" s="5">
        <f t="shared" si="11"/>
        <v>32</v>
      </c>
      <c r="N380" s="22" cm="1">
        <f t="array" ref="N380">INDEX(Annuity_PolicyHoldersInforce,A380)*INDEX(Global_QxFactor,INDEX(Global_Age,A380),Global_QxIndex)</f>
        <v>1.2391251338183375E-5</v>
      </c>
      <c r="O380" s="22" cm="1">
        <f t="array" ref="O380">IF(A380=1,1,INDEX(Annuity_PolicyHoldersInforce,(A380-1))-INDEX(Annuity_Deaths,(A380-1)))</f>
        <v>0.9982929498334483</v>
      </c>
      <c r="P380" s="23" cm="1">
        <f t="array" ref="P380">Annuity_Annuity*((1+Annuity_AnnuityEscalation)^INDEX(Annuity_PolicyAge,A380))</f>
        <v>4764.9414686036071</v>
      </c>
      <c r="Q380" s="23" cm="1">
        <f t="array" ref="Q380">INDEX(Annuity_PolicyHoldersInforce,A380)*INDEX(Global_EscalatedExpense,A380)</f>
        <v>23.116663657510731</v>
      </c>
      <c r="R380" s="23" cm="1">
        <f t="array" ref="R380">INDEX(Annuity_PolicyHoldersInforce,A380)*INDEX(Annuity_EscalatedAnnuity,A380)</f>
        <v>4756.8074744760179</v>
      </c>
      <c r="S380" s="23" cm="1">
        <f t="array" ref="S380">-INDEX(Annuity_ExpensesPaid,A380)-INDEX(Annuity_AnnuitiesPaid,A380)</f>
        <v>-4779.9241381335287</v>
      </c>
      <c r="T380" s="23" cm="1">
        <f t="array" ref="T380">IF(A380=Global_MaxT,INDEX(Annuity_NetCF,A380),INDEX(Annuity_NetCF,A380)+(INDEX(Annuity_BEL,(A380+1))*INDEX(Global_DiscountFactor,A380)))</f>
        <v>-2112667.5334881358</v>
      </c>
    </row>
    <row r="381" spans="1:20" x14ac:dyDescent="0.2">
      <c r="A381" s="7">
        <v>379</v>
      </c>
      <c r="B381" s="21">
        <f t="shared" si="10"/>
        <v>53</v>
      </c>
      <c r="C381" s="21"/>
      <c r="D381" s="22" cm="1">
        <f t="array" ref="D381">IF(A381=1,1,INDEX(Life_PolicyHoldersInforce,(A381-1))-INDEX(Life_Deaths,(A381-1))-INDEX(Life_Lapses,(A381-1)))</f>
        <v>3.2991612624019569E-2</v>
      </c>
      <c r="E381" s="22" cm="1">
        <f t="array" ref="E381">(INDEX(Life_PolicyHoldersInforce,A381)-INDEX(Life_Deaths,A381))*INDEX(Life_LapseRateFactor,(Global_DurationInforce+A381))</f>
        <v>2.8839626258150239E-4</v>
      </c>
      <c r="F381" s="22" cm="1">
        <f t="array" ref="F381">INDEX(Life_PolicyHoldersInforce,A381)*INDEX(Global_QxFactor,INDEX(Global_Age,A381),Global_QxIndex)</f>
        <v>4.0950641206512977E-7</v>
      </c>
      <c r="G381" s="11" cm="1">
        <f t="array" ref="G381">INDEX(Life_Deaths,A381)*Life_SumAssured</f>
        <v>0.20475320603256489</v>
      </c>
      <c r="H381" s="11" cm="1">
        <f t="array" ref="H381">INDEX(Life_PolicyHoldersInforce,A381)*Life_Premium</f>
        <v>1.4714259230312727</v>
      </c>
      <c r="I381" s="11" cm="1">
        <f t="array" ref="I381">INDEX(Life_PolicyHoldersInforce,A381)*INDEX(Global_EscalatedExpense,A381)</f>
        <v>0.76707259895561541</v>
      </c>
      <c r="J381" s="11" cm="1">
        <f t="array" ref="J381">INDEX(Life_PremiumsReceived,A381)-INDEX(Life_ExpensesPaid,A381)-INDEX(Life_DeathBenefitsPaid,A381)</f>
        <v>0.49960011804309246</v>
      </c>
      <c r="K381" s="11" cm="1">
        <f t="array" ref="K381">IF(A381=Global_MaxT,INDEX(Life_NetCF,A381),INDEX(Life_NetCF,A381)+(INDEX(Life_BEL,(A381+1))/INDEX(Global_DiscountFactor,A381)))</f>
        <v>-849.6807948148595</v>
      </c>
      <c r="L381" s="11"/>
      <c r="M381" s="5">
        <f t="shared" si="11"/>
        <v>32</v>
      </c>
      <c r="N381" s="22" cm="1">
        <f t="array" ref="N381">INDEX(Annuity_PolicyHoldersInforce,A381)*INDEX(Global_QxFactor,INDEX(Global_Age,A381),Global_QxIndex)</f>
        <v>1.2391097532519665E-5</v>
      </c>
      <c r="O381" s="22" cm="1">
        <f t="array" ref="O381">IF(A381=1,1,INDEX(Annuity_PolicyHoldersInforce,(A381-1))-INDEX(Annuity_Deaths,(A381-1)))</f>
        <v>0.99828055858211007</v>
      </c>
      <c r="P381" s="23" cm="1">
        <f t="array" ref="P381">Annuity_Annuity*((1+Annuity_AnnuityEscalation)^INDEX(Annuity_PolicyAge,A381))</f>
        <v>4764.9414686036071</v>
      </c>
      <c r="Q381" s="23" cm="1">
        <f t="array" ref="Q381">INDEX(Annuity_PolicyHoldersInforce,A381)*INDEX(Global_EscalatedExpense,A381)</f>
        <v>23.210555703510384</v>
      </c>
      <c r="R381" s="23" cm="1">
        <f t="array" ref="R381">INDEX(Annuity_PolicyHoldersInforce,A381)*INDEX(Annuity_EscalatedAnnuity,A381)</f>
        <v>4756.7484308886687</v>
      </c>
      <c r="S381" s="23" cm="1">
        <f t="array" ref="S381">-INDEX(Annuity_ExpensesPaid,A381)-INDEX(Annuity_AnnuitiesPaid,A381)</f>
        <v>-4779.9589865921789</v>
      </c>
      <c r="T381" s="23" cm="1">
        <f t="array" ref="T381">IF(A381=Global_MaxT,INDEX(Annuity_NetCF,A381),INDEX(Annuity_NetCF,A381)+(INDEX(Annuity_BEL,(A381+1))*INDEX(Global_DiscountFactor,A381)))</f>
        <v>-2118147.8588745734</v>
      </c>
    </row>
    <row r="382" spans="1:20" x14ac:dyDescent="0.2">
      <c r="A382" s="7">
        <v>380</v>
      </c>
      <c r="B382" s="21">
        <f t="shared" si="10"/>
        <v>53</v>
      </c>
      <c r="C382" s="21"/>
      <c r="D382" s="22" cm="1">
        <f t="array" ref="D382">IF(A382=1,1,INDEX(Life_PolicyHoldersInforce,(A382-1))-INDEX(Life_Deaths,(A382-1))-INDEX(Life_Lapses,(A382-1)))</f>
        <v>3.2702806855026002E-2</v>
      </c>
      <c r="E382" s="22" cm="1">
        <f t="array" ref="E382">(INDEX(Life_PolicyHoldersInforce,A382)-INDEX(Life_Deaths,A382))*INDEX(Life_LapseRateFactor,(Global_DurationInforce+A382))</f>
        <v>2.858716662442781E-4</v>
      </c>
      <c r="F382" s="22" cm="1">
        <f t="array" ref="F382">INDEX(Life_PolicyHoldersInforce,A382)*INDEX(Global_QxFactor,INDEX(Global_Age,A382),Global_QxIndex)</f>
        <v>4.0592162778701415E-7</v>
      </c>
      <c r="G382" s="11" cm="1">
        <f t="array" ref="G382">INDEX(Life_Deaths,A382)*Life_SumAssured</f>
        <v>0.20296081389350706</v>
      </c>
      <c r="H382" s="11" cm="1">
        <f t="array" ref="H382">INDEX(Life_PolicyHoldersInforce,A382)*Life_Premium</f>
        <v>1.4585451857341598</v>
      </c>
      <c r="I382" s="11" cm="1">
        <f t="array" ref="I382">INDEX(Life_PolicyHoldersInforce,A382)*INDEX(Global_EscalatedExpense,A382)</f>
        <v>0.76345550214321245</v>
      </c>
      <c r="J382" s="11" cm="1">
        <f t="array" ref="J382">INDEX(Life_PremiumsReceived,A382)-INDEX(Life_ExpensesPaid,A382)-INDEX(Life_DeathBenefitsPaid,A382)</f>
        <v>0.4921288696974403</v>
      </c>
      <c r="K382" s="11" cm="1">
        <f t="array" ref="K382">IF(A382=Global_MaxT,INDEX(Life_NetCF,A382),INDEX(Life_NetCF,A382)+(INDEX(Life_BEL,(A382+1))/INDEX(Global_DiscountFactor,A382)))</f>
        <v>-846.0621446623361</v>
      </c>
      <c r="L382" s="11"/>
      <c r="M382" s="5">
        <f t="shared" si="11"/>
        <v>32</v>
      </c>
      <c r="N382" s="22" cm="1">
        <f t="array" ref="N382">INDEX(Annuity_PolicyHoldersInforce,A382)*INDEX(Global_QxFactor,INDEX(Global_Age,A382),Global_QxIndex)</f>
        <v>1.2390943728765058E-5</v>
      </c>
      <c r="O382" s="22" cm="1">
        <f t="array" ref="O382">IF(A382=1,1,INDEX(Annuity_PolicyHoldersInforce,(A382-1))-INDEX(Annuity_Deaths,(A382-1)))</f>
        <v>0.99826816748457758</v>
      </c>
      <c r="P382" s="23" cm="1">
        <f t="array" ref="P382">Annuity_Annuity*((1+Annuity_AnnuityEscalation)^INDEX(Annuity_PolicyAge,A382))</f>
        <v>4764.9414686036071</v>
      </c>
      <c r="Q382" s="23" cm="1">
        <f t="array" ref="Q382">INDEX(Annuity_PolicyHoldersInforce,A382)*INDEX(Global_EscalatedExpense,A382)</f>
        <v>23.304829107150251</v>
      </c>
      <c r="R382" s="23" cm="1">
        <f t="array" ref="R382">INDEX(Annuity_PolicyHoldersInforce,A382)*INDEX(Annuity_EscalatedAnnuity,A382)</f>
        <v>4756.689388034195</v>
      </c>
      <c r="S382" s="23" cm="1">
        <f t="array" ref="S382">-INDEX(Annuity_ExpensesPaid,A382)-INDEX(Annuity_AnnuitiesPaid,A382)</f>
        <v>-4779.994217141345</v>
      </c>
      <c r="T382" s="23" cm="1">
        <f t="array" ref="T382">IF(A382=Global_MaxT,INDEX(Annuity_NetCF,A382),INDEX(Annuity_NetCF,A382)+(INDEX(Annuity_BEL,(A382+1))*INDEX(Global_DiscountFactor,A382)))</f>
        <v>-2123654.8250038591</v>
      </c>
    </row>
    <row r="383" spans="1:20" x14ac:dyDescent="0.2">
      <c r="A383" s="7">
        <v>381</v>
      </c>
      <c r="B383" s="21">
        <f t="shared" si="10"/>
        <v>53</v>
      </c>
      <c r="C383" s="21"/>
      <c r="D383" s="22" cm="1">
        <f t="array" ref="D383">IF(A383=1,1,INDEX(Life_PolicyHoldersInforce,(A383-1))-INDEX(Life_Deaths,(A383-1))-INDEX(Life_Lapses,(A383-1)))</f>
        <v>3.2416529267153937E-2</v>
      </c>
      <c r="E383" s="22" cm="1">
        <f t="array" ref="E383">(INDEX(Life_PolicyHoldersInforce,A383)-INDEX(Life_Deaths,A383))*INDEX(Life_LapseRateFactor,(Global_DurationInforce+A383))</f>
        <v>2.8336917000852142E-4</v>
      </c>
      <c r="F383" s="22" cm="1">
        <f t="array" ref="F383">INDEX(Life_PolicyHoldersInforce,A383)*INDEX(Global_QxFactor,INDEX(Global_Age,A383),Global_QxIndex)</f>
        <v>4.0236822440536809E-7</v>
      </c>
      <c r="G383" s="11" cm="1">
        <f t="array" ref="G383">INDEX(Life_Deaths,A383)*Life_SumAssured</f>
        <v>0.20118411220268403</v>
      </c>
      <c r="H383" s="11" cm="1">
        <f t="array" ref="H383">INDEX(Life_PolicyHoldersInforce,A383)*Life_Premium</f>
        <v>1.4457772053150657</v>
      </c>
      <c r="I383" s="11" cm="1">
        <f t="array" ref="I383">INDEX(Life_PolicyHoldersInforce,A383)*INDEX(Global_EscalatedExpense,A383)</f>
        <v>0.75985546159037143</v>
      </c>
      <c r="J383" s="11" cm="1">
        <f t="array" ref="J383">INDEX(Life_PremiumsReceived,A383)-INDEX(Life_ExpensesPaid,A383)-INDEX(Life_DeathBenefitsPaid,A383)</f>
        <v>0.48473763152201021</v>
      </c>
      <c r="K383" s="11" cm="1">
        <f t="array" ref="K383">IF(A383=Global_MaxT,INDEX(Life_NetCF,A383),INDEX(Life_NetCF,A383)+(INDEX(Life_BEL,(A383+1))/INDEX(Global_DiscountFactor,A383)))</f>
        <v>-842.45358809303605</v>
      </c>
      <c r="L383" s="11"/>
      <c r="M383" s="5">
        <f t="shared" si="11"/>
        <v>32</v>
      </c>
      <c r="N383" s="22" cm="1">
        <f t="array" ref="N383">INDEX(Annuity_PolicyHoldersInforce,A383)*INDEX(Global_QxFactor,INDEX(Global_Age,A383),Global_QxIndex)</f>
        <v>1.2390789926919533E-5</v>
      </c>
      <c r="O383" s="22" cm="1">
        <f t="array" ref="O383">IF(A383=1,1,INDEX(Annuity_PolicyHoldersInforce,(A383-1))-INDEX(Annuity_Deaths,(A383-1)))</f>
        <v>0.99825577654084885</v>
      </c>
      <c r="P383" s="23" cm="1">
        <f t="array" ref="P383">Annuity_Annuity*((1+Annuity_AnnuityEscalation)^INDEX(Annuity_PolicyAge,A383))</f>
        <v>4764.9414686036071</v>
      </c>
      <c r="Q383" s="23" cm="1">
        <f t="array" ref="Q383">INDEX(Annuity_PolicyHoldersInforce,A383)*INDEX(Global_EscalatedExpense,A383)</f>
        <v>23.399485417375708</v>
      </c>
      <c r="R383" s="23" cm="1">
        <f t="array" ref="R383">INDEX(Annuity_PolicyHoldersInforce,A383)*INDEX(Annuity_EscalatedAnnuity,A383)</f>
        <v>4756.6303459125866</v>
      </c>
      <c r="S383" s="23" cm="1">
        <f t="array" ref="S383">-INDEX(Annuity_ExpensesPaid,A383)-INDEX(Annuity_AnnuitiesPaid,A383)</f>
        <v>-4780.0298313299627</v>
      </c>
      <c r="T383" s="23" cm="1">
        <f t="array" ref="T383">IF(A383=Global_MaxT,INDEX(Annuity_NetCF,A383),INDEX(Annuity_NetCF,A383)+(INDEX(Annuity_BEL,(A383+1))*INDEX(Global_DiscountFactor,A383)))</f>
        <v>-2129188.5611672048</v>
      </c>
    </row>
    <row r="384" spans="1:20" x14ac:dyDescent="0.2">
      <c r="A384" s="7">
        <v>382</v>
      </c>
      <c r="B384" s="21">
        <f t="shared" si="10"/>
        <v>53</v>
      </c>
      <c r="C384" s="21"/>
      <c r="D384" s="22" cm="1">
        <f t="array" ref="D384">IF(A384=1,1,INDEX(Life_PolicyHoldersInforce,(A384-1))-INDEX(Life_Deaths,(A384-1))-INDEX(Life_Lapses,(A384-1)))</f>
        <v>3.2132757728921012E-2</v>
      </c>
      <c r="E384" s="22" cm="1">
        <f t="array" ref="E384">(INDEX(Life_PolicyHoldersInforce,A384)-INDEX(Life_Deaths,A384))*INDEX(Life_LapseRateFactor,(Global_DurationInforce+A384))</f>
        <v>2.8088858041182507E-4</v>
      </c>
      <c r="F384" s="22" cm="1">
        <f t="array" ref="F384">INDEX(Life_PolicyHoldersInforce,A384)*INDEX(Global_QxFactor,INDEX(Global_Age,A384),Global_QxIndex)</f>
        <v>3.9884592721449468E-7</v>
      </c>
      <c r="G384" s="11" cm="1">
        <f t="array" ref="G384">INDEX(Life_Deaths,A384)*Life_SumAssured</f>
        <v>0.19942296360724734</v>
      </c>
      <c r="H384" s="11" cm="1">
        <f t="array" ref="H384">INDEX(Life_PolicyHoldersInforce,A384)*Life_Premium</f>
        <v>1.4331209947098771</v>
      </c>
      <c r="I384" s="11" cm="1">
        <f t="array" ref="I384">INDEX(Life_PolicyHoldersInforce,A384)*INDEX(Global_EscalatedExpense,A384)</f>
        <v>0.75627239686905623</v>
      </c>
      <c r="J384" s="11" cm="1">
        <f t="array" ref="J384">INDEX(Life_PremiumsReceived,A384)-INDEX(Life_ExpensesPaid,A384)-INDEX(Life_DeathBenefitsPaid,A384)</f>
        <v>0.47742563423357354</v>
      </c>
      <c r="K384" s="11" cm="1">
        <f t="array" ref="K384">IF(A384=Global_MaxT,INDEX(Life_NetCF,A384),INDEX(Life_NetCF,A384)+(INDEX(Life_BEL,(A384+1))/INDEX(Global_DiscountFactor,A384)))</f>
        <v>-838.855155836525</v>
      </c>
      <c r="L384" s="11"/>
      <c r="M384" s="5">
        <f t="shared" si="11"/>
        <v>32</v>
      </c>
      <c r="N384" s="22" cm="1">
        <f t="array" ref="N384">INDEX(Annuity_PolicyHoldersInforce,A384)*INDEX(Global_QxFactor,INDEX(Global_Age,A384),Global_QxIndex)</f>
        <v>1.2390636126983063E-5</v>
      </c>
      <c r="O384" s="22" cm="1">
        <f t="array" ref="O384">IF(A384=1,1,INDEX(Annuity_PolicyHoldersInforce,(A384-1))-INDEX(Annuity_Deaths,(A384-1)))</f>
        <v>0.99824338575092197</v>
      </c>
      <c r="P384" s="23" cm="1">
        <f t="array" ref="P384">Annuity_Annuity*((1+Annuity_AnnuityEscalation)^INDEX(Annuity_PolicyAge,A384))</f>
        <v>4764.9414686036071</v>
      </c>
      <c r="Q384" s="23" cm="1">
        <f t="array" ref="Q384">INDEX(Annuity_PolicyHoldersInforce,A384)*INDEX(Global_EscalatedExpense,A384)</f>
        <v>23.494526189423393</v>
      </c>
      <c r="R384" s="23" cm="1">
        <f t="array" ref="R384">INDEX(Annuity_PolicyHoldersInforce,A384)*INDEX(Annuity_EscalatedAnnuity,A384)</f>
        <v>4756.5713045238354</v>
      </c>
      <c r="S384" s="23" cm="1">
        <f t="array" ref="S384">-INDEX(Annuity_ExpensesPaid,A384)-INDEX(Annuity_AnnuitiesPaid,A384)</f>
        <v>-4780.0658307132589</v>
      </c>
      <c r="T384" s="23" cm="1">
        <f t="array" ref="T384">IF(A384=Global_MaxT,INDEX(Annuity_NetCF,A384),INDEX(Annuity_NetCF,A384)+(INDEX(Annuity_BEL,(A384+1))*INDEX(Global_DiscountFactor,A384)))</f>
        <v>-2134749.1972835986</v>
      </c>
    </row>
    <row r="385" spans="1:20" x14ac:dyDescent="0.2">
      <c r="A385" s="7">
        <v>383</v>
      </c>
      <c r="B385" s="21">
        <f t="shared" si="10"/>
        <v>53</v>
      </c>
      <c r="C385" s="21"/>
      <c r="D385" s="22" cm="1">
        <f t="array" ref="D385">IF(A385=1,1,INDEX(Life_PolicyHoldersInforce,(A385-1))-INDEX(Life_Deaths,(A385-1))-INDEX(Life_Lapses,(A385-1)))</f>
        <v>3.1851470302581973E-2</v>
      </c>
      <c r="E385" s="22" cm="1">
        <f t="array" ref="E385">(INDEX(Life_PolicyHoldersInforce,A385)-INDEX(Life_Deaths,A385))*INDEX(Life_LapseRateFactor,(Global_DurationInforce+A385))</f>
        <v>2.7842970568533511E-4</v>
      </c>
      <c r="F385" s="22" cm="1">
        <f t="array" ref="F385">INDEX(Life_PolicyHoldersInforce,A385)*INDEX(Global_QxFactor,INDEX(Global_Age,A385),Global_QxIndex)</f>
        <v>3.9535446391344731E-7</v>
      </c>
      <c r="G385" s="11" cm="1">
        <f t="array" ref="G385">INDEX(Life_Deaths,A385)*Life_SumAssured</f>
        <v>0.19767723195672365</v>
      </c>
      <c r="H385" s="11" cm="1">
        <f t="array" ref="H385">INDEX(Life_PolicyHoldersInforce,A385)*Life_Premium</f>
        <v>1.4205755754951561</v>
      </c>
      <c r="I385" s="11" cm="1">
        <f t="array" ref="I385">INDEX(Life_PolicyHoldersInforce,A385)*INDEX(Global_EscalatedExpense,A385)</f>
        <v>0.75270622793048669</v>
      </c>
      <c r="J385" s="11" cm="1">
        <f t="array" ref="J385">INDEX(Life_PremiumsReceived,A385)-INDEX(Life_ExpensesPaid,A385)-INDEX(Life_DeathBenefitsPaid,A385)</f>
        <v>0.47019211560794577</v>
      </c>
      <c r="K385" s="11" cm="1">
        <f t="array" ref="K385">IF(A385=Global_MaxT,INDEX(Life_NetCF,A385),INDEX(Life_NetCF,A385)+(INDEX(Life_BEL,(A385+1))/INDEX(Global_DiscountFactor,A385)))</f>
        <v>-835.26687770795888</v>
      </c>
      <c r="L385" s="11"/>
      <c r="M385" s="5">
        <f t="shared" si="11"/>
        <v>32</v>
      </c>
      <c r="N385" s="22" cm="1">
        <f t="array" ref="N385">INDEX(Annuity_PolicyHoldersInforce,A385)*INDEX(Global_QxFactor,INDEX(Global_Age,A385),Global_QxIndex)</f>
        <v>1.2390482328955625E-5</v>
      </c>
      <c r="O385" s="22" cm="1">
        <f t="array" ref="O385">IF(A385=1,1,INDEX(Annuity_PolicyHoldersInforce,(A385-1))-INDEX(Annuity_Deaths,(A385-1)))</f>
        <v>0.99823099511479496</v>
      </c>
      <c r="P385" s="23" cm="1">
        <f t="array" ref="P385">Annuity_Annuity*((1+Annuity_AnnuityEscalation)^INDEX(Annuity_PolicyAge,A385))</f>
        <v>4764.9414686036071</v>
      </c>
      <c r="Q385" s="23" cm="1">
        <f t="array" ref="Q385">INDEX(Annuity_PolicyHoldersInforce,A385)*INDEX(Global_EscalatedExpense,A385)</f>
        <v>23.589952984846818</v>
      </c>
      <c r="R385" s="23" cm="1">
        <f t="array" ref="R385">INDEX(Annuity_PolicyHoldersInforce,A385)*INDEX(Annuity_EscalatedAnnuity,A385)</f>
        <v>4756.5122638679313</v>
      </c>
      <c r="S385" s="23" cm="1">
        <f t="array" ref="S385">-INDEX(Annuity_ExpensesPaid,A385)-INDEX(Annuity_AnnuitiesPaid,A385)</f>
        <v>-4780.1022168527779</v>
      </c>
      <c r="T385" s="23" cm="1">
        <f t="array" ref="T385">IF(A385=Global_MaxT,INDEX(Annuity_NetCF,A385),INDEX(Annuity_NetCF,A385)+(INDEX(Annuity_BEL,(A385+1))*INDEX(Global_DiscountFactor,A385)))</f>
        <v>-2140336.8639028524</v>
      </c>
    </row>
    <row r="386" spans="1:20" x14ac:dyDescent="0.2">
      <c r="A386" s="7">
        <v>384</v>
      </c>
      <c r="B386" s="21">
        <f t="shared" si="10"/>
        <v>54</v>
      </c>
      <c r="C386" s="21"/>
      <c r="D386" s="22" cm="1">
        <f t="array" ref="D386">IF(A386=1,1,INDEX(Life_PolicyHoldersInforce,(A386-1))-INDEX(Life_Deaths,(A386-1))-INDEX(Life_Lapses,(A386-1)))</f>
        <v>3.1572645242432723E-2</v>
      </c>
      <c r="E386" s="22" cm="1">
        <f t="array" ref="E386">(INDEX(Life_PolicyHoldersInforce,A386)-INDEX(Life_Deaths,A386))*INDEX(Life_LapseRateFactor,(Global_DurationInforce+A386))</f>
        <v>2.7599198841906253E-4</v>
      </c>
      <c r="F386" s="22" cm="1">
        <f t="array" ref="F386">INDEX(Life_PolicyHoldersInforce,A386)*INDEX(Global_QxFactor,INDEX(Global_Age,A386),Global_QxIndex)</f>
        <v>4.3391326385779919E-7</v>
      </c>
      <c r="G386" s="11" cm="1">
        <f t="array" ref="G386">INDEX(Life_Deaths,A386)*Life_SumAssured</f>
        <v>0.21695663192889961</v>
      </c>
      <c r="H386" s="11" cm="1">
        <f t="array" ref="H386">INDEX(Life_PolicyHoldersInforce,A386)*Life_Premium</f>
        <v>1.4081399778124994</v>
      </c>
      <c r="I386" s="11" cm="1">
        <f t="array" ref="I386">INDEX(Life_PolicyHoldersInforce,A386)*INDEX(Global_EscalatedExpense,A386)</f>
        <v>0.74915687510334883</v>
      </c>
      <c r="J386" s="11" cm="1">
        <f t="array" ref="J386">INDEX(Life_PremiumsReceived,A386)-INDEX(Life_ExpensesPaid,A386)-INDEX(Life_DeathBenefitsPaid,A386)</f>
        <v>0.44202647078025104</v>
      </c>
      <c r="K386" s="11" cm="1">
        <f t="array" ref="K386">IF(A386=Global_MaxT,INDEX(Life_NetCF,A386),INDEX(Life_NetCF,A386)+(INDEX(Life_BEL,(A386+1))/INDEX(Global_DiscountFactor,A386)))</f>
        <v>-831.68878261953762</v>
      </c>
      <c r="L386" s="11"/>
      <c r="M386" s="5">
        <f t="shared" si="11"/>
        <v>33</v>
      </c>
      <c r="N386" s="22" cm="1">
        <f t="array" ref="N386">INDEX(Annuity_PolicyHoldersInforce,A386)*INDEX(Global_QxFactor,INDEX(Global_Age,A386),Global_QxIndex)</f>
        <v>1.371884710494651E-5</v>
      </c>
      <c r="O386" s="22" cm="1">
        <f t="array" ref="O386">IF(A386=1,1,INDEX(Annuity_PolicyHoldersInforce,(A386-1))-INDEX(Annuity_Deaths,(A386-1)))</f>
        <v>0.99821860463246603</v>
      </c>
      <c r="P386" s="23" cm="1">
        <f t="array" ref="P386">Annuity_Annuity*((1+Annuity_AnnuityEscalation)^INDEX(Annuity_PolicyAge,A386))</f>
        <v>5003.1885420337876</v>
      </c>
      <c r="Q386" s="23" cm="1">
        <f t="array" ref="Q386">INDEX(Annuity_PolicyHoldersInforce,A386)*INDEX(Global_EscalatedExpense,A386)</f>
        <v>23.685767371541992</v>
      </c>
      <c r="R386" s="23" cm="1">
        <f t="array" ref="R386">INDEX(Annuity_PolicyHoldersInforce,A386)*INDEX(Annuity_EscalatedAnnuity,A386)</f>
        <v>4994.2758851421095</v>
      </c>
      <c r="S386" s="23" cm="1">
        <f t="array" ref="S386">-INDEX(Annuity_ExpensesPaid,A386)-INDEX(Annuity_AnnuitiesPaid,A386)</f>
        <v>-5017.9616525136516</v>
      </c>
      <c r="T386" s="23" cm="1">
        <f t="array" ref="T386">IF(A386=Global_MaxT,INDEX(Annuity_NetCF,A386),INDEX(Annuity_NetCF,A386)+(INDEX(Annuity_BEL,(A386+1))*INDEX(Global_DiscountFactor,A386)))</f>
        <v>-2145951.6922086664</v>
      </c>
    </row>
    <row r="387" spans="1:20" x14ac:dyDescent="0.2">
      <c r="A387" s="7">
        <v>385</v>
      </c>
      <c r="B387" s="21">
        <f t="shared" ref="B387:B450" si="12">FLOOR(Global_AgeAtInception+((Global_DurationInforce+A387)/12),1)</f>
        <v>54</v>
      </c>
      <c r="C387" s="21"/>
      <c r="D387" s="22" cm="1">
        <f t="array" ref="D387">IF(A387=1,1,INDEX(Life_PolicyHoldersInforce,(A387-1))-INDEX(Life_Deaths,(A387-1))-INDEX(Life_Lapses,(A387-1)))</f>
        <v>3.1296219340749803E-2</v>
      </c>
      <c r="E387" s="22" cm="1">
        <f t="array" ref="E387">(INDEX(Life_PolicyHoldersInforce,A387)-INDEX(Life_Deaths,A387))*INDEX(Life_LapseRateFactor,(Global_DurationInforce+A387))</f>
        <v>2.7357561393823605E-4</v>
      </c>
      <c r="F387" s="22" cm="1">
        <f t="array" ref="F387">INDEX(Life_PolicyHoldersInforce,A387)*INDEX(Global_QxFactor,INDEX(Global_Age,A387),Global_QxIndex)</f>
        <v>4.3011425163398753E-7</v>
      </c>
      <c r="G387" s="11" cm="1">
        <f t="array" ref="G387">INDEX(Life_Deaths,A387)*Life_SumAssured</f>
        <v>0.21505712581699377</v>
      </c>
      <c r="H387" s="11" cm="1">
        <f t="array" ref="H387">INDEX(Life_PolicyHoldersInforce,A387)*Life_Premium</f>
        <v>1.3958113825974412</v>
      </c>
      <c r="I387" s="11" cm="1">
        <f t="array" ref="I387">INDEX(Life_PolicyHoldersInforce,A387)*INDEX(Global_EscalatedExpense,A387)</f>
        <v>0.74562326673626489</v>
      </c>
      <c r="J387" s="11" cm="1">
        <f t="array" ref="J387">INDEX(Life_PremiumsReceived,A387)-INDEX(Life_ExpensesPaid,A387)-INDEX(Life_DeathBenefitsPaid,A387)</f>
        <v>0.43513099004418254</v>
      </c>
      <c r="K387" s="11" cm="1">
        <f t="array" ref="K387">IF(A387=Global_MaxT,INDEX(Life_NetCF,A387),INDEX(Life_NetCF,A387)+(INDEX(Life_BEL,(A387+1))/INDEX(Global_DiscountFactor,A387)))</f>
        <v>-828.09999051333409</v>
      </c>
      <c r="L387" s="11"/>
      <c r="M387" s="5">
        <f t="shared" ref="M387:M450" si="13">FLOOR((Global_DurationInforce+A387)/12,1)</f>
        <v>33</v>
      </c>
      <c r="N387" s="22" cm="1">
        <f t="array" ref="N387">INDEX(Annuity_PolicyHoldersInforce,A387)*INDEX(Global_QxFactor,INDEX(Global_Age,A387),Global_QxIndex)</f>
        <v>1.3718658562311644E-5</v>
      </c>
      <c r="O387" s="22" cm="1">
        <f t="array" ref="O387">IF(A387=1,1,INDEX(Annuity_PolicyHoldersInforce,(A387-1))-INDEX(Annuity_Deaths,(A387-1)))</f>
        <v>0.99820488578536104</v>
      </c>
      <c r="P387" s="23" cm="1">
        <f t="array" ref="P387">Annuity_Annuity*((1+Annuity_AnnuityEscalation)^INDEX(Annuity_PolicyAge,A387))</f>
        <v>5003.1885420337876</v>
      </c>
      <c r="Q387" s="23" cm="1">
        <f t="array" ref="Q387">INDEX(Annuity_PolicyHoldersInforce,A387)*INDEX(Global_EscalatedExpense,A387)</f>
        <v>23.781939272206969</v>
      </c>
      <c r="R387" s="23" cm="1">
        <f t="array" ref="R387">INDEX(Annuity_PolicyHoldersInforce,A387)*INDEX(Annuity_EscalatedAnnuity,A387)</f>
        <v>4994.2072471634638</v>
      </c>
      <c r="S387" s="23" cm="1">
        <f t="array" ref="S387">-INDEX(Annuity_ExpensesPaid,A387)-INDEX(Annuity_AnnuitiesPaid,A387)</f>
        <v>-5017.9891864356705</v>
      </c>
      <c r="T387" s="23" cm="1">
        <f t="array" ref="T387">IF(A387=Global_MaxT,INDEX(Annuity_NetCF,A387),INDEX(Annuity_NetCF,A387)+(INDEX(Annuity_BEL,(A387+1))*INDEX(Global_DiscountFactor,A387)))</f>
        <v>-2151354.8337466833</v>
      </c>
    </row>
    <row r="388" spans="1:20" x14ac:dyDescent="0.2">
      <c r="A388" s="7">
        <v>386</v>
      </c>
      <c r="B388" s="21">
        <f t="shared" si="12"/>
        <v>54</v>
      </c>
      <c r="C388" s="21"/>
      <c r="D388" s="22" cm="1">
        <f t="array" ref="D388">IF(A388=1,1,INDEX(Life_PolicyHoldersInforce,(A388-1))-INDEX(Life_Deaths,(A388-1))-INDEX(Life_Lapses,(A388-1)))</f>
        <v>3.1022213612559937E-2</v>
      </c>
      <c r="E388" s="22" cm="1">
        <f t="array" ref="E388">(INDEX(Life_PolicyHoldersInforce,A388)-INDEX(Life_Deaths,A388))*INDEX(Life_LapseRateFactor,(Global_DurationInforce+A388))</f>
        <v>2.7118039538177185E-4</v>
      </c>
      <c r="F388" s="22" cm="1">
        <f t="array" ref="F388">INDEX(Life_PolicyHoldersInforce,A388)*INDEX(Global_QxFactor,INDEX(Global_Age,A388),Global_QxIndex)</f>
        <v>4.2634850065171611E-7</v>
      </c>
      <c r="G388" s="11" cm="1">
        <f t="array" ref="G388">INDEX(Life_Deaths,A388)*Life_SumAssured</f>
        <v>0.21317425032585804</v>
      </c>
      <c r="H388" s="11" cm="1">
        <f t="array" ref="H388">INDEX(Life_PolicyHoldersInforce,A388)*Life_Premium</f>
        <v>1.3835907271201733</v>
      </c>
      <c r="I388" s="11" cm="1">
        <f t="array" ref="I388">INDEX(Life_PolicyHoldersInforce,A388)*INDEX(Global_EscalatedExpense,A388)</f>
        <v>0.74210632562340795</v>
      </c>
      <c r="J388" s="11" cm="1">
        <f t="array" ref="J388">INDEX(Life_PremiumsReceived,A388)-INDEX(Life_ExpensesPaid,A388)-INDEX(Life_DeathBenefitsPaid,A388)</f>
        <v>0.42831015117090732</v>
      </c>
      <c r="K388" s="11" cm="1">
        <f t="array" ref="K388">IF(A388=Global_MaxT,INDEX(Life_NetCF,A388),INDEX(Life_NetCF,A388)+(INDEX(Life_BEL,(A388+1))/INDEX(Global_DiscountFactor,A388)))</f>
        <v>-824.52172033741226</v>
      </c>
      <c r="L388" s="11"/>
      <c r="M388" s="5">
        <f t="shared" si="13"/>
        <v>33</v>
      </c>
      <c r="N388" s="22" cm="1">
        <f t="array" ref="N388">INDEX(Annuity_PolicyHoldersInforce,A388)*INDEX(Global_QxFactor,INDEX(Global_Age,A388),Global_QxIndex)</f>
        <v>1.3718470022267983E-5</v>
      </c>
      <c r="O388" s="22" cm="1">
        <f t="array" ref="O388">IF(A388=1,1,INDEX(Annuity_PolicyHoldersInforce,(A388-1))-INDEX(Annuity_Deaths,(A388-1)))</f>
        <v>0.99819116712679878</v>
      </c>
      <c r="P388" s="23" cm="1">
        <f t="array" ref="P388">Annuity_Annuity*((1+Annuity_AnnuityEscalation)^INDEX(Annuity_PolicyAge,A388))</f>
        <v>5003.1885420337876</v>
      </c>
      <c r="Q388" s="23" cm="1">
        <f t="array" ref="Q388">INDEX(Annuity_PolicyHoldersInforce,A388)*INDEX(Global_EscalatedExpense,A388)</f>
        <v>23.878501661992853</v>
      </c>
      <c r="R388" s="23" cm="1">
        <f t="array" ref="R388">INDEX(Annuity_PolicyHoldersInforce,A388)*INDEX(Annuity_EscalatedAnnuity,A388)</f>
        <v>4994.1386101281332</v>
      </c>
      <c r="S388" s="23" cm="1">
        <f t="array" ref="S388">-INDEX(Annuity_ExpensesPaid,A388)-INDEX(Annuity_AnnuitiesPaid,A388)</f>
        <v>-5018.0171117901264</v>
      </c>
      <c r="T388" s="23" cm="1">
        <f t="array" ref="T388">IF(A388=Global_MaxT,INDEX(Annuity_NetCF,A388),INDEX(Annuity_NetCF,A388)+(INDEX(Annuity_BEL,(A388+1))*INDEX(Global_DiscountFactor,A388)))</f>
        <v>-2156784.2476814035</v>
      </c>
    </row>
    <row r="389" spans="1:20" x14ac:dyDescent="0.2">
      <c r="A389" s="7">
        <v>387</v>
      </c>
      <c r="B389" s="21">
        <f t="shared" si="12"/>
        <v>54</v>
      </c>
      <c r="C389" s="21"/>
      <c r="D389" s="22" cm="1">
        <f t="array" ref="D389">IF(A389=1,1,INDEX(Life_PolicyHoldersInforce,(A389-1))-INDEX(Life_Deaths,(A389-1))-INDEX(Life_Lapses,(A389-1)))</f>
        <v>3.0750606868677512E-2</v>
      </c>
      <c r="E389" s="22" cm="1">
        <f t="array" ref="E389">(INDEX(Life_PolicyHoldersInforce,A389)-INDEX(Life_Deaths,A389))*INDEX(Life_LapseRateFactor,(Global_DurationInforce+A389))</f>
        <v>2.6880614752459862E-4</v>
      </c>
      <c r="F389" s="22" cm="1">
        <f t="array" ref="F389">INDEX(Life_PolicyHoldersInforce,A389)*INDEX(Global_QxFactor,INDEX(Global_Age,A389),Global_QxIndex)</f>
        <v>4.2261571970102717E-7</v>
      </c>
      <c r="G389" s="11" cm="1">
        <f t="array" ref="G389">INDEX(Life_Deaths,A389)*Life_SumAssured</f>
        <v>0.21130785985051359</v>
      </c>
      <c r="H389" s="11" cm="1">
        <f t="array" ref="H389">INDEX(Life_PolicyHoldersInforce,A389)*Life_Premium</f>
        <v>1.3714770663430171</v>
      </c>
      <c r="I389" s="11" cm="1">
        <f t="array" ref="I389">INDEX(Life_PolicyHoldersInforce,A389)*INDEX(Global_EscalatedExpense,A389)</f>
        <v>0.7386059731489989</v>
      </c>
      <c r="J389" s="11" cm="1">
        <f t="array" ref="J389">INDEX(Life_PremiumsReceived,A389)-INDEX(Life_ExpensesPaid,A389)-INDEX(Life_DeathBenefitsPaid,A389)</f>
        <v>0.42156323334350465</v>
      </c>
      <c r="K389" s="11" cm="1">
        <f t="array" ref="K389">IF(A389=Global_MaxT,INDEX(Life_NetCF,A389),INDEX(Life_NetCF,A389)+(INDEX(Life_BEL,(A389+1))/INDEX(Global_DiscountFactor,A389)))</f>
        <v>-820.95399540413314</v>
      </c>
      <c r="L389" s="11"/>
      <c r="M389" s="5">
        <f t="shared" si="13"/>
        <v>33</v>
      </c>
      <c r="N389" s="22" cm="1">
        <f t="array" ref="N389">INDEX(Annuity_PolicyHoldersInforce,A389)*INDEX(Global_QxFactor,INDEX(Global_Age,A389),Global_QxIndex)</f>
        <v>1.3718281484815489E-5</v>
      </c>
      <c r="O389" s="22" cm="1">
        <f t="array" ref="O389">IF(A389=1,1,INDEX(Annuity_PolicyHoldersInforce,(A389-1))-INDEX(Annuity_Deaths,(A389-1)))</f>
        <v>0.99817744865677649</v>
      </c>
      <c r="P389" s="23" cm="1">
        <f t="array" ref="P389">Annuity_Annuity*((1+Annuity_AnnuityEscalation)^INDEX(Annuity_PolicyAge,A389))</f>
        <v>5003.1885420337876</v>
      </c>
      <c r="Q389" s="23" cm="1">
        <f t="array" ref="Q389">INDEX(Annuity_PolicyHoldersInforce,A389)*INDEX(Global_EscalatedExpense,A389)</f>
        <v>23.975456126412066</v>
      </c>
      <c r="R389" s="23" cm="1">
        <f t="array" ref="R389">INDEX(Annuity_PolicyHoldersInforce,A389)*INDEX(Annuity_EscalatedAnnuity,A389)</f>
        <v>4994.0699740361033</v>
      </c>
      <c r="S389" s="23" cm="1">
        <f t="array" ref="S389">-INDEX(Annuity_ExpensesPaid,A389)-INDEX(Annuity_AnnuitiesPaid,A389)</f>
        <v>-5018.045430162515</v>
      </c>
      <c r="T389" s="23" cm="1">
        <f t="array" ref="T389">IF(A389=Global_MaxT,INDEX(Annuity_NetCF,A389),INDEX(Annuity_NetCF,A389)+(INDEX(Annuity_BEL,(A389+1))*INDEX(Global_DiscountFactor,A389)))</f>
        <v>-2162240.0615017088</v>
      </c>
    </row>
    <row r="390" spans="1:20" x14ac:dyDescent="0.2">
      <c r="A390" s="7">
        <v>388</v>
      </c>
      <c r="B390" s="21">
        <f t="shared" si="12"/>
        <v>54</v>
      </c>
      <c r="C390" s="21"/>
      <c r="D390" s="22" cm="1">
        <f t="array" ref="D390">IF(A390=1,1,INDEX(Life_PolicyHoldersInforce,(A390-1))-INDEX(Life_Deaths,(A390-1))-INDEX(Life_Lapses,(A390-1)))</f>
        <v>3.0481378105433211E-2</v>
      </c>
      <c r="E390" s="22" cm="1">
        <f t="array" ref="E390">(INDEX(Life_PolicyHoldersInforce,A390)-INDEX(Life_Deaths,A390))*INDEX(Life_LapseRateFactor,(Global_DurationInforce+A390))</f>
        <v>2.6645268676333384E-4</v>
      </c>
      <c r="F390" s="22" cm="1">
        <f t="array" ref="F390">INDEX(Life_PolicyHoldersInforce,A390)*INDEX(Global_QxFactor,INDEX(Global_Age,A390),Global_QxIndex)</f>
        <v>4.1891562012157452E-7</v>
      </c>
      <c r="G390" s="11" cm="1">
        <f t="array" ref="G390">INDEX(Life_Deaths,A390)*Life_SumAssured</f>
        <v>0.20945781006078726</v>
      </c>
      <c r="H390" s="11" cm="1">
        <f t="array" ref="H390">INDEX(Life_PolicyHoldersInforce,A390)*Life_Premium</f>
        <v>1.3594694635023212</v>
      </c>
      <c r="I390" s="11" cm="1">
        <f t="array" ref="I390">INDEX(Life_PolicyHoldersInforce,A390)*INDEX(Global_EscalatedExpense,A390)</f>
        <v>0.73512213106807711</v>
      </c>
      <c r="J390" s="11" cm="1">
        <f t="array" ref="J390">INDEX(Life_PremiumsReceived,A390)-INDEX(Life_ExpensesPaid,A390)-INDEX(Life_DeathBenefitsPaid,A390)</f>
        <v>0.41488952237345689</v>
      </c>
      <c r="K390" s="11" cm="1">
        <f t="array" ref="K390">IF(A390=Global_MaxT,INDEX(Life_NetCF,A390),INDEX(Life_NetCF,A390)+(INDEX(Life_BEL,(A390+1))/INDEX(Global_DiscountFactor,A390)))</f>
        <v>-817.39683819560798</v>
      </c>
      <c r="L390" s="11"/>
      <c r="M390" s="5">
        <f t="shared" si="13"/>
        <v>33</v>
      </c>
      <c r="N390" s="22" cm="1">
        <f t="array" ref="N390">INDEX(Annuity_PolicyHoldersInforce,A390)*INDEX(Global_QxFactor,INDEX(Global_Age,A390),Global_QxIndex)</f>
        <v>1.3718092949954128E-5</v>
      </c>
      <c r="O390" s="22" cm="1">
        <f t="array" ref="O390">IF(A390=1,1,INDEX(Annuity_PolicyHoldersInforce,(A390-1))-INDEX(Annuity_Deaths,(A390-1)))</f>
        <v>0.99816373037529171</v>
      </c>
      <c r="P390" s="23" cm="1">
        <f t="array" ref="P390">Annuity_Annuity*((1+Annuity_AnnuityEscalation)^INDEX(Annuity_PolicyAge,A390))</f>
        <v>5003.1885420337876</v>
      </c>
      <c r="Q390" s="23" cm="1">
        <f t="array" ref="Q390">INDEX(Annuity_PolicyHoldersInforce,A390)*INDEX(Global_EscalatedExpense,A390)</f>
        <v>24.072804257414901</v>
      </c>
      <c r="R390" s="23" cm="1">
        <f t="array" ref="R390">INDEX(Annuity_PolicyHoldersInforce,A390)*INDEX(Annuity_EscalatedAnnuity,A390)</f>
        <v>4994.0013388873622</v>
      </c>
      <c r="S390" s="23" cm="1">
        <f t="array" ref="S390">-INDEX(Annuity_ExpensesPaid,A390)-INDEX(Annuity_AnnuitiesPaid,A390)</f>
        <v>-5018.0741431447768</v>
      </c>
      <c r="T390" s="23" cm="1">
        <f t="array" ref="T390">IF(A390=Global_MaxT,INDEX(Annuity_NetCF,A390),INDEX(Annuity_NetCF,A390)+(INDEX(Annuity_BEL,(A390+1))*INDEX(Global_DiscountFactor,A390)))</f>
        <v>-2167722.4033154459</v>
      </c>
    </row>
    <row r="391" spans="1:20" x14ac:dyDescent="0.2">
      <c r="A391" s="7">
        <v>389</v>
      </c>
      <c r="B391" s="21">
        <f t="shared" si="12"/>
        <v>54</v>
      </c>
      <c r="C391" s="21"/>
      <c r="D391" s="22" cm="1">
        <f t="array" ref="D391">IF(A391=1,1,INDEX(Life_PolicyHoldersInforce,(A391-1))-INDEX(Life_Deaths,(A391-1))-INDEX(Life_Lapses,(A391-1)))</f>
        <v>3.0214506503049757E-2</v>
      </c>
      <c r="E391" s="22" cm="1">
        <f t="array" ref="E391">(INDEX(Life_PolicyHoldersInforce,A391)-INDEX(Life_Deaths,A391))*INDEX(Life_LapseRateFactor,(Global_DurationInforce+A391))</f>
        <v>2.6411983110208559E-4</v>
      </c>
      <c r="F391" s="22" cm="1">
        <f t="array" ref="F391">INDEX(Life_PolicyHoldersInforce,A391)*INDEX(Global_QxFactor,INDEX(Global_Age,A391),Global_QxIndex)</f>
        <v>4.152479157803008E-7</v>
      </c>
      <c r="G391" s="11" cm="1">
        <f t="array" ref="G391">INDEX(Life_Deaths,A391)*Life_SumAssured</f>
        <v>0.2076239578901504</v>
      </c>
      <c r="H391" s="11" cm="1">
        <f t="array" ref="H391">INDEX(Life_PolicyHoldersInforce,A391)*Life_Premium</f>
        <v>1.3475669900360192</v>
      </c>
      <c r="I391" s="11" cm="1">
        <f t="array" ref="I391">INDEX(Life_PolicyHoldersInforce,A391)*INDEX(Global_EscalatedExpense,A391)</f>
        <v>0.73165472150474398</v>
      </c>
      <c r="J391" s="11" cm="1">
        <f t="array" ref="J391">INDEX(Life_PremiumsReceived,A391)-INDEX(Life_ExpensesPaid,A391)-INDEX(Life_DeathBenefitsPaid,A391)</f>
        <v>0.40828831064112481</v>
      </c>
      <c r="K391" s="11" cm="1">
        <f t="array" ref="K391">IF(A391=Global_MaxT,INDEX(Life_NetCF,A391),INDEX(Life_NetCF,A391)+(INDEX(Life_BEL,(A391+1))/INDEX(Global_DiscountFactor,A391)))</f>
        <v>-813.85027037431632</v>
      </c>
      <c r="L391" s="11"/>
      <c r="M391" s="5">
        <f t="shared" si="13"/>
        <v>33</v>
      </c>
      <c r="N391" s="22" cm="1">
        <f t="array" ref="N391">INDEX(Annuity_PolicyHoldersInforce,A391)*INDEX(Global_QxFactor,INDEX(Global_Age,A391),Global_QxIndex)</f>
        <v>1.3717904417683863E-5</v>
      </c>
      <c r="O391" s="22" cm="1">
        <f t="array" ref="O391">IF(A391=1,1,INDEX(Annuity_PolicyHoldersInforce,(A391-1))-INDEX(Annuity_Deaths,(A391-1)))</f>
        <v>0.99815001228234179</v>
      </c>
      <c r="P391" s="23" cm="1">
        <f t="array" ref="P391">Annuity_Annuity*((1+Annuity_AnnuityEscalation)^INDEX(Annuity_PolicyAge,A391))</f>
        <v>5003.1885420337876</v>
      </c>
      <c r="Q391" s="23" cm="1">
        <f t="array" ref="Q391">INDEX(Annuity_PolicyHoldersInforce,A391)*INDEX(Global_EscalatedExpense,A391)</f>
        <v>24.170547653415397</v>
      </c>
      <c r="R391" s="23" cm="1">
        <f t="array" ref="R391">INDEX(Annuity_PolicyHoldersInforce,A391)*INDEX(Annuity_EscalatedAnnuity,A391)</f>
        <v>4993.9327046818971</v>
      </c>
      <c r="S391" s="23" cm="1">
        <f t="array" ref="S391">-INDEX(Annuity_ExpensesPaid,A391)-INDEX(Annuity_AnnuitiesPaid,A391)</f>
        <v>-5018.1032523353124</v>
      </c>
      <c r="T391" s="23" cm="1">
        <f t="array" ref="T391">IF(A391=Global_MaxT,INDEX(Annuity_NetCF,A391),INDEX(Annuity_NetCF,A391)+(INDEX(Annuity_BEL,(A391+1))*INDEX(Global_DiscountFactor,A391)))</f>
        <v>-2173231.4018524336</v>
      </c>
    </row>
    <row r="392" spans="1:20" x14ac:dyDescent="0.2">
      <c r="A392" s="7">
        <v>390</v>
      </c>
      <c r="B392" s="21">
        <f t="shared" si="12"/>
        <v>54</v>
      </c>
      <c r="C392" s="21"/>
      <c r="D392" s="22" cm="1">
        <f t="array" ref="D392">IF(A392=1,1,INDEX(Life_PolicyHoldersInforce,(A392-1))-INDEX(Life_Deaths,(A392-1))-INDEX(Life_Lapses,(A392-1)))</f>
        <v>2.9949971424031888E-2</v>
      </c>
      <c r="E392" s="22" cm="1">
        <f t="array" ref="E392">(INDEX(Life_PolicyHoldersInforce,A392)-INDEX(Life_Deaths,A392))*INDEX(Life_LapseRateFactor,(Global_DurationInforce+A392))</f>
        <v>2.6180740013837867E-4</v>
      </c>
      <c r="F392" s="22" cm="1">
        <f t="array" ref="F392">INDEX(Life_PolicyHoldersInforce,A392)*INDEX(Global_QxFactor,INDEX(Global_Age,A392),Global_QxIndex)</f>
        <v>4.1161232304931053E-7</v>
      </c>
      <c r="G392" s="11" cm="1">
        <f t="array" ref="G392">INDEX(Life_Deaths,A392)*Life_SumAssured</f>
        <v>0.20580616152465525</v>
      </c>
      <c r="H392" s="11" cm="1">
        <f t="array" ref="H392">INDEX(Life_PolicyHoldersInforce,A392)*Life_Premium</f>
        <v>1.3357687255118222</v>
      </c>
      <c r="I392" s="11" cm="1">
        <f t="array" ref="I392">INDEX(Life_PolicyHoldersInforce,A392)*INDEX(Global_EscalatedExpense,A392)</f>
        <v>0.72820366695042427</v>
      </c>
      <c r="J392" s="11" cm="1">
        <f t="array" ref="J392">INDEX(Life_PremiumsReceived,A392)-INDEX(Life_ExpensesPaid,A392)-INDEX(Life_DeathBenefitsPaid,A392)</f>
        <v>0.40175889703674272</v>
      </c>
      <c r="K392" s="11" cm="1">
        <f t="array" ref="K392">IF(A392=Global_MaxT,INDEX(Life_NetCF,A392),INDEX(Life_NetCF,A392)+(INDEX(Life_BEL,(A392+1))/INDEX(Global_DiscountFactor,A392)))</f>
        <v>-810.31431279361323</v>
      </c>
      <c r="L392" s="11"/>
      <c r="M392" s="5">
        <f t="shared" si="13"/>
        <v>33</v>
      </c>
      <c r="N392" s="22" cm="1">
        <f t="array" ref="N392">INDEX(Annuity_PolicyHoldersInforce,A392)*INDEX(Global_QxFactor,INDEX(Global_Age,A392),Global_QxIndex)</f>
        <v>1.371771588800466E-5</v>
      </c>
      <c r="O392" s="22" cm="1">
        <f t="array" ref="O392">IF(A392=1,1,INDEX(Annuity_PolicyHoldersInforce,(A392-1))-INDEX(Annuity_Deaths,(A392-1)))</f>
        <v>0.99813629437792406</v>
      </c>
      <c r="P392" s="23" cm="1">
        <f t="array" ref="P392">Annuity_Annuity*((1+Annuity_AnnuityEscalation)^INDEX(Annuity_PolicyAge,A392))</f>
        <v>5003.1885420337876</v>
      </c>
      <c r="Q392" s="23" cm="1">
        <f t="array" ref="Q392">INDEX(Annuity_PolicyHoldersInforce,A392)*INDEX(Global_EscalatedExpense,A392)</f>
        <v>24.268687919317681</v>
      </c>
      <c r="R392" s="23" cm="1">
        <f t="array" ref="R392">INDEX(Annuity_PolicyHoldersInforce,A392)*INDEX(Annuity_EscalatedAnnuity,A392)</f>
        <v>4993.8640714196936</v>
      </c>
      <c r="S392" s="23" cm="1">
        <f t="array" ref="S392">-INDEX(Annuity_ExpensesPaid,A392)-INDEX(Annuity_AnnuitiesPaid,A392)</f>
        <v>-5018.1327593390115</v>
      </c>
      <c r="T392" s="23" cm="1">
        <f t="array" ref="T392">IF(A392=Global_MaxT,INDEX(Annuity_NetCF,A392),INDEX(Annuity_NetCF,A392)+(INDEX(Annuity_BEL,(A392+1))*INDEX(Global_DiscountFactor,A392)))</f>
        <v>-2178767.1864674832</v>
      </c>
    </row>
    <row r="393" spans="1:20" x14ac:dyDescent="0.2">
      <c r="A393" s="7">
        <v>391</v>
      </c>
      <c r="B393" s="21">
        <f t="shared" si="12"/>
        <v>54</v>
      </c>
      <c r="C393" s="21"/>
      <c r="D393" s="22" cm="1">
        <f t="array" ref="D393">IF(A393=1,1,INDEX(Life_PolicyHoldersInforce,(A393-1))-INDEX(Life_Deaths,(A393-1))-INDEX(Life_Lapses,(A393-1)))</f>
        <v>2.968775241157046E-2</v>
      </c>
      <c r="E393" s="22" cm="1">
        <f t="array" ref="E393">(INDEX(Life_PolicyHoldersInforce,A393)-INDEX(Life_Deaths,A393))*INDEX(Life_LapseRateFactor,(Global_DurationInforce+A393))</f>
        <v>2.595152150492038E-4</v>
      </c>
      <c r="F393" s="22" cm="1">
        <f t="array" ref="F393">INDEX(Life_PolicyHoldersInforce,A393)*INDEX(Global_QxFactor,INDEX(Global_Age,A393),Global_QxIndex)</f>
        <v>4.0800856078393686E-7</v>
      </c>
      <c r="G393" s="11" cm="1">
        <f t="array" ref="G393">INDEX(Life_Deaths,A393)*Life_SumAssured</f>
        <v>0.20400428039196844</v>
      </c>
      <c r="H393" s="11" cm="1">
        <f t="array" ref="H393">INDEX(Life_PolicyHoldersInforce,A393)*Life_Premium</f>
        <v>1.3240737575560426</v>
      </c>
      <c r="I393" s="11" cm="1">
        <f t="array" ref="I393">INDEX(Life_PolicyHoldersInforce,A393)*INDEX(Global_EscalatedExpense,A393)</f>
        <v>0.72476889026213498</v>
      </c>
      <c r="J393" s="11" cm="1">
        <f t="array" ref="J393">INDEX(Life_PremiumsReceived,A393)-INDEX(Life_ExpensesPaid,A393)-INDEX(Life_DeathBenefitsPaid,A393)</f>
        <v>0.3953005869019392</v>
      </c>
      <c r="K393" s="11" cm="1">
        <f t="array" ref="K393">IF(A393=Global_MaxT,INDEX(Life_NetCF,A393),INDEX(Life_NetCF,A393)+(INDEX(Life_BEL,(A393+1))/INDEX(Global_DiscountFactor,A393)))</f>
        <v>-806.78898550812733</v>
      </c>
      <c r="L393" s="11"/>
      <c r="M393" s="5">
        <f t="shared" si="13"/>
        <v>33</v>
      </c>
      <c r="N393" s="22" cm="1">
        <f t="array" ref="N393">INDEX(Annuity_PolicyHoldersInforce,A393)*INDEX(Global_QxFactor,INDEX(Global_Age,A393),Global_QxIndex)</f>
        <v>1.3717527360916481E-5</v>
      </c>
      <c r="O393" s="22" cm="1">
        <f t="array" ref="O393">IF(A393=1,1,INDEX(Annuity_PolicyHoldersInforce,(A393-1))-INDEX(Annuity_Deaths,(A393-1)))</f>
        <v>0.99812257666203608</v>
      </c>
      <c r="P393" s="23" cm="1">
        <f t="array" ref="P393">Annuity_Annuity*((1+Annuity_AnnuityEscalation)^INDEX(Annuity_PolicyAge,A393))</f>
        <v>5003.1885420337876</v>
      </c>
      <c r="Q393" s="23" cm="1">
        <f t="array" ref="Q393">INDEX(Annuity_PolicyHoldersInforce,A393)*INDEX(Global_EscalatedExpense,A393)</f>
        <v>24.367226666542347</v>
      </c>
      <c r="R393" s="23" cm="1">
        <f t="array" ref="R393">INDEX(Annuity_PolicyHoldersInforce,A393)*INDEX(Annuity_EscalatedAnnuity,A393)</f>
        <v>4993.7954391007397</v>
      </c>
      <c r="S393" s="23" cm="1">
        <f t="array" ref="S393">-INDEX(Annuity_ExpensesPaid,A393)-INDEX(Annuity_AnnuitiesPaid,A393)</f>
        <v>-5018.1626657672823</v>
      </c>
      <c r="T393" s="23" cm="1">
        <f t="array" ref="T393">IF(A393=Global_MaxT,INDEX(Annuity_NetCF,A393),INDEX(Annuity_NetCF,A393)+(INDEX(Annuity_BEL,(A393+1))*INDEX(Global_DiscountFactor,A393)))</f>
        <v>-2184329.887143435</v>
      </c>
    </row>
    <row r="394" spans="1:20" x14ac:dyDescent="0.2">
      <c r="A394" s="7">
        <v>392</v>
      </c>
      <c r="B394" s="21">
        <f t="shared" si="12"/>
        <v>54</v>
      </c>
      <c r="C394" s="21"/>
      <c r="D394" s="22" cm="1">
        <f t="array" ref="D394">IF(A394=1,1,INDEX(Life_PolicyHoldersInforce,(A394-1))-INDEX(Life_Deaths,(A394-1))-INDEX(Life_Lapses,(A394-1)))</f>
        <v>2.9427829187960473E-2</v>
      </c>
      <c r="E394" s="22" cm="1">
        <f t="array" ref="E394">(INDEX(Life_PolicyHoldersInforce,A394)-INDEX(Life_Deaths,A394))*INDEX(Life_LapseRateFactor,(Global_DurationInforce+A394))</f>
        <v>2.5724309857718894E-4</v>
      </c>
      <c r="F394" s="22" cm="1">
        <f t="array" ref="F394">INDEX(Life_PolicyHoldersInforce,A394)*INDEX(Global_QxFactor,INDEX(Global_Age,A394),Global_QxIndex)</f>
        <v>4.044363503010005E-7</v>
      </c>
      <c r="G394" s="11" cm="1">
        <f t="array" ref="G394">INDEX(Life_Deaths,A394)*Life_SumAssured</f>
        <v>0.20221817515050025</v>
      </c>
      <c r="H394" s="11" cm="1">
        <f t="array" ref="H394">INDEX(Life_PolicyHoldersInforce,A394)*Life_Premium</f>
        <v>1.3124811817830371</v>
      </c>
      <c r="I394" s="11" cm="1">
        <f t="array" ref="I394">INDEX(Life_PolicyHoldersInforce,A394)*INDEX(Global_EscalatedExpense,A394)</f>
        <v>0.72135031466075827</v>
      </c>
      <c r="J394" s="11" cm="1">
        <f t="array" ref="J394">INDEX(Life_PremiumsReceived,A394)-INDEX(Life_ExpensesPaid,A394)-INDEX(Life_DeathBenefitsPaid,A394)</f>
        <v>0.38891269197177858</v>
      </c>
      <c r="K394" s="11" cm="1">
        <f t="array" ref="K394">IF(A394=Global_MaxT,INDEX(Life_NetCF,A394),INDEX(Life_NetCF,A394)+(INDEX(Life_BEL,(A394+1))/INDEX(Global_DiscountFactor,A394)))</f>
        <v>-803.27430778404948</v>
      </c>
      <c r="L394" s="11"/>
      <c r="M394" s="5">
        <f t="shared" si="13"/>
        <v>33</v>
      </c>
      <c r="N394" s="22" cm="1">
        <f t="array" ref="N394">INDEX(Annuity_PolicyHoldersInforce,A394)*INDEX(Global_QxFactor,INDEX(Global_Age,A394),Global_QxIndex)</f>
        <v>1.3717338836419293E-5</v>
      </c>
      <c r="O394" s="22" cm="1">
        <f t="array" ref="O394">IF(A394=1,1,INDEX(Annuity_PolicyHoldersInforce,(A394-1))-INDEX(Annuity_Deaths,(A394-1)))</f>
        <v>0.99810885913467517</v>
      </c>
      <c r="P394" s="23" cm="1">
        <f t="array" ref="P394">Annuity_Annuity*((1+Annuity_AnnuityEscalation)^INDEX(Annuity_PolicyAge,A394))</f>
        <v>5003.1885420337876</v>
      </c>
      <c r="Q394" s="23" cm="1">
        <f t="array" ref="Q394">INDEX(Annuity_PolicyHoldersInforce,A394)*INDEX(Global_EscalatedExpense,A394)</f>
        <v>24.466165513052843</v>
      </c>
      <c r="R394" s="23" cm="1">
        <f t="array" ref="R394">INDEX(Annuity_PolicyHoldersInforce,A394)*INDEX(Annuity_EscalatedAnnuity,A394)</f>
        <v>4993.7268077250228</v>
      </c>
      <c r="S394" s="23" cm="1">
        <f t="array" ref="S394">-INDEX(Annuity_ExpensesPaid,A394)-INDEX(Annuity_AnnuitiesPaid,A394)</f>
        <v>-5018.1929732380759</v>
      </c>
      <c r="T394" s="23" cm="1">
        <f t="array" ref="T394">IF(A394=Global_MaxT,INDEX(Annuity_NetCF,A394),INDEX(Annuity_NetCF,A394)+(INDEX(Annuity_BEL,(A394+1))*INDEX(Global_DiscountFactor,A394)))</f>
        <v>-2189919.6344942078</v>
      </c>
    </row>
    <row r="395" spans="1:20" x14ac:dyDescent="0.2">
      <c r="A395" s="7">
        <v>393</v>
      </c>
      <c r="B395" s="21">
        <f t="shared" si="12"/>
        <v>54</v>
      </c>
      <c r="C395" s="21"/>
      <c r="D395" s="22" cm="1">
        <f t="array" ref="D395">IF(A395=1,1,INDEX(Life_PolicyHoldersInforce,(A395-1))-INDEX(Life_Deaths,(A395-1))-INDEX(Life_Lapses,(A395-1)))</f>
        <v>2.9170181653032982E-2</v>
      </c>
      <c r="E395" s="22" cm="1">
        <f t="array" ref="E395">(INDEX(Life_PolicyHoldersInforce,A395)-INDEX(Life_Deaths,A395))*INDEX(Life_LapseRateFactor,(Global_DurationInforce+A395))</f>
        <v>2.5499087501689187E-4</v>
      </c>
      <c r="F395" s="22" cm="1">
        <f t="array" ref="F395">INDEX(Life_PolicyHoldersInforce,A395)*INDEX(Global_QxFactor,INDEX(Global_Age,A395),Global_QxIndex)</f>
        <v>4.0089541535725837E-7</v>
      </c>
      <c r="G395" s="11" cm="1">
        <f t="array" ref="G395">INDEX(Life_Deaths,A395)*Life_SumAssured</f>
        <v>0.20044770767862918</v>
      </c>
      <c r="H395" s="11" cm="1">
        <f t="array" ref="H395">INDEX(Life_PolicyHoldersInforce,A395)*Life_Premium</f>
        <v>1.300990101725271</v>
      </c>
      <c r="I395" s="11" cm="1">
        <f t="array" ref="I395">INDEX(Life_PolicyHoldersInforce,A395)*INDEX(Global_EscalatedExpense,A395)</f>
        <v>0.71794786372932695</v>
      </c>
      <c r="J395" s="11" cm="1">
        <f t="array" ref="J395">INDEX(Life_PremiumsReceived,A395)-INDEX(Life_ExpensesPaid,A395)-INDEX(Life_DeathBenefitsPaid,A395)</f>
        <v>0.38259453031731483</v>
      </c>
      <c r="K395" s="11" cm="1">
        <f t="array" ref="K395">IF(A395=Global_MaxT,INDEX(Life_NetCF,A395),INDEX(Life_NetCF,A395)+(INDEX(Life_BEL,(A395+1))/INDEX(Global_DiscountFactor,A395)))</f>
        <v>-799.77029810931469</v>
      </c>
      <c r="L395" s="11"/>
      <c r="M395" s="5">
        <f t="shared" si="13"/>
        <v>33</v>
      </c>
      <c r="N395" s="22" cm="1">
        <f t="array" ref="N395">INDEX(Annuity_PolicyHoldersInforce,A395)*INDEX(Global_QxFactor,INDEX(Global_Age,A395),Global_QxIndex)</f>
        <v>1.371715031451306E-5</v>
      </c>
      <c r="O395" s="22" cm="1">
        <f t="array" ref="O395">IF(A395=1,1,INDEX(Annuity_PolicyHoldersInforce,(A395-1))-INDEX(Annuity_Deaths,(A395-1)))</f>
        <v>0.9980951417958388</v>
      </c>
      <c r="P395" s="23" cm="1">
        <f t="array" ref="P395">Annuity_Annuity*((1+Annuity_AnnuityEscalation)^INDEX(Annuity_PolicyAge,A395))</f>
        <v>5003.1885420337876</v>
      </c>
      <c r="Q395" s="23" cm="1">
        <f t="array" ref="Q395">INDEX(Annuity_PolicyHoldersInforce,A395)*INDEX(Global_EscalatedExpense,A395)</f>
        <v>24.565506083382086</v>
      </c>
      <c r="R395" s="23" cm="1">
        <f t="array" ref="R395">INDEX(Annuity_PolicyHoldersInforce,A395)*INDEX(Annuity_EscalatedAnnuity,A395)</f>
        <v>4993.6581772925292</v>
      </c>
      <c r="S395" s="23" cm="1">
        <f t="array" ref="S395">-INDEX(Annuity_ExpensesPaid,A395)-INDEX(Annuity_AnnuitiesPaid,A395)</f>
        <v>-5018.2236833759116</v>
      </c>
      <c r="T395" s="23" cm="1">
        <f t="array" ref="T395">IF(A395=Global_MaxT,INDEX(Annuity_NetCF,A395),INDEX(Annuity_NetCF,A395)+(INDEX(Annuity_BEL,(A395+1))*INDEX(Global_DiscountFactor,A395)))</f>
        <v>-2195536.5597678642</v>
      </c>
    </row>
    <row r="396" spans="1:20" x14ac:dyDescent="0.2">
      <c r="A396" s="7">
        <v>394</v>
      </c>
      <c r="B396" s="21">
        <f t="shared" si="12"/>
        <v>54</v>
      </c>
      <c r="C396" s="21"/>
      <c r="D396" s="22" cm="1">
        <f t="array" ref="D396">IF(A396=1,1,INDEX(Life_PolicyHoldersInforce,(A396-1))-INDEX(Life_Deaths,(A396-1))-INDEX(Life_Lapses,(A396-1)))</f>
        <v>2.8914789882600732E-2</v>
      </c>
      <c r="E396" s="22" cm="1">
        <f t="array" ref="E396">(INDEX(Life_PolicyHoldersInforce,A396)-INDEX(Life_Deaths,A396))*INDEX(Life_LapseRateFactor,(Global_DurationInforce+A396))</f>
        <v>2.5275837020121268E-4</v>
      </c>
      <c r="F396" s="22" cm="1">
        <f t="array" ref="F396">INDEX(Life_PolicyHoldersInforce,A396)*INDEX(Global_QxFactor,INDEX(Global_Age,A396),Global_QxIndex)</f>
        <v>3.9738548212804185E-7</v>
      </c>
      <c r="G396" s="11" cm="1">
        <f t="array" ref="G396">INDEX(Life_Deaths,A396)*Life_SumAssured</f>
        <v>0.19869274106402093</v>
      </c>
      <c r="H396" s="11" cm="1">
        <f t="array" ref="H396">INDEX(Life_PolicyHoldersInforce,A396)*Life_Premium</f>
        <v>1.2895996287639926</v>
      </c>
      <c r="I396" s="11" cm="1">
        <f t="array" ref="I396">INDEX(Life_PolicyHoldersInforce,A396)*INDEX(Global_EscalatedExpense,A396)</f>
        <v>0.71456146141131649</v>
      </c>
      <c r="J396" s="11" cm="1">
        <f t="array" ref="J396">INDEX(Life_PremiumsReceived,A396)-INDEX(Life_ExpensesPaid,A396)-INDEX(Life_DeathBenefitsPaid,A396)</f>
        <v>0.37634542628865519</v>
      </c>
      <c r="K396" s="11" cm="1">
        <f t="array" ref="K396">IF(A396=Global_MaxT,INDEX(Life_NetCF,A396),INDEX(Life_NetCF,A396)+(INDEX(Life_BEL,(A396+1))/INDEX(Global_DiscountFactor,A396)))</f>
        <v>-796.27697420367724</v>
      </c>
      <c r="L396" s="11"/>
      <c r="M396" s="5">
        <f t="shared" si="13"/>
        <v>33</v>
      </c>
      <c r="N396" s="22" cm="1">
        <f t="array" ref="N396">INDEX(Annuity_PolicyHoldersInforce,A396)*INDEX(Global_QxFactor,INDEX(Global_Age,A396),Global_QxIndex)</f>
        <v>1.3716961795197745E-5</v>
      </c>
      <c r="O396" s="22" cm="1">
        <f t="array" ref="O396">IF(A396=1,1,INDEX(Annuity_PolicyHoldersInforce,(A396-1))-INDEX(Annuity_Deaths,(A396-1)))</f>
        <v>0.9980814246455243</v>
      </c>
      <c r="P396" s="23" cm="1">
        <f t="array" ref="P396">Annuity_Annuity*((1+Annuity_AnnuityEscalation)^INDEX(Annuity_PolicyAge,A396))</f>
        <v>5003.1885420337876</v>
      </c>
      <c r="Q396" s="23" cm="1">
        <f t="array" ref="Q396">INDEX(Annuity_PolicyHoldersInforce,A396)*INDEX(Global_EscalatedExpense,A396)</f>
        <v>24.665250008659129</v>
      </c>
      <c r="R396" s="23" cm="1">
        <f t="array" ref="R396">INDEX(Annuity_PolicyHoldersInforce,A396)*INDEX(Annuity_EscalatedAnnuity,A396)</f>
        <v>4993.5895478032462</v>
      </c>
      <c r="S396" s="23" cm="1">
        <f t="array" ref="S396">-INDEX(Annuity_ExpensesPaid,A396)-INDEX(Annuity_AnnuitiesPaid,A396)</f>
        <v>-5018.2547978119055</v>
      </c>
      <c r="T396" s="23" cm="1">
        <f t="array" ref="T396">IF(A396=Global_MaxT,INDEX(Annuity_NetCF,A396),INDEX(Annuity_NetCF,A396)+(INDEX(Annuity_BEL,(A396+1))*INDEX(Global_DiscountFactor,A396)))</f>
        <v>-2201180.7948496905</v>
      </c>
    </row>
    <row r="397" spans="1:20" x14ac:dyDescent="0.2">
      <c r="A397" s="7">
        <v>395</v>
      </c>
      <c r="B397" s="21">
        <f t="shared" si="12"/>
        <v>54</v>
      </c>
      <c r="C397" s="21"/>
      <c r="D397" s="22" cm="1">
        <f t="array" ref="D397">IF(A397=1,1,INDEX(Life_PolicyHoldersInforce,(A397-1))-INDEX(Life_Deaths,(A397-1))-INDEX(Life_Lapses,(A397-1)))</f>
        <v>2.8661634126917392E-2</v>
      </c>
      <c r="E397" s="22" cm="1">
        <f t="array" ref="E397">(INDEX(Life_PolicyHoldersInforce,A397)-INDEX(Life_Deaths,A397))*INDEX(Life_LapseRateFactor,(Global_DurationInforce+A397))</f>
        <v>2.5054541148792524E-4</v>
      </c>
      <c r="F397" s="22" cm="1">
        <f t="array" ref="F397">INDEX(Life_PolicyHoldersInforce,A397)*INDEX(Global_QxFactor,INDEX(Global_Age,A397),Global_QxIndex)</f>
        <v>3.9390627918608135E-7</v>
      </c>
      <c r="G397" s="11" cm="1">
        <f t="array" ref="G397">INDEX(Life_Deaths,A397)*Life_SumAssured</f>
        <v>0.19695313959304067</v>
      </c>
      <c r="H397" s="11" cm="1">
        <f t="array" ref="H397">INDEX(Life_PolicyHoldersInforce,A397)*Life_Premium</f>
        <v>1.2783088820605157</v>
      </c>
      <c r="I397" s="11" cm="1">
        <f t="array" ref="I397">INDEX(Life_PolicyHoldersInforce,A397)*INDEX(Global_EscalatedExpense,A397)</f>
        <v>0.7111910320089434</v>
      </c>
      <c r="J397" s="11" cm="1">
        <f t="array" ref="J397">INDEX(Life_PremiumsReceived,A397)-INDEX(Life_ExpensesPaid,A397)-INDEX(Life_DeathBenefitsPaid,A397)</f>
        <v>0.37016471045853166</v>
      </c>
      <c r="K397" s="11" cm="1">
        <f t="array" ref="K397">IF(A397=Global_MaxT,INDEX(Life_NetCF,A397),INDEX(Life_NetCF,A397)+(INDEX(Life_BEL,(A397+1))/INDEX(Global_DiscountFactor,A397)))</f>
        <v>-792.79435302868046</v>
      </c>
      <c r="L397" s="11"/>
      <c r="M397" s="5">
        <f t="shared" si="13"/>
        <v>33</v>
      </c>
      <c r="N397" s="22" cm="1">
        <f t="array" ref="N397">INDEX(Annuity_PolicyHoldersInforce,A397)*INDEX(Global_QxFactor,INDEX(Global_Age,A397),Global_QxIndex)</f>
        <v>1.3716773278473313E-5</v>
      </c>
      <c r="O397" s="22" cm="1">
        <f t="array" ref="O397">IF(A397=1,1,INDEX(Annuity_PolicyHoldersInforce,(A397-1))-INDEX(Annuity_Deaths,(A397-1)))</f>
        <v>0.9980677076837291</v>
      </c>
      <c r="P397" s="23" cm="1">
        <f t="array" ref="P397">Annuity_Annuity*((1+Annuity_AnnuityEscalation)^INDEX(Annuity_PolicyAge,A397))</f>
        <v>5003.1885420337876</v>
      </c>
      <c r="Q397" s="23" cm="1">
        <f t="array" ref="Q397">INDEX(Annuity_PolicyHoldersInforce,A397)*INDEX(Global_EscalatedExpense,A397)</f>
        <v>24.765398926635932</v>
      </c>
      <c r="R397" s="23" cm="1">
        <f t="array" ref="R397">INDEX(Annuity_PolicyHoldersInforce,A397)*INDEX(Annuity_EscalatedAnnuity,A397)</f>
        <v>4993.520919257161</v>
      </c>
      <c r="S397" s="23" cm="1">
        <f t="array" ref="S397">-INDEX(Annuity_ExpensesPaid,A397)-INDEX(Annuity_AnnuitiesPaid,A397)</f>
        <v>-5018.2863181837965</v>
      </c>
      <c r="T397" s="23" cm="1">
        <f t="array" ref="T397">IF(A397=Global_MaxT,INDEX(Annuity_NetCF,A397),INDEX(Annuity_NetCF,A397)+(INDEX(Annuity_BEL,(A397+1))*INDEX(Global_DiscountFactor,A397)))</f>
        <v>-2206852.4722652934</v>
      </c>
    </row>
    <row r="398" spans="1:20" x14ac:dyDescent="0.2">
      <c r="A398" s="7">
        <v>396</v>
      </c>
      <c r="B398" s="21">
        <f t="shared" si="12"/>
        <v>55</v>
      </c>
      <c r="C398" s="21"/>
      <c r="D398" s="22" cm="1">
        <f t="array" ref="D398">IF(A398=1,1,INDEX(Life_PolicyHoldersInforce,(A398-1))-INDEX(Life_Deaths,(A398-1))-INDEX(Life_Lapses,(A398-1)))</f>
        <v>2.8410694809150282E-2</v>
      </c>
      <c r="E398" s="22" cm="1">
        <f t="array" ref="E398">(INDEX(Life_PolicyHoldersInforce,A398)-INDEX(Life_Deaths,A398))*INDEX(Life_LapseRateFactor,(Global_DurationInforce+A398))</f>
        <v>2.4835145623461861E-4</v>
      </c>
      <c r="F398" s="22" cm="1">
        <f t="array" ref="F398">INDEX(Life_PolicyHoldersInforce,A398)*INDEX(Global_QxFactor,INDEX(Global_Age,A398),Global_QxIndex)</f>
        <v>4.3295676441840637E-7</v>
      </c>
      <c r="G398" s="11" cm="1">
        <f t="array" ref="G398">INDEX(Life_Deaths,A398)*Life_SumAssured</f>
        <v>0.21647838220920318</v>
      </c>
      <c r="H398" s="11" cm="1">
        <f t="array" ref="H398">INDEX(Life_PolicyHoldersInforce,A398)*Life_Premium</f>
        <v>1.2671169884881026</v>
      </c>
      <c r="I398" s="11" cm="1">
        <f t="array" ref="I398">INDEX(Life_PolicyHoldersInforce,A398)*INDEX(Global_EscalatedExpense,A398)</f>
        <v>0.70783650018147437</v>
      </c>
      <c r="J398" s="11" cm="1">
        <f t="array" ref="J398">INDEX(Life_PremiumsReceived,A398)-INDEX(Life_ExpensesPaid,A398)-INDEX(Life_DeathBenefitsPaid,A398)</f>
        <v>0.34280210609742506</v>
      </c>
      <c r="K398" s="11" cm="1">
        <f t="array" ref="K398">IF(A398=Global_MaxT,INDEX(Life_NetCF,A398),INDEX(Life_NetCF,A398)+(INDEX(Life_BEL,(A398+1))/INDEX(Global_DiscountFactor,A398)))</f>
        <v>-789.32245079752158</v>
      </c>
      <c r="L398" s="11"/>
      <c r="M398" s="5">
        <f t="shared" si="13"/>
        <v>34</v>
      </c>
      <c r="N398" s="22" cm="1">
        <f t="array" ref="N398">INDEX(Annuity_PolicyHoldersInforce,A398)*INDEX(Global_QxFactor,INDEX(Global_Age,A398),Global_QxIndex)</f>
        <v>1.5209562086468032E-5</v>
      </c>
      <c r="O398" s="22" cm="1">
        <f t="array" ref="O398">IF(A398=1,1,INDEX(Annuity_PolicyHoldersInforce,(A398-1))-INDEX(Annuity_Deaths,(A398-1)))</f>
        <v>0.99805399091045066</v>
      </c>
      <c r="P398" s="23" cm="1">
        <f t="array" ref="P398">Annuity_Annuity*((1+Annuity_AnnuityEscalation)^INDEX(Annuity_PolicyAge,A398))</f>
        <v>5253.3479691354769</v>
      </c>
      <c r="Q398" s="23" cm="1">
        <f t="array" ref="Q398">INDEX(Annuity_PolicyHoldersInforce,A398)*INDEX(Global_EscalatedExpense,A398)</f>
        <v>24.865954481714255</v>
      </c>
      <c r="R398" s="23" cm="1">
        <f t="array" ref="R398">INDEX(Annuity_PolicyHoldersInforce,A398)*INDEX(Annuity_EscalatedAnnuity,A398)</f>
        <v>5243.1249062369734</v>
      </c>
      <c r="S398" s="23" cm="1">
        <f t="array" ref="S398">-INDEX(Annuity_ExpensesPaid,A398)-INDEX(Annuity_AnnuitiesPaid,A398)</f>
        <v>-5267.9908607186881</v>
      </c>
      <c r="T398" s="23" cm="1">
        <f t="array" ref="T398">IF(A398=Global_MaxT,INDEX(Annuity_NetCF,A398),INDEX(Annuity_NetCF,A398)+(INDEX(Annuity_BEL,(A398+1))*INDEX(Global_DiscountFactor,A398)))</f>
        <v>-2212551.7251837081</v>
      </c>
    </row>
    <row r="399" spans="1:20" x14ac:dyDescent="0.2">
      <c r="A399" s="7">
        <v>397</v>
      </c>
      <c r="B399" s="21">
        <f t="shared" si="12"/>
        <v>55</v>
      </c>
      <c r="C399" s="21"/>
      <c r="D399" s="22" cm="1">
        <f t="array" ref="D399">IF(A399=1,1,INDEX(Life_PolicyHoldersInforce,(A399-1))-INDEX(Life_Deaths,(A399-1))-INDEX(Life_Lapses,(A399-1)))</f>
        <v>2.8161910396151242E-2</v>
      </c>
      <c r="E399" s="22" cm="1">
        <f t="array" ref="E399">(INDEX(Life_PolicyHoldersInforce,A399)-INDEX(Life_Deaths,A399))*INDEX(Life_LapseRateFactor,(Global_DurationInforce+A399))</f>
        <v>2.4617671282648184E-4</v>
      </c>
      <c r="F399" s="22" cm="1">
        <f t="array" ref="F399">INDEX(Life_PolicyHoldersInforce,A399)*INDEX(Global_QxFactor,INDEX(Global_Age,A399),Global_QxIndex)</f>
        <v>4.2916548457772094E-7</v>
      </c>
      <c r="G399" s="11" cm="1">
        <f t="array" ref="G399">INDEX(Life_Deaths,A399)*Life_SumAssured</f>
        <v>0.21458274228886046</v>
      </c>
      <c r="H399" s="11" cm="1">
        <f t="array" ref="H399">INDEX(Life_PolicyHoldersInforce,A399)*Life_Premium</f>
        <v>1.2560212036683454</v>
      </c>
      <c r="I399" s="11" cm="1">
        <f t="array" ref="I399">INDEX(Life_PolicyHoldersInforce,A399)*INDEX(Global_EscalatedExpense,A399)</f>
        <v>0.70449673707903049</v>
      </c>
      <c r="J399" s="11" cm="1">
        <f t="array" ref="J399">INDEX(Life_PremiumsReceived,A399)-INDEX(Life_ExpensesPaid,A399)-INDEX(Life_DeathBenefitsPaid,A399)</f>
        <v>0.33694172430045444</v>
      </c>
      <c r="K399" s="11" cm="1">
        <f t="array" ref="K399">IF(A399=Global_MaxT,INDEX(Life_NetCF,A399),INDEX(Life_NetCF,A399)+(INDEX(Life_BEL,(A399+1))/INDEX(Global_DiscountFactor,A399)))</f>
        <v>-785.84013630388381</v>
      </c>
      <c r="L399" s="11"/>
      <c r="M399" s="5">
        <f t="shared" si="13"/>
        <v>34</v>
      </c>
      <c r="N399" s="22" cm="1">
        <f t="array" ref="N399">INDEX(Annuity_PolicyHoldersInforce,A399)*INDEX(Global_QxFactor,INDEX(Global_Age,A399),Global_QxIndex)</f>
        <v>1.5209330304639627E-5</v>
      </c>
      <c r="O399" s="22" cm="1">
        <f t="array" ref="O399">IF(A399=1,1,INDEX(Annuity_PolicyHoldersInforce,(A399-1))-INDEX(Annuity_Deaths,(A399-1)))</f>
        <v>0.99803878134836421</v>
      </c>
      <c r="P399" s="23" cm="1">
        <f t="array" ref="P399">Annuity_Annuity*((1+Annuity_AnnuityEscalation)^INDEX(Annuity_PolicyAge,A399))</f>
        <v>5253.3479691354769</v>
      </c>
      <c r="Q399" s="23" cm="1">
        <f t="array" ref="Q399">INDEX(Annuity_PolicyHoldersInforce,A399)*INDEX(Global_EscalatedExpense,A399)</f>
        <v>24.9668809767375</v>
      </c>
      <c r="R399" s="23" cm="1">
        <f t="array" ref="R399">INDEX(Annuity_PolicyHoldersInforce,A399)*INDEX(Annuity_EscalatedAnnuity,A399)</f>
        <v>5243.0450051148755</v>
      </c>
      <c r="S399" s="23" cm="1">
        <f t="array" ref="S399">-INDEX(Annuity_ExpensesPaid,A399)-INDEX(Annuity_AnnuitiesPaid,A399)</f>
        <v>-5268.0118860916127</v>
      </c>
      <c r="T399" s="23" cm="1">
        <f t="array" ref="T399">IF(A399=Global_MaxT,INDEX(Annuity_NetCF,A399),INDEX(Annuity_NetCF,A399)+(INDEX(Annuity_BEL,(A399+1))*INDEX(Global_DiscountFactor,A399)))</f>
        <v>-2218027.7995118657</v>
      </c>
    </row>
    <row r="400" spans="1:20" x14ac:dyDescent="0.2">
      <c r="A400" s="7">
        <v>398</v>
      </c>
      <c r="B400" s="21">
        <f t="shared" si="12"/>
        <v>55</v>
      </c>
      <c r="C400" s="21"/>
      <c r="D400" s="22" cm="1">
        <f t="array" ref="D400">IF(A400=1,1,INDEX(Life_PolicyHoldersInforce,(A400-1))-INDEX(Life_Deaths,(A400-1))-INDEX(Life_Lapses,(A400-1)))</f>
        <v>2.7915304517840182E-2</v>
      </c>
      <c r="E400" s="22" cm="1">
        <f t="array" ref="E400">(INDEX(Life_PolicyHoldersInforce,A400)-INDEX(Life_Deaths,A400))*INDEX(Life_LapseRateFactor,(Global_DurationInforce+A400))</f>
        <v>2.4402101303082447E-4</v>
      </c>
      <c r="F400" s="22" cm="1">
        <f t="array" ref="F400">INDEX(Life_PolicyHoldersInforce,A400)*INDEX(Global_QxFactor,INDEX(Global_Age,A400),Global_QxIndex)</f>
        <v>4.2540740390150574E-7</v>
      </c>
      <c r="G400" s="11" cm="1">
        <f t="array" ref="G400">INDEX(Life_Deaths,A400)*Life_SumAssured</f>
        <v>0.21270370195075286</v>
      </c>
      <c r="H400" s="11" cm="1">
        <f t="array" ref="H400">INDEX(Life_PolicyHoldersInforce,A400)*Life_Premium</f>
        <v>1.2450225814956721</v>
      </c>
      <c r="I400" s="11" cm="1">
        <f t="array" ref="I400">INDEX(Life_PolicyHoldersInforce,A400)*INDEX(Global_EscalatedExpense,A400)</f>
        <v>0.70117273187771001</v>
      </c>
      <c r="J400" s="11" cm="1">
        <f t="array" ref="J400">INDEX(Life_PremiumsReceived,A400)-INDEX(Life_ExpensesPaid,A400)-INDEX(Life_DeathBenefitsPaid,A400)</f>
        <v>0.33114614766720929</v>
      </c>
      <c r="K400" s="11" cm="1">
        <f t="array" ref="K400">IF(A400=Global_MaxT,INDEX(Life_NetCF,A400),INDEX(Life_NetCF,A400)+(INDEX(Life_BEL,(A400+1))/INDEX(Global_DiscountFactor,A400)))</f>
        <v>-782.36885805087195</v>
      </c>
      <c r="L400" s="11"/>
      <c r="M400" s="5">
        <f t="shared" si="13"/>
        <v>34</v>
      </c>
      <c r="N400" s="22" cm="1">
        <f t="array" ref="N400">INDEX(Annuity_PolicyHoldersInforce,A400)*INDEX(Global_QxFactor,INDEX(Global_Age,A400),Global_QxIndex)</f>
        <v>1.5209098526343393E-5</v>
      </c>
      <c r="O400" s="22" cm="1">
        <f t="array" ref="O400">IF(A400=1,1,INDEX(Annuity_PolicyHoldersInforce,(A400-1))-INDEX(Annuity_Deaths,(A400-1)))</f>
        <v>0.99802357201805958</v>
      </c>
      <c r="P400" s="23" cm="1">
        <f t="array" ref="P400">Annuity_Annuity*((1+Annuity_AnnuityEscalation)^INDEX(Annuity_PolicyAge,A400))</f>
        <v>5253.3479691354769</v>
      </c>
      <c r="Q400" s="23" cm="1">
        <f t="array" ref="Q400">INDEX(Annuity_PolicyHoldersInforce,A400)*INDEX(Global_EscalatedExpense,A400)</f>
        <v>25.068217114487567</v>
      </c>
      <c r="R400" s="23" cm="1">
        <f t="array" ref="R400">INDEX(Annuity_PolicyHoldersInforce,A400)*INDEX(Annuity_EscalatedAnnuity,A400)</f>
        <v>5242.9651052104073</v>
      </c>
      <c r="S400" s="23" cm="1">
        <f t="array" ref="S400">-INDEX(Annuity_ExpensesPaid,A400)-INDEX(Annuity_AnnuitiesPaid,A400)</f>
        <v>-5268.0333223248945</v>
      </c>
      <c r="T400" s="23" cm="1">
        <f t="array" ref="T400">IF(A400=Global_MaxT,INDEX(Annuity_NetCF,A400),INDEX(Annuity_NetCF,A400)+(INDEX(Annuity_BEL,(A400+1))*INDEX(Global_DiscountFactor,A400)))</f>
        <v>-2223530.5077810003</v>
      </c>
    </row>
    <row r="401" spans="1:20" x14ac:dyDescent="0.2">
      <c r="A401" s="7">
        <v>399</v>
      </c>
      <c r="B401" s="21">
        <f t="shared" si="12"/>
        <v>55</v>
      </c>
      <c r="C401" s="21"/>
      <c r="D401" s="22" cm="1">
        <f t="array" ref="D401">IF(A401=1,1,INDEX(Life_PolicyHoldersInforce,(A401-1))-INDEX(Life_Deaths,(A401-1))-INDEX(Life_Lapses,(A401-1)))</f>
        <v>2.7670858097405458E-2</v>
      </c>
      <c r="E401" s="22" cm="1">
        <f t="array" ref="E401">(INDEX(Life_PolicyHoldersInforce,A401)-INDEX(Life_Deaths,A401))*INDEX(Life_LapseRateFactor,(Global_DurationInforce+A401))</f>
        <v>2.4188419008812223E-4</v>
      </c>
      <c r="F401" s="22" cm="1">
        <f t="array" ref="F401">INDEX(Life_PolicyHoldersInforce,A401)*INDEX(Global_QxFactor,INDEX(Global_Age,A401),Global_QxIndex)</f>
        <v>4.2168223167407421E-7</v>
      </c>
      <c r="G401" s="11" cm="1">
        <f t="array" ref="G401">INDEX(Life_Deaths,A401)*Life_SumAssured</f>
        <v>0.2108411158370371</v>
      </c>
      <c r="H401" s="11" cm="1">
        <f t="array" ref="H401">INDEX(Life_PolicyHoldersInforce,A401)*Life_Premium</f>
        <v>1.2341202711442836</v>
      </c>
      <c r="I401" s="11" cm="1">
        <f t="array" ref="I401">INDEX(Life_PolicyHoldersInforce,A401)*INDEX(Global_EscalatedExpense,A401)</f>
        <v>0.69786441022749257</v>
      </c>
      <c r="J401" s="11" cm="1">
        <f t="array" ref="J401">INDEX(Life_PremiumsReceived,A401)-INDEX(Life_ExpensesPaid,A401)-INDEX(Life_DeathBenefitsPaid,A401)</f>
        <v>0.32541474507975388</v>
      </c>
      <c r="K401" s="11" cm="1">
        <f t="array" ref="K401">IF(A401=Global_MaxT,INDEX(Life_NetCF,A401),INDEX(Life_NetCF,A401)+(INDEX(Life_BEL,(A401+1))/INDEX(Global_DiscountFactor,A401)))</f>
        <v>-778.90862707049166</v>
      </c>
      <c r="L401" s="11"/>
      <c r="M401" s="5">
        <f t="shared" si="13"/>
        <v>34</v>
      </c>
      <c r="N401" s="22" cm="1">
        <f t="array" ref="N401">INDEX(Annuity_PolicyHoldersInforce,A401)*INDEX(Global_QxFactor,INDEX(Global_Age,A401),Global_QxIndex)</f>
        <v>1.5208866751579279E-5</v>
      </c>
      <c r="O401" s="22" cm="1">
        <f t="array" ref="O401">IF(A401=1,1,INDEX(Annuity_PolicyHoldersInforce,(A401-1))-INDEX(Annuity_Deaths,(A401-1)))</f>
        <v>0.99800836291953321</v>
      </c>
      <c r="P401" s="23" cm="1">
        <f t="array" ref="P401">Annuity_Annuity*((1+Annuity_AnnuityEscalation)^INDEX(Annuity_PolicyAge,A401))</f>
        <v>5253.3479691354769</v>
      </c>
      <c r="Q401" s="23" cm="1">
        <f t="array" ref="Q401">INDEX(Annuity_PolicyHoldersInforce,A401)*INDEX(Global_EscalatedExpense,A401)</f>
        <v>25.169964557631481</v>
      </c>
      <c r="R401" s="23" cm="1">
        <f t="array" ref="R401">INDEX(Annuity_PolicyHoldersInforce,A401)*INDEX(Annuity_EscalatedAnnuity,A401)</f>
        <v>5242.8852065235515</v>
      </c>
      <c r="S401" s="23" cm="1">
        <f t="array" ref="S401">-INDEX(Annuity_ExpensesPaid,A401)-INDEX(Annuity_AnnuitiesPaid,A401)</f>
        <v>-5268.0551710811833</v>
      </c>
      <c r="T401" s="23" cm="1">
        <f t="array" ref="T401">IF(A401=Global_MaxT,INDEX(Annuity_NetCF,A401),INDEX(Annuity_NetCF,A401)+(INDEX(Annuity_BEL,(A401+1))*INDEX(Global_DiscountFactor,A401)))</f>
        <v>-2229059.979220306</v>
      </c>
    </row>
    <row r="402" spans="1:20" x14ac:dyDescent="0.2">
      <c r="A402" s="7">
        <v>400</v>
      </c>
      <c r="B402" s="21">
        <f t="shared" si="12"/>
        <v>55</v>
      </c>
      <c r="C402" s="21"/>
      <c r="D402" s="22" cm="1">
        <f t="array" ref="D402">IF(A402=1,1,INDEX(Life_PolicyHoldersInforce,(A402-1))-INDEX(Life_Deaths,(A402-1))-INDEX(Life_Lapses,(A402-1)))</f>
        <v>2.742855222508566E-2</v>
      </c>
      <c r="E402" s="22" cm="1">
        <f t="array" ref="E402">(INDEX(Life_PolicyHoldersInforce,A402)-INDEX(Life_Deaths,A402))*INDEX(Life_LapseRateFactor,(Global_DurationInforce+A402))</f>
        <v>2.397660786991167E-4</v>
      </c>
      <c r="F402" s="22" cm="1">
        <f t="array" ref="F402">INDEX(Life_PolicyHoldersInforce,A402)*INDEX(Global_QxFactor,INDEX(Global_Age,A402),Global_QxIndex)</f>
        <v>4.1798967972545481E-7</v>
      </c>
      <c r="G402" s="11" cm="1">
        <f t="array" ref="G402">INDEX(Life_Deaths,A402)*Life_SumAssured</f>
        <v>0.20899483986272741</v>
      </c>
      <c r="H402" s="11" cm="1">
        <f t="array" ref="H402">INDEX(Life_PolicyHoldersInforce,A402)*Life_Premium</f>
        <v>1.2233134292388206</v>
      </c>
      <c r="I402" s="11" cm="1">
        <f t="array" ref="I402">INDEX(Life_PolicyHoldersInforce,A402)*INDEX(Global_EscalatedExpense,A402)</f>
        <v>0.69457169812916408</v>
      </c>
      <c r="J402" s="11" cm="1">
        <f t="array" ref="J402">INDEX(Life_PremiumsReceived,A402)-INDEX(Life_ExpensesPaid,A402)-INDEX(Life_DeathBenefitsPaid,A402)</f>
        <v>0.31974689124692912</v>
      </c>
      <c r="K402" s="11" cm="1">
        <f t="array" ref="K402">IF(A402=Global_MaxT,INDEX(Life_NetCF,A402),INDEX(Life_NetCF,A402)+(INDEX(Life_BEL,(A402+1))/INDEX(Global_DiscountFactor,A402)))</f>
        <v>-775.45945371324888</v>
      </c>
      <c r="L402" s="11"/>
      <c r="M402" s="5">
        <f t="shared" si="13"/>
        <v>34</v>
      </c>
      <c r="N402" s="22" cm="1">
        <f t="array" ref="N402">INDEX(Annuity_PolicyHoldersInforce,A402)*INDEX(Global_QxFactor,INDEX(Global_Age,A402),Global_QxIndex)</f>
        <v>1.5208634980347232E-5</v>
      </c>
      <c r="O402" s="22" cm="1">
        <f t="array" ref="O402">IF(A402=1,1,INDEX(Annuity_PolicyHoldersInforce,(A402-1))-INDEX(Annuity_Deaths,(A402-1)))</f>
        <v>0.99799315405278166</v>
      </c>
      <c r="P402" s="23" cm="1">
        <f t="array" ref="P402">Annuity_Annuity*((1+Annuity_AnnuityEscalation)^INDEX(Annuity_PolicyAge,A402))</f>
        <v>5253.3479691354769</v>
      </c>
      <c r="Q402" s="23" cm="1">
        <f t="array" ref="Q402">INDEX(Annuity_PolicyHoldersInforce,A402)*INDEX(Global_EscalatedExpense,A402)</f>
        <v>25.272124975584862</v>
      </c>
      <c r="R402" s="23" cm="1">
        <f t="array" ref="R402">INDEX(Annuity_PolicyHoldersInforce,A402)*INDEX(Annuity_EscalatedAnnuity,A402)</f>
        <v>5242.8053090542899</v>
      </c>
      <c r="S402" s="23" cm="1">
        <f t="array" ref="S402">-INDEX(Annuity_ExpensesPaid,A402)-INDEX(Annuity_AnnuitiesPaid,A402)</f>
        <v>-5268.0774340298749</v>
      </c>
      <c r="T402" s="23" cm="1">
        <f t="array" ref="T402">IF(A402=Global_MaxT,INDEX(Annuity_NetCF,A402),INDEX(Annuity_NetCF,A402)+(INDEX(Annuity_BEL,(A402+1))*INDEX(Global_DiscountFactor,A402)))</f>
        <v>-2234616.3436863357</v>
      </c>
    </row>
    <row r="403" spans="1:20" x14ac:dyDescent="0.2">
      <c r="A403" s="7">
        <v>401</v>
      </c>
      <c r="B403" s="21">
        <f t="shared" si="12"/>
        <v>55</v>
      </c>
      <c r="C403" s="21"/>
      <c r="D403" s="22" cm="1">
        <f t="array" ref="D403">IF(A403=1,1,INDEX(Life_PolicyHoldersInforce,(A403-1))-INDEX(Life_Deaths,(A403-1))-INDEX(Life_Lapses,(A403-1)))</f>
        <v>2.7188368156706819E-2</v>
      </c>
      <c r="E403" s="22" cm="1">
        <f t="array" ref="E403">(INDEX(Life_PolicyHoldersInforce,A403)-INDEX(Life_Deaths,A403))*INDEX(Life_LapseRateFactor,(Global_DurationInforce+A403))</f>
        <v>2.3766651501202837E-4</v>
      </c>
      <c r="F403" s="22" cm="1">
        <f t="array" ref="F403">INDEX(Life_PolicyHoldersInforce,A403)*INDEX(Global_QxFactor,INDEX(Global_Age,A403),Global_QxIndex)</f>
        <v>4.1432946240909901E-7</v>
      </c>
      <c r="G403" s="11" cm="1">
        <f t="array" ref="G403">INDEX(Life_Deaths,A403)*Life_SumAssured</f>
        <v>0.20716473120454951</v>
      </c>
      <c r="H403" s="11" cm="1">
        <f t="array" ref="H403">INDEX(Life_PolicyHoldersInforce,A403)*Life_Premium</f>
        <v>1.2126012197891241</v>
      </c>
      <c r="I403" s="11" cm="1">
        <f t="array" ref="I403">INDEX(Life_PolicyHoldersInforce,A403)*INDEX(Global_EscalatedExpense,A403)</f>
        <v>0.69129452193265795</v>
      </c>
      <c r="J403" s="11" cm="1">
        <f t="array" ref="J403">INDEX(Life_PremiumsReceived,A403)-INDEX(Life_ExpensesPaid,A403)-INDEX(Life_DeathBenefitsPaid,A403)</f>
        <v>0.31414196665191663</v>
      </c>
      <c r="K403" s="11" cm="1">
        <f t="array" ref="K403">IF(A403=Global_MaxT,INDEX(Life_NetCF,A403),INDEX(Life_NetCF,A403)+(INDEX(Life_BEL,(A403+1))/INDEX(Global_DiscountFactor,A403)))</f>
        <v>-772.02134765724986</v>
      </c>
      <c r="L403" s="11"/>
      <c r="M403" s="5">
        <f t="shared" si="13"/>
        <v>34</v>
      </c>
      <c r="N403" s="22" cm="1">
        <f t="array" ref="N403">INDEX(Annuity_PolicyHoldersInforce,A403)*INDEX(Global_QxFactor,INDEX(Global_Age,A403),Global_QxIndex)</f>
        <v>1.5208403212647198E-5</v>
      </c>
      <c r="O403" s="22" cm="1">
        <f t="array" ref="O403">IF(A403=1,1,INDEX(Annuity_PolicyHoldersInforce,(A403-1))-INDEX(Annuity_Deaths,(A403-1)))</f>
        <v>0.99797794541780127</v>
      </c>
      <c r="P403" s="23" cm="1">
        <f t="array" ref="P403">Annuity_Annuity*((1+Annuity_AnnuityEscalation)^INDEX(Annuity_PolicyAge,A403))</f>
        <v>5253.3479691354769</v>
      </c>
      <c r="Q403" s="23" cm="1">
        <f t="array" ref="Q403">INDEX(Annuity_PolicyHoldersInforce,A403)*INDEX(Global_EscalatedExpense,A403)</f>
        <v>25.374700044539143</v>
      </c>
      <c r="R403" s="23" cm="1">
        <f t="array" ref="R403">INDEX(Annuity_PolicyHoldersInforce,A403)*INDEX(Annuity_EscalatedAnnuity,A403)</f>
        <v>5242.7254128026025</v>
      </c>
      <c r="S403" s="23" cm="1">
        <f t="array" ref="S403">-INDEX(Annuity_ExpensesPaid,A403)-INDEX(Annuity_AnnuitiesPaid,A403)</f>
        <v>-5268.1001128471416</v>
      </c>
      <c r="T403" s="23" cm="1">
        <f t="array" ref="T403">IF(A403=Global_MaxT,INDEX(Annuity_NetCF,A403),INDEX(Annuity_NetCF,A403)+(INDEX(Annuity_BEL,(A403+1))*INDEX(Global_DiscountFactor,A403)))</f>
        <v>-2240199.731666049</v>
      </c>
    </row>
    <row r="404" spans="1:20" x14ac:dyDescent="0.2">
      <c r="A404" s="7">
        <v>402</v>
      </c>
      <c r="B404" s="21">
        <f t="shared" si="12"/>
        <v>55</v>
      </c>
      <c r="C404" s="21"/>
      <c r="D404" s="22" cm="1">
        <f t="array" ref="D404">IF(A404=1,1,INDEX(Life_PolicyHoldersInforce,(A404-1))-INDEX(Life_Deaths,(A404-1))-INDEX(Life_Lapses,(A404-1)))</f>
        <v>2.6950287312232382E-2</v>
      </c>
      <c r="E404" s="22" cm="1">
        <f t="array" ref="E404">(INDEX(Life_PolicyHoldersInforce,A404)-INDEX(Life_Deaths,A404))*INDEX(Life_LapseRateFactor,(Global_DurationInforce+A404))</f>
        <v>2.3558533660988137E-4</v>
      </c>
      <c r="F404" s="22" cm="1">
        <f t="array" ref="F404">INDEX(Life_PolicyHoldersInforce,A404)*INDEX(Global_QxFactor,INDEX(Global_Age,A404),Global_QxIndex)</f>
        <v>4.1070129657978408E-7</v>
      </c>
      <c r="G404" s="11" cm="1">
        <f t="array" ref="G404">INDEX(Life_Deaths,A404)*Life_SumAssured</f>
        <v>0.20535064828989205</v>
      </c>
      <c r="H404" s="11" cm="1">
        <f t="array" ref="H404">INDEX(Life_PolicyHoldersInforce,A404)*Life_Premium</f>
        <v>1.2019828141255642</v>
      </c>
      <c r="I404" s="11" cm="1">
        <f t="array" ref="I404">INDEX(Life_PolicyHoldersInforce,A404)*INDEX(Global_EscalatedExpense,A404)</f>
        <v>0.68803280833540759</v>
      </c>
      <c r="J404" s="11" cm="1">
        <f t="array" ref="J404">INDEX(Life_PremiumsReceived,A404)-INDEX(Life_ExpensesPaid,A404)-INDEX(Life_DeathBenefitsPaid,A404)</f>
        <v>0.30859935750026457</v>
      </c>
      <c r="K404" s="11" cm="1">
        <f t="array" ref="K404">IF(A404=Global_MaxT,INDEX(Life_NetCF,A404),INDEX(Life_NetCF,A404)+(INDEX(Life_BEL,(A404+1))/INDEX(Global_DiscountFactor,A404)))</f>
        <v>-768.59431791720442</v>
      </c>
      <c r="L404" s="11"/>
      <c r="M404" s="5">
        <f t="shared" si="13"/>
        <v>34</v>
      </c>
      <c r="N404" s="22" cm="1">
        <f t="array" ref="N404">INDEX(Annuity_PolicyHoldersInforce,A404)*INDEX(Global_QxFactor,INDEX(Global_Age,A404),Global_QxIndex)</f>
        <v>1.5208171448479119E-5</v>
      </c>
      <c r="O404" s="22" cm="1">
        <f t="array" ref="O404">IF(A404=1,1,INDEX(Annuity_PolicyHoldersInforce,(A404-1))-INDEX(Annuity_Deaths,(A404-1)))</f>
        <v>0.9979627370145886</v>
      </c>
      <c r="P404" s="23" cm="1">
        <f t="array" ref="P404">Annuity_Annuity*((1+Annuity_AnnuityEscalation)^INDEX(Annuity_PolicyAge,A404))</f>
        <v>5253.3479691354769</v>
      </c>
      <c r="Q404" s="23" cm="1">
        <f t="array" ref="Q404">INDEX(Annuity_PolicyHoldersInforce,A404)*INDEX(Global_EscalatedExpense,A404)</f>
        <v>25.477691447489107</v>
      </c>
      <c r="R404" s="23" cm="1">
        <f t="array" ref="R404">INDEX(Annuity_PolicyHoldersInforce,A404)*INDEX(Annuity_EscalatedAnnuity,A404)</f>
        <v>5242.6455177684711</v>
      </c>
      <c r="S404" s="23" cm="1">
        <f t="array" ref="S404">-INDEX(Annuity_ExpensesPaid,A404)-INDEX(Annuity_AnnuitiesPaid,A404)</f>
        <v>-5268.1232092159598</v>
      </c>
      <c r="T404" s="23" cm="1">
        <f t="array" ref="T404">IF(A404=Global_MaxT,INDEX(Annuity_NetCF,A404),INDEX(Annuity_NetCF,A404)+(INDEX(Annuity_BEL,(A404+1))*INDEX(Global_DiscountFactor,A404)))</f>
        <v>-2245810.274279872</v>
      </c>
    </row>
    <row r="405" spans="1:20" x14ac:dyDescent="0.2">
      <c r="A405" s="7">
        <v>403</v>
      </c>
      <c r="B405" s="21">
        <f t="shared" si="12"/>
        <v>55</v>
      </c>
      <c r="C405" s="21"/>
      <c r="D405" s="22" cm="1">
        <f t="array" ref="D405">IF(A405=1,1,INDEX(Life_PolicyHoldersInforce,(A405-1))-INDEX(Life_Deaths,(A405-1))-INDEX(Life_Lapses,(A405-1)))</f>
        <v>2.6714291274325921E-2</v>
      </c>
      <c r="E405" s="22" cm="1">
        <f t="array" ref="E405">(INDEX(Life_PolicyHoldersInforce,A405)-INDEX(Life_Deaths,A405))*INDEX(Life_LapseRateFactor,(Global_DurationInforce+A405))</f>
        <v>2.3352238249793922E-4</v>
      </c>
      <c r="F405" s="22" cm="1">
        <f t="array" ref="F405">INDEX(Life_PolicyHoldersInforce,A405)*INDEX(Global_QxFactor,INDEX(Global_Age,A405),Global_QxIndex)</f>
        <v>4.0710490157170995E-7</v>
      </c>
      <c r="G405" s="11" cm="1">
        <f t="array" ref="G405">INDEX(Life_Deaths,A405)*Life_SumAssured</f>
        <v>0.20355245078585496</v>
      </c>
      <c r="H405" s="11" cm="1">
        <f t="array" ref="H405">INDEX(Life_PolicyHoldersInforce,A405)*Life_Premium</f>
        <v>1.1914573908349362</v>
      </c>
      <c r="I405" s="11" cm="1">
        <f t="array" ref="I405">INDEX(Life_PolicyHoldersInforce,A405)*INDEX(Global_EscalatedExpense,A405)</f>
        <v>0.68478648438070944</v>
      </c>
      <c r="J405" s="11" cm="1">
        <f t="array" ref="J405">INDEX(Life_PremiumsReceived,A405)-INDEX(Life_ExpensesPaid,A405)-INDEX(Life_DeathBenefitsPaid,A405)</f>
        <v>0.30311845566837181</v>
      </c>
      <c r="K405" s="11" cm="1">
        <f t="array" ref="K405">IF(A405=Global_MaxT,INDEX(Life_NetCF,A405),INDEX(Life_NetCF,A405)+(INDEX(Life_BEL,(A405+1))/INDEX(Global_DiscountFactor,A405)))</f>
        <v>-765.17837285333417</v>
      </c>
      <c r="L405" s="11"/>
      <c r="M405" s="5">
        <f t="shared" si="13"/>
        <v>34</v>
      </c>
      <c r="N405" s="22" cm="1">
        <f t="array" ref="N405">INDEX(Annuity_PolicyHoldersInforce,A405)*INDEX(Global_QxFactor,INDEX(Global_Age,A405),Global_QxIndex)</f>
        <v>1.5207939687842948E-5</v>
      </c>
      <c r="O405" s="22" cm="1">
        <f t="array" ref="O405">IF(A405=1,1,INDEX(Annuity_PolicyHoldersInforce,(A405-1))-INDEX(Annuity_Deaths,(A405-1)))</f>
        <v>0.99794752884314009</v>
      </c>
      <c r="P405" s="23" cm="1">
        <f t="array" ref="P405">Annuity_Annuity*((1+Annuity_AnnuityEscalation)^INDEX(Annuity_PolicyAge,A405))</f>
        <v>5253.3479691354769</v>
      </c>
      <c r="Q405" s="23" cm="1">
        <f t="array" ref="Q405">INDEX(Annuity_PolicyHoldersInforce,A405)*INDEX(Global_EscalatedExpense,A405)</f>
        <v>25.581100874260578</v>
      </c>
      <c r="R405" s="23" cm="1">
        <f t="array" ref="R405">INDEX(Annuity_PolicyHoldersInforce,A405)*INDEX(Annuity_EscalatedAnnuity,A405)</f>
        <v>5242.5656239518776</v>
      </c>
      <c r="S405" s="23" cm="1">
        <f t="array" ref="S405">-INDEX(Annuity_ExpensesPaid,A405)-INDEX(Annuity_AnnuitiesPaid,A405)</f>
        <v>-5268.1467248261379</v>
      </c>
      <c r="T405" s="23" cm="1">
        <f t="array" ref="T405">IF(A405=Global_MaxT,INDEX(Annuity_NetCF,A405),INDEX(Annuity_NetCF,A405)+(INDEX(Annuity_BEL,(A405+1))*INDEX(Global_DiscountFactor,A405)))</f>
        <v>-2251448.1032847748</v>
      </c>
    </row>
    <row r="406" spans="1:20" x14ac:dyDescent="0.2">
      <c r="A406" s="7">
        <v>404</v>
      </c>
      <c r="B406" s="21">
        <f t="shared" si="12"/>
        <v>55</v>
      </c>
      <c r="C406" s="21"/>
      <c r="D406" s="22" cm="1">
        <f t="array" ref="D406">IF(A406=1,1,INDEX(Life_PolicyHoldersInforce,(A406-1))-INDEX(Life_Deaths,(A406-1))-INDEX(Life_Lapses,(A406-1)))</f>
        <v>2.648036178692641E-2</v>
      </c>
      <c r="E406" s="22" cm="1">
        <f t="array" ref="E406">(INDEX(Life_PolicyHoldersInforce,A406)-INDEX(Life_Deaths,A406))*INDEX(Life_LapseRateFactor,(Global_DurationInforce+A406))</f>
        <v>2.3147749309125089E-4</v>
      </c>
      <c r="F406" s="22" cm="1">
        <f t="array" ref="F406">INDEX(Life_PolicyHoldersInforce,A406)*INDEX(Global_QxFactor,INDEX(Global_Age,A406),Global_QxIndex)</f>
        <v>4.035399991767876E-7</v>
      </c>
      <c r="G406" s="11" cm="1">
        <f t="array" ref="G406">INDEX(Life_Deaths,A406)*Life_SumAssured</f>
        <v>0.20176999958839381</v>
      </c>
      <c r="H406" s="11" cm="1">
        <f t="array" ref="H406">INDEX(Life_PolicyHoldersInforce,A406)*Life_Premium</f>
        <v>1.181024135696918</v>
      </c>
      <c r="I406" s="11" cm="1">
        <f t="array" ref="I406">INDEX(Life_PolicyHoldersInforce,A406)*INDEX(Global_EscalatedExpense,A406)</f>
        <v>0.68155547745608758</v>
      </c>
      <c r="J406" s="11" cm="1">
        <f t="array" ref="J406">INDEX(Life_PremiumsReceived,A406)-INDEX(Life_ExpensesPaid,A406)-INDEX(Life_DeathBenefitsPaid,A406)</f>
        <v>0.29769865865243661</v>
      </c>
      <c r="K406" s="11" cm="1">
        <f t="array" ref="K406">IF(A406=Global_MaxT,INDEX(Life_NetCF,A406),INDEX(Life_NetCF,A406)+(INDEX(Life_BEL,(A406+1))/INDEX(Global_DiscountFactor,A406)))</f>
        <v>-761.7735201801861</v>
      </c>
      <c r="L406" s="11"/>
      <c r="M406" s="5">
        <f t="shared" si="13"/>
        <v>34</v>
      </c>
      <c r="N406" s="22" cm="1">
        <f t="array" ref="N406">INDEX(Annuity_PolicyHoldersInforce,A406)*INDEX(Global_QxFactor,INDEX(Global_Age,A406),Global_QxIndex)</f>
        <v>1.5207707930738628E-5</v>
      </c>
      <c r="O406" s="22" cm="1">
        <f t="array" ref="O406">IF(A406=1,1,INDEX(Annuity_PolicyHoldersInforce,(A406-1))-INDEX(Annuity_Deaths,(A406-1)))</f>
        <v>0.9979323209034523</v>
      </c>
      <c r="P406" s="23" cm="1">
        <f t="array" ref="P406">Annuity_Annuity*((1+Annuity_AnnuityEscalation)^INDEX(Annuity_PolicyAge,A406))</f>
        <v>5253.3479691354769</v>
      </c>
      <c r="Q406" s="23" cm="1">
        <f t="array" ref="Q406">INDEX(Annuity_PolicyHoldersInforce,A406)*INDEX(Global_EscalatedExpense,A406)</f>
        <v>25.684930021538008</v>
      </c>
      <c r="R406" s="23" cm="1">
        <f t="array" ref="R406">INDEX(Annuity_PolicyHoldersInforce,A406)*INDEX(Annuity_EscalatedAnnuity,A406)</f>
        <v>5242.4857313528046</v>
      </c>
      <c r="S406" s="23" cm="1">
        <f t="array" ref="S406">-INDEX(Annuity_ExpensesPaid,A406)-INDEX(Annuity_AnnuitiesPaid,A406)</f>
        <v>-5268.1706613743427</v>
      </c>
      <c r="T406" s="23" cm="1">
        <f t="array" ref="T406">IF(A406=Global_MaxT,INDEX(Annuity_NetCF,A406),INDEX(Annuity_NetCF,A406)+(INDEX(Annuity_BEL,(A406+1))*INDEX(Global_DiscountFactor,A406)))</f>
        <v>-2257113.3510773643</v>
      </c>
    </row>
    <row r="407" spans="1:20" x14ac:dyDescent="0.2">
      <c r="A407" s="7">
        <v>405</v>
      </c>
      <c r="B407" s="21">
        <f t="shared" si="12"/>
        <v>55</v>
      </c>
      <c r="C407" s="21"/>
      <c r="D407" s="22" cm="1">
        <f t="array" ref="D407">IF(A407=1,1,INDEX(Life_PolicyHoldersInforce,(A407-1))-INDEX(Life_Deaths,(A407-1))-INDEX(Life_Lapses,(A407-1)))</f>
        <v>2.6248480753835984E-2</v>
      </c>
      <c r="E407" s="22" cm="1">
        <f t="array" ref="E407">(INDEX(Life_PolicyHoldersInforce,A407)-INDEX(Life_Deaths,A407))*INDEX(Life_LapseRateFactor,(Global_DurationInforce+A407))</f>
        <v>2.2945051020230558E-4</v>
      </c>
      <c r="F407" s="22" cm="1">
        <f t="array" ref="F407">INDEX(Life_PolicyHoldersInforce,A407)*INDEX(Global_QxFactor,INDEX(Global_Age,A407),Global_QxIndex)</f>
        <v>4.0000631362311736E-7</v>
      </c>
      <c r="G407" s="11" cm="1">
        <f t="array" ref="G407">INDEX(Life_Deaths,A407)*Life_SumAssured</f>
        <v>0.20000315681155867</v>
      </c>
      <c r="H407" s="11" cm="1">
        <f t="array" ref="H407">INDEX(Life_PolicyHoldersInforce,A407)*Life_Premium</f>
        <v>1.1706822416210849</v>
      </c>
      <c r="I407" s="11" cm="1">
        <f t="array" ref="I407">INDEX(Life_PolicyHoldersInforce,A407)*INDEX(Global_EscalatedExpense,A407)</f>
        <v>0.67833971529167181</v>
      </c>
      <c r="J407" s="11" cm="1">
        <f t="array" ref="J407">INDEX(Life_PremiumsReceived,A407)-INDEX(Life_ExpensesPaid,A407)-INDEX(Life_DeathBenefitsPaid,A407)</f>
        <v>0.29233936951785444</v>
      </c>
      <c r="K407" s="11" cm="1">
        <f t="array" ref="K407">IF(A407=Global_MaxT,INDEX(Life_NetCF,A407),INDEX(Life_NetCF,A407)+(INDEX(Life_BEL,(A407+1))/INDEX(Global_DiscountFactor,A407)))</f>
        <v>-758.37976697535294</v>
      </c>
      <c r="L407" s="11"/>
      <c r="M407" s="5">
        <f t="shared" si="13"/>
        <v>34</v>
      </c>
      <c r="N407" s="22" cm="1">
        <f t="array" ref="N407">INDEX(Annuity_PolicyHoldersInforce,A407)*INDEX(Global_QxFactor,INDEX(Global_Age,A407),Global_QxIndex)</f>
        <v>1.5207476177166103E-5</v>
      </c>
      <c r="O407" s="22" cm="1">
        <f t="array" ref="O407">IF(A407=1,1,INDEX(Annuity_PolicyHoldersInforce,(A407-1))-INDEX(Annuity_Deaths,(A407-1)))</f>
        <v>0.99791711319552157</v>
      </c>
      <c r="P407" s="23" cm="1">
        <f t="array" ref="P407">Annuity_Annuity*((1+Annuity_AnnuityEscalation)^INDEX(Annuity_PolicyAge,A407))</f>
        <v>5253.3479691354769</v>
      </c>
      <c r="Q407" s="23" cm="1">
        <f t="array" ref="Q407">INDEX(Annuity_PolicyHoldersInforce,A407)*INDEX(Global_EscalatedExpense,A407)</f>
        <v>25.789180592892418</v>
      </c>
      <c r="R407" s="23" cm="1">
        <f t="array" ref="R407">INDEX(Annuity_PolicyHoldersInforce,A407)*INDEX(Annuity_EscalatedAnnuity,A407)</f>
        <v>5242.4058399712312</v>
      </c>
      <c r="S407" s="23" cm="1">
        <f t="array" ref="S407">-INDEX(Annuity_ExpensesPaid,A407)-INDEX(Annuity_AnnuitiesPaid,A407)</f>
        <v>-5268.1950205641233</v>
      </c>
      <c r="T407" s="23" cm="1">
        <f t="array" ref="T407">IF(A407=Global_MaxT,INDEX(Annuity_NetCF,A407),INDEX(Annuity_NetCF,A407)+(INDEX(Annuity_BEL,(A407+1))*INDEX(Global_DiscountFactor,A407)))</f>
        <v>-2262806.1506969887</v>
      </c>
    </row>
    <row r="408" spans="1:20" x14ac:dyDescent="0.2">
      <c r="A408" s="7">
        <v>406</v>
      </c>
      <c r="B408" s="21">
        <f t="shared" si="12"/>
        <v>55</v>
      </c>
      <c r="C408" s="21"/>
      <c r="D408" s="22" cm="1">
        <f t="array" ref="D408">IF(A408=1,1,INDEX(Life_PolicyHoldersInforce,(A408-1))-INDEX(Life_Deaths,(A408-1))-INDEX(Life_Lapses,(A408-1)))</f>
        <v>2.6018630237320053E-2</v>
      </c>
      <c r="E408" s="22" cm="1">
        <f t="array" ref="E408">(INDEX(Life_PolicyHoldersInforce,A408)-INDEX(Life_Deaths,A408))*INDEX(Life_LapseRateFactor,(Global_DurationInforce+A408))</f>
        <v>2.2744127702879568E-4</v>
      </c>
      <c r="F408" s="22" cm="1">
        <f t="array" ref="F408">INDEX(Life_PolicyHoldersInforce,A408)*INDEX(Global_QxFactor,INDEX(Global_Age,A408),Global_QxIndex)</f>
        <v>3.9650357155365601E-7</v>
      </c>
      <c r="G408" s="11" cm="1">
        <f t="array" ref="G408">INDEX(Life_Deaths,A408)*Life_SumAssured</f>
        <v>0.198251785776828</v>
      </c>
      <c r="H408" s="11" cm="1">
        <f t="array" ref="H408">INDEX(Life_PolicyHoldersInforce,A408)*Life_Premium</f>
        <v>1.1604309085844744</v>
      </c>
      <c r="I408" s="11" cm="1">
        <f t="array" ref="I408">INDEX(Life_PolicyHoldersInforce,A408)*INDEX(Global_EscalatedExpense,A408)</f>
        <v>0.6751391259585815</v>
      </c>
      <c r="J408" s="11" cm="1">
        <f t="array" ref="J408">INDEX(Life_PremiumsReceived,A408)-INDEX(Life_ExpensesPaid,A408)-INDEX(Life_DeathBenefitsPaid,A408)</f>
        <v>0.28703999684906489</v>
      </c>
      <c r="K408" s="11" cm="1">
        <f t="array" ref="K408">IF(A408=Global_MaxT,INDEX(Life_NetCF,A408),INDEX(Life_NetCF,A408)+(INDEX(Life_BEL,(A408+1))/INDEX(Global_DiscountFactor,A408)))</f>
        <v>-754.99711968810061</v>
      </c>
      <c r="L408" s="11"/>
      <c r="M408" s="5">
        <f t="shared" si="13"/>
        <v>34</v>
      </c>
      <c r="N408" s="22" cm="1">
        <f t="array" ref="N408">INDEX(Annuity_PolicyHoldersInforce,A408)*INDEX(Global_QxFactor,INDEX(Global_Age,A408),Global_QxIndex)</f>
        <v>1.5207244427125323E-5</v>
      </c>
      <c r="O408" s="22" cm="1">
        <f t="array" ref="O408">IF(A408=1,1,INDEX(Annuity_PolicyHoldersInforce,(A408-1))-INDEX(Annuity_Deaths,(A408-1)))</f>
        <v>0.99790190571934445</v>
      </c>
      <c r="P408" s="23" cm="1">
        <f t="array" ref="P408">Annuity_Annuity*((1+Annuity_AnnuityEscalation)^INDEX(Annuity_PolicyAge,A408))</f>
        <v>5253.3479691354769</v>
      </c>
      <c r="Q408" s="23" cm="1">
        <f t="array" ref="Q408">INDEX(Annuity_PolicyHoldersInforce,A408)*INDEX(Global_EscalatedExpense,A408)</f>
        <v>25.893854298809355</v>
      </c>
      <c r="R408" s="23" cm="1">
        <f t="array" ref="R408">INDEX(Annuity_PolicyHoldersInforce,A408)*INDEX(Annuity_EscalatedAnnuity,A408)</f>
        <v>5242.3259498071402</v>
      </c>
      <c r="S408" s="23" cm="1">
        <f t="array" ref="S408">-INDEX(Annuity_ExpensesPaid,A408)-INDEX(Annuity_AnnuitiesPaid,A408)</f>
        <v>-5268.2198041059492</v>
      </c>
      <c r="T408" s="23" cm="1">
        <f t="array" ref="T408">IF(A408=Global_MaxT,INDEX(Annuity_NetCF,A408),INDEX(Annuity_NetCF,A408)+(INDEX(Annuity_BEL,(A408+1))*INDEX(Global_DiscountFactor,A408)))</f>
        <v>-2268526.635828861</v>
      </c>
    </row>
    <row r="409" spans="1:20" x14ac:dyDescent="0.2">
      <c r="A409" s="7">
        <v>407</v>
      </c>
      <c r="B409" s="21">
        <f t="shared" si="12"/>
        <v>55</v>
      </c>
      <c r="C409" s="21"/>
      <c r="D409" s="22" cm="1">
        <f t="array" ref="D409">IF(A409=1,1,INDEX(Life_PolicyHoldersInforce,(A409-1))-INDEX(Life_Deaths,(A409-1))-INDEX(Life_Lapses,(A409-1)))</f>
        <v>2.5790792456719707E-2</v>
      </c>
      <c r="E409" s="22" cm="1">
        <f t="array" ref="E409">(INDEX(Life_PolicyHoldersInforce,A409)-INDEX(Life_Deaths,A409))*INDEX(Life_LapseRateFactor,(Global_DurationInforce+A409))</f>
        <v>2.254496381414871E-4</v>
      </c>
      <c r="F409" s="22" cm="1">
        <f t="array" ref="F409">INDEX(Life_PolicyHoldersInforce,A409)*INDEX(Global_QxFactor,INDEX(Global_Age,A409),Global_QxIndex)</f>
        <v>3.9303150200507088E-7</v>
      </c>
      <c r="G409" s="11" cm="1">
        <f t="array" ref="G409">INDEX(Life_Deaths,A409)*Life_SumAssured</f>
        <v>0.19651575100253543</v>
      </c>
      <c r="H409" s="11" cm="1">
        <f t="array" ref="H409">INDEX(Life_PolicyHoldersInforce,A409)*Life_Premium</f>
        <v>1.1502693435696989</v>
      </c>
      <c r="I409" s="11" cm="1">
        <f t="array" ref="I409">INDEX(Life_PolicyHoldersInforce,A409)*INDEX(Global_EscalatedExpense,A409)</f>
        <v>0.67195363786731455</v>
      </c>
      <c r="J409" s="11" cm="1">
        <f t="array" ref="J409">INDEX(Life_PremiumsReceived,A409)-INDEX(Life_ExpensesPaid,A409)-INDEX(Life_DeathBenefitsPaid,A409)</f>
        <v>0.28179995469984892</v>
      </c>
      <c r="K409" s="11" cm="1">
        <f t="array" ref="K409">IF(A409=Global_MaxT,INDEX(Life_NetCF,A409),INDEX(Life_NetCF,A409)+(INDEX(Life_BEL,(A409+1))/INDEX(Global_DiscountFactor,A409)))</f>
        <v>-751.62558414790431</v>
      </c>
      <c r="L409" s="11"/>
      <c r="M409" s="5">
        <f t="shared" si="13"/>
        <v>34</v>
      </c>
      <c r="N409" s="22" cm="1">
        <f t="array" ref="N409">INDEX(Annuity_PolicyHoldersInforce,A409)*INDEX(Global_QxFactor,INDEX(Global_Age,A409),Global_QxIndex)</f>
        <v>1.5207012680616231E-5</v>
      </c>
      <c r="O409" s="22" cm="1">
        <f t="array" ref="O409">IF(A409=1,1,INDEX(Annuity_PolicyHoldersInforce,(A409-1))-INDEX(Annuity_Deaths,(A409-1)))</f>
        <v>0.99788669847491729</v>
      </c>
      <c r="P409" s="23" cm="1">
        <f t="array" ref="P409">Annuity_Annuity*((1+Annuity_AnnuityEscalation)^INDEX(Annuity_PolicyAge,A409))</f>
        <v>5253.3479691354769</v>
      </c>
      <c r="Q409" s="23" cm="1">
        <f t="array" ref="Q409">INDEX(Annuity_PolicyHoldersInforce,A409)*INDEX(Global_EscalatedExpense,A409)</f>
        <v>25.998952856716869</v>
      </c>
      <c r="R409" s="23" cm="1">
        <f t="array" ref="R409">INDEX(Annuity_PolicyHoldersInforce,A409)*INDEX(Annuity_EscalatedAnnuity,A409)</f>
        <v>5242.2460608605124</v>
      </c>
      <c r="S409" s="23" cm="1">
        <f t="array" ref="S409">-INDEX(Annuity_ExpensesPaid,A409)-INDEX(Annuity_AnnuitiesPaid,A409)</f>
        <v>-5268.2450137172291</v>
      </c>
      <c r="T409" s="23" cm="1">
        <f t="array" ref="T409">IF(A409=Global_MaxT,INDEX(Annuity_NetCF,A409),INDEX(Annuity_NetCF,A409)+(INDEX(Annuity_BEL,(A409+1))*INDEX(Global_DiscountFactor,A409)))</f>
        <v>-2274274.940807194</v>
      </c>
    </row>
    <row r="410" spans="1:20" x14ac:dyDescent="0.2">
      <c r="A410" s="7">
        <v>408</v>
      </c>
      <c r="B410" s="21">
        <f t="shared" si="12"/>
        <v>56</v>
      </c>
      <c r="C410" s="21"/>
      <c r="D410" s="22" cm="1">
        <f t="array" ref="D410">IF(A410=1,1,INDEX(Life_PolicyHoldersInforce,(A410-1))-INDEX(Life_Deaths,(A410-1))-INDEX(Life_Lapses,(A410-1)))</f>
        <v>2.5564949787076217E-2</v>
      </c>
      <c r="E410" s="22" cm="1">
        <f t="array" ref="E410">(INDEX(Life_PolicyHoldersInforce,A410)-INDEX(Life_Deaths,A410))*INDEX(Life_LapseRateFactor,(Global_DurationInforce+A410))</f>
        <v>2.2347506370630035E-4</v>
      </c>
      <c r="F410" s="22" cm="1">
        <f t="array" ref="F410">INDEX(Life_PolicyHoldersInforce,A410)*INDEX(Global_QxFactor,INDEX(Global_Age,A410),Global_QxIndex)</f>
        <v>4.3257572274729595E-7</v>
      </c>
      <c r="G410" s="11" cm="1">
        <f t="array" ref="G410">INDEX(Life_Deaths,A410)*Life_SumAssured</f>
        <v>0.21628786137364797</v>
      </c>
      <c r="H410" s="11" cm="1">
        <f t="array" ref="H410">INDEX(Life_PolicyHoldersInforce,A410)*Life_Premium</f>
        <v>1.1401967605035992</v>
      </c>
      <c r="I410" s="11" cm="1">
        <f t="array" ref="I410">INDEX(Life_PolicyHoldersInforce,A410)*INDEX(Global_EscalatedExpense,A410)</f>
        <v>0.66878317976614787</v>
      </c>
      <c r="J410" s="11" cm="1">
        <f t="array" ref="J410">INDEX(Life_PremiumsReceived,A410)-INDEX(Life_ExpensesPaid,A410)-INDEX(Life_DeathBenefitsPaid,A410)</f>
        <v>0.25512571936380335</v>
      </c>
      <c r="K410" s="11" cm="1">
        <f t="array" ref="K410">IF(A410=Global_MaxT,INDEX(Life_NetCF,A410),INDEX(Life_NetCF,A410)+(INDEX(Life_BEL,(A410+1))/INDEX(Global_DiscountFactor,A410)))</f>
        <v>-748.26516557289335</v>
      </c>
      <c r="L410" s="11"/>
      <c r="M410" s="5">
        <f t="shared" si="13"/>
        <v>35</v>
      </c>
      <c r="N410" s="22" cm="1">
        <f t="array" ref="N410">INDEX(Annuity_PolicyHoldersInforce,A410)*INDEX(Global_QxFactor,INDEX(Global_Age,A410),Global_QxIndex)</f>
        <v>1.688464030726994E-5</v>
      </c>
      <c r="O410" s="22" cm="1">
        <f t="array" ref="O410">IF(A410=1,1,INDEX(Annuity_PolicyHoldersInforce,(A410-1))-INDEX(Annuity_Deaths,(A410-1)))</f>
        <v>0.99787149146223664</v>
      </c>
      <c r="P410" s="23" cm="1">
        <f t="array" ref="P410">Annuity_Annuity*((1+Annuity_AnnuityEscalation)^INDEX(Annuity_PolicyAge,A410))</f>
        <v>5516.0153675922511</v>
      </c>
      <c r="Q410" s="23" cm="1">
        <f t="array" ref="Q410">INDEX(Annuity_PolicyHoldersInforce,A410)*INDEX(Global_EscalatedExpense,A410)</f>
        <v>26.104477991013766</v>
      </c>
      <c r="R410" s="23" cm="1">
        <f t="array" ref="R410">INDEX(Annuity_PolicyHoldersInforce,A410)*INDEX(Annuity_EscalatedAnnuity,A410)</f>
        <v>5504.2744817878975</v>
      </c>
      <c r="S410" s="23" cm="1">
        <f t="array" ref="S410">-INDEX(Annuity_ExpensesPaid,A410)-INDEX(Annuity_AnnuitiesPaid,A410)</f>
        <v>-5530.3789597789109</v>
      </c>
      <c r="T410" s="23" cm="1">
        <f t="array" ref="T410">IF(A410=Global_MaxT,INDEX(Annuity_NetCF,A410),INDEX(Annuity_NetCF,A410)+(INDEX(Annuity_BEL,(A410+1))*INDEX(Global_DiscountFactor,A410)))</f>
        <v>-2280051.2006183537</v>
      </c>
    </row>
    <row r="411" spans="1:20" x14ac:dyDescent="0.2">
      <c r="A411" s="7">
        <v>409</v>
      </c>
      <c r="B411" s="21">
        <f t="shared" si="12"/>
        <v>56</v>
      </c>
      <c r="C411" s="21"/>
      <c r="D411" s="22" cm="1">
        <f t="array" ref="D411">IF(A411=1,1,INDEX(Life_PolicyHoldersInforce,(A411-1))-INDEX(Life_Deaths,(A411-1))-INDEX(Life_Lapses,(A411-1)))</f>
        <v>2.5341042147647166E-2</v>
      </c>
      <c r="E411" s="22" cm="1">
        <f t="array" ref="E411">(INDEX(Life_PolicyHoldersInforce,A411)-INDEX(Life_Deaths,A411))*INDEX(Life_LapseRateFactor,(Global_DurationInforce+A411))</f>
        <v>2.215177833516552E-4</v>
      </c>
      <c r="F411" s="22" cm="1">
        <f t="array" ref="F411">INDEX(Life_PolicyHoldersInforce,A411)*INDEX(Global_QxFactor,INDEX(Global_Age,A411),Global_QxIndex)</f>
        <v>4.2878705858947991E-7</v>
      </c>
      <c r="G411" s="11" cm="1">
        <f t="array" ref="G411">INDEX(Life_Deaths,A411)*Life_SumAssured</f>
        <v>0.21439352929473995</v>
      </c>
      <c r="H411" s="11" cm="1">
        <f t="array" ref="H411">INDEX(Life_PolicyHoldersInforce,A411)*Life_Premium</f>
        <v>1.1302104797850636</v>
      </c>
      <c r="I411" s="11" cm="1">
        <f t="array" ref="I411">INDEX(Life_PolicyHoldersInforce,A411)*INDEX(Global_EscalatedExpense,A411)</f>
        <v>0.66562656151059374</v>
      </c>
      <c r="J411" s="11" cm="1">
        <f t="array" ref="J411">INDEX(Life_PremiumsReceived,A411)-INDEX(Life_ExpensesPaid,A411)-INDEX(Life_DeathBenefitsPaid,A411)</f>
        <v>0.25019038897972989</v>
      </c>
      <c r="K411" s="11" cm="1">
        <f t="array" ref="K411">IF(A411=Global_MaxT,INDEX(Life_NetCF,A411),INDEX(Life_NetCF,A411)+(INDEX(Life_BEL,(A411+1))/INDEX(Global_DiscountFactor,A411)))</f>
        <v>-744.89447974624738</v>
      </c>
      <c r="L411" s="11"/>
      <c r="M411" s="5">
        <f t="shared" si="13"/>
        <v>35</v>
      </c>
      <c r="N411" s="22" cm="1">
        <f t="array" ref="N411">INDEX(Annuity_PolicyHoldersInforce,A411)*INDEX(Global_QxFactor,INDEX(Global_Age,A411),Global_QxIndex)</f>
        <v>1.6884354608078466E-5</v>
      </c>
      <c r="O411" s="22" cm="1">
        <f t="array" ref="O411">IF(A411=1,1,INDEX(Annuity_PolicyHoldersInforce,(A411-1))-INDEX(Annuity_Deaths,(A411-1)))</f>
        <v>0.99785460682192939</v>
      </c>
      <c r="P411" s="23" cm="1">
        <f t="array" ref="P411">Annuity_Annuity*((1+Annuity_AnnuityEscalation)^INDEX(Annuity_PolicyAge,A411))</f>
        <v>5516.0153675922511</v>
      </c>
      <c r="Q411" s="23" cm="1">
        <f t="array" ref="Q411">INDEX(Annuity_PolicyHoldersInforce,A411)*INDEX(Global_EscalatedExpense,A411)</f>
        <v>26.210387361202311</v>
      </c>
      <c r="R411" s="23" cm="1">
        <f t="array" ref="R411">INDEX(Annuity_PolicyHoldersInforce,A411)*INDEX(Annuity_EscalatedAnnuity,A411)</f>
        <v>5504.1813458524857</v>
      </c>
      <c r="S411" s="23" cm="1">
        <f t="array" ref="S411">-INDEX(Annuity_ExpensesPaid,A411)-INDEX(Annuity_AnnuitiesPaid,A411)</f>
        <v>-5530.391733213688</v>
      </c>
      <c r="T411" s="23" cm="1">
        <f t="array" ref="T411">IF(A411=Global_MaxT,INDEX(Annuity_NetCF,A411),INDEX(Annuity_NetCF,A411)+(INDEX(Annuity_BEL,(A411+1))*INDEX(Global_DiscountFactor,A411)))</f>
        <v>-2285592.1667699236</v>
      </c>
    </row>
    <row r="412" spans="1:20" x14ac:dyDescent="0.2">
      <c r="A412" s="7">
        <v>410</v>
      </c>
      <c r="B412" s="21">
        <f t="shared" si="12"/>
        <v>56</v>
      </c>
      <c r="C412" s="21"/>
      <c r="D412" s="22" cm="1">
        <f t="array" ref="D412">IF(A412=1,1,INDEX(Life_PolicyHoldersInforce,(A412-1))-INDEX(Life_Deaths,(A412-1))-INDEX(Life_Lapses,(A412-1)))</f>
        <v>2.5119095577236922E-2</v>
      </c>
      <c r="E412" s="22" cm="1">
        <f t="array" ref="E412">(INDEX(Life_PolicyHoldersInforce,A412)-INDEX(Life_Deaths,A412))*INDEX(Life_LapseRateFactor,(Global_DurationInforce+A412))</f>
        <v>2.1957764560935858E-4</v>
      </c>
      <c r="F412" s="22" cm="1">
        <f t="array" ref="F412">INDEX(Life_PolicyHoldersInforce,A412)*INDEX(Global_QxFactor,INDEX(Global_Age,A412),Global_QxIndex)</f>
        <v>4.2503157700605707E-7</v>
      </c>
      <c r="G412" s="11" cm="1">
        <f t="array" ref="G412">INDEX(Life_Deaths,A412)*Life_SumAssured</f>
        <v>0.21251578850302855</v>
      </c>
      <c r="H412" s="11" cm="1">
        <f t="array" ref="H412">INDEX(Life_PolicyHoldersInforce,A412)*Life_Premium</f>
        <v>1.1203116627447667</v>
      </c>
      <c r="I412" s="11" cm="1">
        <f t="array" ref="I412">INDEX(Life_PolicyHoldersInforce,A412)*INDEX(Global_EscalatedExpense,A412)</f>
        <v>0.66248484231218385</v>
      </c>
      <c r="J412" s="11" cm="1">
        <f t="array" ref="J412">INDEX(Life_PremiumsReceived,A412)-INDEX(Life_ExpensesPaid,A412)-INDEX(Life_DeathBenefitsPaid,A412)</f>
        <v>0.24531103192955428</v>
      </c>
      <c r="K412" s="11" cm="1">
        <f t="array" ref="K412">IF(A412=Global_MaxT,INDEX(Life_NetCF,A412),INDEX(Life_NetCF,A412)+(INDEX(Life_BEL,(A412+1))/INDEX(Global_DiscountFactor,A412)))</f>
        <v>-741.53521000454771</v>
      </c>
      <c r="L412" s="11"/>
      <c r="M412" s="5">
        <f t="shared" si="13"/>
        <v>35</v>
      </c>
      <c r="N412" s="22" cm="1">
        <f t="array" ref="N412">INDEX(Annuity_PolicyHoldersInforce,A412)*INDEX(Global_QxFactor,INDEX(Global_Age,A412),Global_QxIndex)</f>
        <v>1.6884068913721209E-5</v>
      </c>
      <c r="O412" s="22" cm="1">
        <f t="array" ref="O412">IF(A412=1,1,INDEX(Annuity_PolicyHoldersInforce,(A412-1))-INDEX(Annuity_Deaths,(A412-1)))</f>
        <v>0.99783772246732128</v>
      </c>
      <c r="P412" s="23" cm="1">
        <f t="array" ref="P412">Annuity_Annuity*((1+Annuity_AnnuityEscalation)^INDEX(Annuity_PolicyAge,A412))</f>
        <v>5516.0153675922511</v>
      </c>
      <c r="Q412" s="23" cm="1">
        <f t="array" ref="Q412">INDEX(Annuity_PolicyHoldersInforce,A412)*INDEX(Global_EscalatedExpense,A412)</f>
        <v>26.316726419917831</v>
      </c>
      <c r="R412" s="23" cm="1">
        <f t="array" ref="R412">INDEX(Annuity_PolicyHoldersInforce,A412)*INDEX(Annuity_EscalatedAnnuity,A412)</f>
        <v>5504.0882114929955</v>
      </c>
      <c r="S412" s="23" cm="1">
        <f t="array" ref="S412">-INDEX(Annuity_ExpensesPaid,A412)-INDEX(Annuity_AnnuitiesPaid,A412)</f>
        <v>-5530.4049379129137</v>
      </c>
      <c r="T412" s="23" cm="1">
        <f t="array" ref="T412">IF(A412=Global_MaxT,INDEX(Annuity_NetCF,A412),INDEX(Annuity_NetCF,A412)+(INDEX(Annuity_BEL,(A412+1))*INDEX(Global_DiscountFactor,A412)))</f>
        <v>-2291160.0910188067</v>
      </c>
    </row>
    <row r="413" spans="1:20" x14ac:dyDescent="0.2">
      <c r="A413" s="7">
        <v>411</v>
      </c>
      <c r="B413" s="21">
        <f t="shared" si="12"/>
        <v>56</v>
      </c>
      <c r="C413" s="21"/>
      <c r="D413" s="22" cm="1">
        <f t="array" ref="D413">IF(A413=1,1,INDEX(Life_PolicyHoldersInforce,(A413-1))-INDEX(Life_Deaths,(A413-1))-INDEX(Life_Lapses,(A413-1)))</f>
        <v>2.4899092900050556E-2</v>
      </c>
      <c r="E413" s="22" cm="1">
        <f t="array" ref="E413">(INDEX(Life_PolicyHoldersInforce,A413)-INDEX(Life_Deaths,A413))*INDEX(Life_LapseRateFactor,(Global_DurationInforce+A413))</f>
        <v>2.1765450033783398E-4</v>
      </c>
      <c r="F413" s="22" cm="1">
        <f t="array" ref="F413">INDEX(Life_PolicyHoldersInforce,A413)*INDEX(Global_QxFactor,INDEX(Global_Age,A413),Global_QxIndex)</f>
        <v>4.2130898737130868E-7</v>
      </c>
      <c r="G413" s="11" cm="1">
        <f t="array" ref="G413">INDEX(Life_Deaths,A413)*Life_SumAssured</f>
        <v>0.21065449368565434</v>
      </c>
      <c r="H413" s="11" cm="1">
        <f t="array" ref="H413">INDEX(Life_PolicyHoldersInforce,A413)*Life_Premium</f>
        <v>1.1104995433422549</v>
      </c>
      <c r="I413" s="11" cm="1">
        <f t="array" ref="I413">INDEX(Life_PolicyHoldersInforce,A413)*INDEX(Global_EscalatedExpense,A413)</f>
        <v>0.6593579518482201</v>
      </c>
      <c r="J413" s="11" cm="1">
        <f t="array" ref="J413">INDEX(Life_PremiumsReceived,A413)-INDEX(Life_ExpensesPaid,A413)-INDEX(Life_DeathBenefitsPaid,A413)</f>
        <v>0.24048709780838043</v>
      </c>
      <c r="K413" s="11" cm="1">
        <f t="array" ref="K413">IF(A413=Global_MaxT,INDEX(Life_NetCF,A413),INDEX(Life_NetCF,A413)+(INDEX(Life_BEL,(A413+1))/INDEX(Global_DiscountFactor,A413)))</f>
        <v>-738.18735675079586</v>
      </c>
      <c r="L413" s="11"/>
      <c r="M413" s="5">
        <f t="shared" si="13"/>
        <v>35</v>
      </c>
      <c r="N413" s="22" cm="1">
        <f t="array" ref="N413">INDEX(Annuity_PolicyHoldersInforce,A413)*INDEX(Global_QxFactor,INDEX(Global_Age,A413),Global_QxIndex)</f>
        <v>1.6883783224198091E-5</v>
      </c>
      <c r="O413" s="22" cm="1">
        <f t="array" ref="O413">IF(A413=1,1,INDEX(Annuity_PolicyHoldersInforce,(A413-1))-INDEX(Annuity_Deaths,(A413-1)))</f>
        <v>0.99782083839840752</v>
      </c>
      <c r="P413" s="23" cm="1">
        <f t="array" ref="P413">Annuity_Annuity*((1+Annuity_AnnuityEscalation)^INDEX(Annuity_PolicyAge,A413))</f>
        <v>5516.0153675922511</v>
      </c>
      <c r="Q413" s="23" cm="1">
        <f t="array" ref="Q413">INDEX(Annuity_PolicyHoldersInforce,A413)*INDEX(Global_EscalatedExpense,A413)</f>
        <v>26.423496910464234</v>
      </c>
      <c r="R413" s="23" cm="1">
        <f t="array" ref="R413">INDEX(Annuity_PolicyHoldersInforce,A413)*INDEX(Annuity_EscalatedAnnuity,A413)</f>
        <v>5503.9950787094003</v>
      </c>
      <c r="S413" s="23" cm="1">
        <f t="array" ref="S413">-INDEX(Annuity_ExpensesPaid,A413)-INDEX(Annuity_AnnuitiesPaid,A413)</f>
        <v>-5530.4185756198649</v>
      </c>
      <c r="T413" s="23" cm="1">
        <f t="array" ref="T413">IF(A413=Global_MaxT,INDEX(Annuity_NetCF,A413),INDEX(Annuity_NetCF,A413)+(INDEX(Annuity_BEL,(A413+1))*INDEX(Global_DiscountFactor,A413)))</f>
        <v>-2296755.1041515418</v>
      </c>
    </row>
    <row r="414" spans="1:20" x14ac:dyDescent="0.2">
      <c r="A414" s="7">
        <v>412</v>
      </c>
      <c r="B414" s="21">
        <f t="shared" si="12"/>
        <v>56</v>
      </c>
      <c r="C414" s="21"/>
      <c r="D414" s="22" cm="1">
        <f t="array" ref="D414">IF(A414=1,1,INDEX(Life_PolicyHoldersInforce,(A414-1))-INDEX(Life_Deaths,(A414-1))-INDEX(Life_Lapses,(A414-1)))</f>
        <v>2.468101709072535E-2</v>
      </c>
      <c r="E414" s="22" cm="1">
        <f t="array" ref="E414">(INDEX(Life_PolicyHoldersInforce,A414)-INDEX(Life_Deaths,A414))*INDEX(Life_LapseRateFactor,(Global_DurationInforce+A414))</f>
        <v>2.1574819871050241E-4</v>
      </c>
      <c r="F414" s="22" cm="1">
        <f t="array" ref="F414">INDEX(Life_PolicyHoldersInforce,A414)*INDEX(Global_QxFactor,INDEX(Global_Age,A414),Global_QxIndex)</f>
        <v>4.1761900160492783E-7</v>
      </c>
      <c r="G414" s="11" cm="1">
        <f t="array" ref="G414">INDEX(Life_Deaths,A414)*Life_SumAssured</f>
        <v>0.20880950080246391</v>
      </c>
      <c r="H414" s="11" cm="1">
        <f t="array" ref="H414">INDEX(Life_PolicyHoldersInforce,A414)*Life_Premium</f>
        <v>1.1007733622463507</v>
      </c>
      <c r="I414" s="11" cm="1">
        <f t="array" ref="I414">INDEX(Life_PolicyHoldersInforce,A414)*INDEX(Global_EscalatedExpense,A414)</f>
        <v>0.65624582012792754</v>
      </c>
      <c r="J414" s="11" cm="1">
        <f t="array" ref="J414">INDEX(Life_PremiumsReceived,A414)-INDEX(Life_ExpensesPaid,A414)-INDEX(Life_DeathBenefitsPaid,A414)</f>
        <v>0.23571804131595925</v>
      </c>
      <c r="K414" s="11" cm="1">
        <f t="array" ref="K414">IF(A414=Global_MaxT,INDEX(Life_NetCF,A414),INDEX(Life_NetCF,A414)+(INDEX(Life_BEL,(A414+1))/INDEX(Global_DiscountFactor,A414)))</f>
        <v>-734.85091983830239</v>
      </c>
      <c r="L414" s="11"/>
      <c r="M414" s="5">
        <f t="shared" si="13"/>
        <v>35</v>
      </c>
      <c r="N414" s="22" cm="1">
        <f t="array" ref="N414">INDEX(Annuity_PolicyHoldersInforce,A414)*INDEX(Global_QxFactor,INDEX(Global_Age,A414),Global_QxIndex)</f>
        <v>1.6883497539509023E-5</v>
      </c>
      <c r="O414" s="22" cm="1">
        <f t="array" ref="O414">IF(A414=1,1,INDEX(Annuity_PolicyHoldersInforce,(A414-1))-INDEX(Annuity_Deaths,(A414-1)))</f>
        <v>0.99780395461518334</v>
      </c>
      <c r="P414" s="23" cm="1">
        <f t="array" ref="P414">Annuity_Annuity*((1+Annuity_AnnuityEscalation)^INDEX(Annuity_PolicyAge,A414))</f>
        <v>5516.0153675922511</v>
      </c>
      <c r="Q414" s="23" cm="1">
        <f t="array" ref="Q414">INDEX(Annuity_PolicyHoldersInforce,A414)*INDEX(Global_EscalatedExpense,A414)</f>
        <v>26.530700583218401</v>
      </c>
      <c r="R414" s="23" cm="1">
        <f t="array" ref="R414">INDEX(Annuity_PolicyHoldersInforce,A414)*INDEX(Annuity_EscalatedAnnuity,A414)</f>
        <v>5503.9019475016721</v>
      </c>
      <c r="S414" s="23" cm="1">
        <f t="array" ref="S414">-INDEX(Annuity_ExpensesPaid,A414)-INDEX(Annuity_AnnuitiesPaid,A414)</f>
        <v>-5530.4326480848904</v>
      </c>
      <c r="T414" s="23" cm="1">
        <f t="array" ref="T414">IF(A414=Global_MaxT,INDEX(Annuity_NetCF,A414),INDEX(Annuity_NetCF,A414)+(INDEX(Annuity_BEL,(A414+1))*INDEX(Global_DiscountFactor,A414)))</f>
        <v>-2302377.3375895252</v>
      </c>
    </row>
    <row r="415" spans="1:20" x14ac:dyDescent="0.2">
      <c r="A415" s="7">
        <v>413</v>
      </c>
      <c r="B415" s="21">
        <f t="shared" si="12"/>
        <v>56</v>
      </c>
      <c r="C415" s="21"/>
      <c r="D415" s="22" cm="1">
        <f t="array" ref="D415">IF(A415=1,1,INDEX(Life_PolicyHoldersInforce,(A415-1))-INDEX(Life_Deaths,(A415-1))-INDEX(Life_Lapses,(A415-1)))</f>
        <v>2.4464851273013243E-2</v>
      </c>
      <c r="E415" s="22" cm="1">
        <f t="array" ref="E415">(INDEX(Life_PolicyHoldersInforce,A415)-INDEX(Life_Deaths,A415))*INDEX(Life_LapseRateFactor,(Global_DurationInforce+A415))</f>
        <v>2.1385859320426518E-4</v>
      </c>
      <c r="F415" s="22" cm="1">
        <f t="array" ref="F415">INDEX(Life_PolicyHoldersInforce,A415)*INDEX(Global_QxFactor,INDEX(Global_Age,A415),Global_QxIndex)</f>
        <v>4.1396133414972536E-7</v>
      </c>
      <c r="G415" s="11" cm="1">
        <f t="array" ref="G415">INDEX(Life_Deaths,A415)*Life_SumAssured</f>
        <v>0.20698066707486268</v>
      </c>
      <c r="H415" s="11" cm="1">
        <f t="array" ref="H415">INDEX(Life_PolicyHoldersInforce,A415)*Life_Premium</f>
        <v>1.0911323667763906</v>
      </c>
      <c r="I415" s="11" cm="1">
        <f t="array" ref="I415">INDEX(Life_PolicyHoldersInforce,A415)*INDEX(Global_EscalatedExpense,A415)</f>
        <v>0.65314837749088239</v>
      </c>
      <c r="J415" s="11" cm="1">
        <f t="array" ref="J415">INDEX(Life_PremiumsReceived,A415)-INDEX(Life_ExpensesPaid,A415)-INDEX(Life_DeathBenefitsPaid,A415)</f>
        <v>0.23100332221064551</v>
      </c>
      <c r="K415" s="11" cm="1">
        <f t="array" ref="K415">IF(A415=Global_MaxT,INDEX(Life_NetCF,A415),INDEX(Life_NetCF,A415)+(INDEX(Life_BEL,(A415+1))/INDEX(Global_DiscountFactor,A415)))</f>
        <v>-731.52589857842986</v>
      </c>
      <c r="L415" s="11"/>
      <c r="M415" s="5">
        <f t="shared" si="13"/>
        <v>35</v>
      </c>
      <c r="N415" s="22" cm="1">
        <f t="array" ref="N415">INDEX(Annuity_PolicyHoldersInforce,A415)*INDEX(Global_QxFactor,INDEX(Global_Age,A415),Global_QxIndex)</f>
        <v>1.6883211859653929E-5</v>
      </c>
      <c r="O415" s="22" cm="1">
        <f t="array" ref="O415">IF(A415=1,1,INDEX(Annuity_PolicyHoldersInforce,(A415-1))-INDEX(Annuity_Deaths,(A415-1)))</f>
        <v>0.99778707111764386</v>
      </c>
      <c r="P415" s="23" cm="1">
        <f t="array" ref="P415">Annuity_Annuity*((1+Annuity_AnnuityEscalation)^INDEX(Annuity_PolicyAge,A415))</f>
        <v>5516.0153675922511</v>
      </c>
      <c r="Q415" s="23" cm="1">
        <f t="array" ref="Q415">INDEX(Annuity_PolicyHoldersInforce,A415)*INDEX(Global_EscalatedExpense,A415)</f>
        <v>26.638339195658677</v>
      </c>
      <c r="R415" s="23" cm="1">
        <f t="array" ref="R415">INDEX(Annuity_PolicyHoldersInforce,A415)*INDEX(Annuity_EscalatedAnnuity,A415)</f>
        <v>5503.8088178697863</v>
      </c>
      <c r="S415" s="23" cm="1">
        <f t="array" ref="S415">-INDEX(Annuity_ExpensesPaid,A415)-INDEX(Annuity_AnnuitiesPaid,A415)</f>
        <v>-5530.447157065445</v>
      </c>
      <c r="T415" s="23" cm="1">
        <f t="array" ref="T415">IF(A415=Global_MaxT,INDEX(Annuity_NetCF,A415),INDEX(Annuity_NetCF,A415)+(INDEX(Annuity_BEL,(A415+1))*INDEX(Global_DiscountFactor,A415)))</f>
        <v>-2308026.9233920942</v>
      </c>
    </row>
    <row r="416" spans="1:20" x14ac:dyDescent="0.2">
      <c r="A416" s="7">
        <v>414</v>
      </c>
      <c r="B416" s="21">
        <f t="shared" si="12"/>
        <v>56</v>
      </c>
      <c r="C416" s="21"/>
      <c r="D416" s="22" cm="1">
        <f t="array" ref="D416">IF(A416=1,1,INDEX(Life_PolicyHoldersInforce,(A416-1))-INDEX(Life_Deaths,(A416-1))-INDEX(Life_Lapses,(A416-1)))</f>
        <v>2.425057871847483E-2</v>
      </c>
      <c r="E416" s="22" cm="1">
        <f t="array" ref="E416">(INDEX(Life_PolicyHoldersInforce,A416)-INDEX(Life_Deaths,A416))*INDEX(Life_LapseRateFactor,(Global_DurationInforce+A416))</f>
        <v>2.119855375880875E-4</v>
      </c>
      <c r="F416" s="22" cm="1">
        <f t="array" ref="F416">INDEX(Life_PolicyHoldersInforce,A416)*INDEX(Global_QxFactor,INDEX(Global_Age,A416),Global_QxIndex)</f>
        <v>4.1033570194953143E-7</v>
      </c>
      <c r="G416" s="11" cm="1">
        <f t="array" ref="G416">INDEX(Life_Deaths,A416)*Life_SumAssured</f>
        <v>0.20516785097476573</v>
      </c>
      <c r="H416" s="11" cm="1">
        <f t="array" ref="H416">INDEX(Life_PolicyHoldersInforce,A416)*Life_Premium</f>
        <v>1.0815758108439775</v>
      </c>
      <c r="I416" s="11" cm="1">
        <f t="array" ref="I416">INDEX(Life_PolicyHoldersInforce,A416)*INDEX(Global_EscalatedExpense,A416)</f>
        <v>0.65006555460545379</v>
      </c>
      <c r="J416" s="11" cm="1">
        <f t="array" ref="J416">INDEX(Life_PremiumsReceived,A416)-INDEX(Life_ExpensesPaid,A416)-INDEX(Life_DeathBenefitsPaid,A416)</f>
        <v>0.22634240526375796</v>
      </c>
      <c r="K416" s="11" cm="1">
        <f t="array" ref="K416">IF(A416=Global_MaxT,INDEX(Life_NetCF,A416),INDEX(Life_NetCF,A416)+(INDEX(Life_BEL,(A416+1))/INDEX(Global_DiscountFactor,A416)))</f>
        <v>-728.21229174825157</v>
      </c>
      <c r="L416" s="11"/>
      <c r="M416" s="5">
        <f t="shared" si="13"/>
        <v>35</v>
      </c>
      <c r="N416" s="22" cm="1">
        <f t="array" ref="N416">INDEX(Annuity_PolicyHoldersInforce,A416)*INDEX(Global_QxFactor,INDEX(Global_Age,A416),Global_QxIndex)</f>
        <v>1.6882926184632727E-5</v>
      </c>
      <c r="O416" s="22" cm="1">
        <f t="array" ref="O416">IF(A416=1,1,INDEX(Annuity_PolicyHoldersInforce,(A416-1))-INDEX(Annuity_Deaths,(A416-1)))</f>
        <v>0.9977701879057842</v>
      </c>
      <c r="P416" s="23" cm="1">
        <f t="array" ref="P416">Annuity_Annuity*((1+Annuity_AnnuityEscalation)^INDEX(Annuity_PolicyAge,A416))</f>
        <v>5516.0153675922511</v>
      </c>
      <c r="Q416" s="23" cm="1">
        <f t="array" ref="Q416">INDEX(Annuity_PolicyHoldersInforce,A416)*INDEX(Global_EscalatedExpense,A416)</f>
        <v>26.746414512393716</v>
      </c>
      <c r="R416" s="23" cm="1">
        <f t="array" ref="R416">INDEX(Annuity_PolicyHoldersInforce,A416)*INDEX(Annuity_EscalatedAnnuity,A416)</f>
        <v>5503.7156898137137</v>
      </c>
      <c r="S416" s="23" cm="1">
        <f t="array" ref="S416">-INDEX(Annuity_ExpensesPaid,A416)-INDEX(Annuity_AnnuitiesPaid,A416)</f>
        <v>-5530.4621043261077</v>
      </c>
      <c r="T416" s="23" cm="1">
        <f t="array" ref="T416">IF(A416=Global_MaxT,INDEX(Annuity_NetCF,A416),INDEX(Annuity_NetCF,A416)+(INDEX(Annuity_BEL,(A416+1))*INDEX(Global_DiscountFactor,A416)))</f>
        <v>-2313703.9942596271</v>
      </c>
    </row>
    <row r="417" spans="1:20" x14ac:dyDescent="0.2">
      <c r="A417" s="7">
        <v>415</v>
      </c>
      <c r="B417" s="21">
        <f t="shared" si="12"/>
        <v>56</v>
      </c>
      <c r="C417" s="21"/>
      <c r="D417" s="22" cm="1">
        <f t="array" ref="D417">IF(A417=1,1,INDEX(Life_PolicyHoldersInforce,(A417-1))-INDEX(Life_Deaths,(A417-1))-INDEX(Life_Lapses,(A417-1)))</f>
        <v>2.4038182845184795E-2</v>
      </c>
      <c r="E417" s="22" cm="1">
        <f t="array" ref="E417">(INDEX(Life_PolicyHoldersInforce,A417)-INDEX(Life_Deaths,A417))*INDEX(Life_LapseRateFactor,(Global_DurationInforce+A417))</f>
        <v>2.1012888691168208E-4</v>
      </c>
      <c r="F417" s="22" cm="1">
        <f t="array" ref="F417">INDEX(Life_PolicyHoldersInforce,A417)*INDEX(Global_QxFactor,INDEX(Global_Age,A417),Global_QxIndex)</f>
        <v>4.0674182442729096E-7</v>
      </c>
      <c r="G417" s="11" cm="1">
        <f t="array" ref="G417">INDEX(Life_Deaths,A417)*Life_SumAssured</f>
        <v>0.20337091221364548</v>
      </c>
      <c r="H417" s="11" cm="1">
        <f t="array" ref="H417">INDEX(Life_PolicyHoldersInforce,A417)*Life_Premium</f>
        <v>1.0721029548952419</v>
      </c>
      <c r="I417" s="11" cm="1">
        <f t="array" ref="I417">INDEX(Life_PolicyHoldersInforce,A417)*INDEX(Global_EscalatedExpense,A417)</f>
        <v>0.64699728246725285</v>
      </c>
      <c r="J417" s="11" cm="1">
        <f t="array" ref="J417">INDEX(Life_PremiumsReceived,A417)-INDEX(Life_ExpensesPaid,A417)-INDEX(Life_DeathBenefitsPaid,A417)</f>
        <v>0.22173476021434355</v>
      </c>
      <c r="K417" s="11" cm="1">
        <f t="array" ref="K417">IF(A417=Global_MaxT,INDEX(Life_NetCF,A417),INDEX(Life_NetCF,A417)+(INDEX(Life_BEL,(A417+1))/INDEX(Global_DiscountFactor,A417)))</f>
        <v>-724.91009759812869</v>
      </c>
      <c r="L417" s="11"/>
      <c r="M417" s="5">
        <f t="shared" si="13"/>
        <v>35</v>
      </c>
      <c r="N417" s="22" cm="1">
        <f t="array" ref="N417">INDEX(Annuity_PolicyHoldersInforce,A417)*INDEX(Global_QxFactor,INDEX(Global_Age,A417),Global_QxIndex)</f>
        <v>1.6882640514445331E-5</v>
      </c>
      <c r="O417" s="22" cm="1">
        <f t="array" ref="O417">IF(A417=1,1,INDEX(Annuity_PolicyHoldersInforce,(A417-1))-INDEX(Annuity_Deaths,(A417-1)))</f>
        <v>0.99775330497959958</v>
      </c>
      <c r="P417" s="23" cm="1">
        <f t="array" ref="P417">Annuity_Annuity*((1+Annuity_AnnuityEscalation)^INDEX(Annuity_PolicyAge,A417))</f>
        <v>5516.0153675922511</v>
      </c>
      <c r="Q417" s="23" cm="1">
        <f t="array" ref="Q417">INDEX(Annuity_PolicyHoldersInforce,A417)*INDEX(Global_EscalatedExpense,A417)</f>
        <v>26.854928305191464</v>
      </c>
      <c r="R417" s="23" cm="1">
        <f t="array" ref="R417">INDEX(Annuity_PolicyHoldersInforce,A417)*INDEX(Annuity_EscalatedAnnuity,A417)</f>
        <v>5503.6225633334298</v>
      </c>
      <c r="S417" s="23" cm="1">
        <f t="array" ref="S417">-INDEX(Annuity_ExpensesPaid,A417)-INDEX(Annuity_AnnuitiesPaid,A417)</f>
        <v>-5530.4774916386214</v>
      </c>
      <c r="T417" s="23" cm="1">
        <f t="array" ref="T417">IF(A417=Global_MaxT,INDEX(Annuity_NetCF,A417),INDEX(Annuity_NetCF,A417)+(INDEX(Annuity_BEL,(A417+1))*INDEX(Global_DiscountFactor,A417)))</f>
        <v>-2319408.6835366534</v>
      </c>
    </row>
    <row r="418" spans="1:20" x14ac:dyDescent="0.2">
      <c r="A418" s="7">
        <v>416</v>
      </c>
      <c r="B418" s="21">
        <f t="shared" si="12"/>
        <v>56</v>
      </c>
      <c r="C418" s="21"/>
      <c r="D418" s="22" cm="1">
        <f t="array" ref="D418">IF(A418=1,1,INDEX(Life_PolicyHoldersInforce,(A418-1))-INDEX(Life_Deaths,(A418-1))-INDEX(Life_Lapses,(A418-1)))</f>
        <v>2.3827647216448686E-2</v>
      </c>
      <c r="E418" s="22" cm="1">
        <f t="array" ref="E418">(INDEX(Life_PolicyHoldersInforce,A418)-INDEX(Life_Deaths,A418))*INDEX(Life_LapseRateFactor,(Global_DurationInforce+A418))</f>
        <v>2.0828849749429182E-4</v>
      </c>
      <c r="F418" s="22" cm="1">
        <f t="array" ref="F418">INDEX(Life_PolicyHoldersInforce,A418)*INDEX(Global_QxFactor,INDEX(Global_Age,A418),Global_QxIndex)</f>
        <v>4.0317942346335012E-7</v>
      </c>
      <c r="G418" s="11" cm="1">
        <f t="array" ref="G418">INDEX(Life_Deaths,A418)*Life_SumAssured</f>
        <v>0.20158971173167506</v>
      </c>
      <c r="H418" s="11" cm="1">
        <f t="array" ref="H418">INDEX(Life_PolicyHoldersInforce,A418)*Life_Premium</f>
        <v>1.0627130658536115</v>
      </c>
      <c r="I418" s="11" cm="1">
        <f t="array" ref="I418">INDEX(Life_PolicyHoldersInforce,A418)*INDEX(Global_EscalatedExpense,A418)</f>
        <v>0.64394349239758686</v>
      </c>
      <c r="J418" s="11" cm="1">
        <f t="array" ref="J418">INDEX(Life_PremiumsReceived,A418)-INDEX(Life_ExpensesPaid,A418)-INDEX(Life_DeathBenefitsPaid,A418)</f>
        <v>0.21717986172434955</v>
      </c>
      <c r="K418" s="11" cm="1">
        <f t="array" ref="K418">IF(A418=Global_MaxT,INDEX(Life_NetCF,A418),INDEX(Life_NetCF,A418)+(INDEX(Life_BEL,(A418+1))/INDEX(Global_DiscountFactor,A418)))</f>
        <v>-721.61931385920514</v>
      </c>
      <c r="L418" s="11"/>
      <c r="M418" s="5">
        <f t="shared" si="13"/>
        <v>35</v>
      </c>
      <c r="N418" s="22" cm="1">
        <f t="array" ref="N418">INDEX(Annuity_PolicyHoldersInforce,A418)*INDEX(Global_QxFactor,INDEX(Global_Age,A418),Global_QxIndex)</f>
        <v>1.6882354849091665E-5</v>
      </c>
      <c r="O418" s="22" cm="1">
        <f t="array" ref="O418">IF(A418=1,1,INDEX(Annuity_PolicyHoldersInforce,(A418-1))-INDEX(Annuity_Deaths,(A418-1)))</f>
        <v>0.99773642233908511</v>
      </c>
      <c r="P418" s="23" cm="1">
        <f t="array" ref="P418">Annuity_Annuity*((1+Annuity_AnnuityEscalation)^INDEX(Annuity_PolicyAge,A418))</f>
        <v>5516.0153675922511</v>
      </c>
      <c r="Q418" s="23" cm="1">
        <f t="array" ref="Q418">INDEX(Annuity_PolicyHoldersInforce,A418)*INDEX(Global_EscalatedExpense,A418)</f>
        <v>26.963882353008138</v>
      </c>
      <c r="R418" s="23" cm="1">
        <f t="array" ref="R418">INDEX(Annuity_PolicyHoldersInforce,A418)*INDEX(Annuity_EscalatedAnnuity,A418)</f>
        <v>5503.5294384289064</v>
      </c>
      <c r="S418" s="23" cm="1">
        <f t="array" ref="S418">-INDEX(Annuity_ExpensesPaid,A418)-INDEX(Annuity_AnnuitiesPaid,A418)</f>
        <v>-5530.4933207819149</v>
      </c>
      <c r="T418" s="23" cm="1">
        <f t="array" ref="T418">IF(A418=Global_MaxT,INDEX(Annuity_NetCF,A418),INDEX(Annuity_NetCF,A418)+(INDEX(Annuity_BEL,(A418+1))*INDEX(Global_DiscountFactor,A418)))</f>
        <v>-2325141.1252149842</v>
      </c>
    </row>
    <row r="419" spans="1:20" x14ac:dyDescent="0.2">
      <c r="A419" s="7">
        <v>417</v>
      </c>
      <c r="B419" s="21">
        <f t="shared" si="12"/>
        <v>56</v>
      </c>
      <c r="C419" s="21"/>
      <c r="D419" s="22" cm="1">
        <f t="array" ref="D419">IF(A419=1,1,INDEX(Life_PolicyHoldersInforce,(A419-1))-INDEX(Life_Deaths,(A419-1))-INDEX(Life_Lapses,(A419-1)))</f>
        <v>2.3618955539530931E-2</v>
      </c>
      <c r="E419" s="22" cm="1">
        <f t="array" ref="E419">(INDEX(Life_PolicyHoldersInforce,A419)-INDEX(Life_Deaths,A419))*INDEX(Life_LapseRateFactor,(Global_DurationInforce+A419))</f>
        <v>2.0646422691357095E-4</v>
      </c>
      <c r="F419" s="22" cm="1">
        <f t="array" ref="F419">INDEX(Life_PolicyHoldersInforce,A419)*INDEX(Global_QxFactor,INDEX(Global_Age,A419),Global_QxIndex)</f>
        <v>3.9964822337393399E-7</v>
      </c>
      <c r="G419" s="11" cm="1">
        <f t="array" ref="G419">INDEX(Life_Deaths,A419)*Life_SumAssured</f>
        <v>0.19982411168696701</v>
      </c>
      <c r="H419" s="11" cm="1">
        <f t="array" ref="H419">INDEX(Life_PolicyHoldersInforce,A419)*Life_Premium</f>
        <v>1.0534054170630796</v>
      </c>
      <c r="I419" s="11" cm="1">
        <f t="array" ref="I419">INDEX(Life_PolicyHoldersInforce,A419)*INDEX(Global_EscalatedExpense,A419)</f>
        <v>0.64090411604192277</v>
      </c>
      <c r="J419" s="11" cm="1">
        <f t="array" ref="J419">INDEX(Life_PremiumsReceived,A419)-INDEX(Life_ExpensesPaid,A419)-INDEX(Life_DeathBenefitsPaid,A419)</f>
        <v>0.21267718933418978</v>
      </c>
      <c r="K419" s="11" cm="1">
        <f t="array" ref="K419">IF(A419=Global_MaxT,INDEX(Life_NetCF,A419),INDEX(Life_NetCF,A419)+(INDEX(Life_BEL,(A419+1))/INDEX(Global_DiscountFactor,A419)))</f>
        <v>-718.33993775082206</v>
      </c>
      <c r="L419" s="11"/>
      <c r="M419" s="5">
        <f t="shared" si="13"/>
        <v>35</v>
      </c>
      <c r="N419" s="22" cm="1">
        <f t="array" ref="N419">INDEX(Annuity_PolicyHoldersInforce,A419)*INDEX(Global_QxFactor,INDEX(Global_Age,A419),Global_QxIndex)</f>
        <v>1.6882069188571642E-5</v>
      </c>
      <c r="O419" s="22" cm="1">
        <f t="array" ref="O419">IF(A419=1,1,INDEX(Annuity_PolicyHoldersInforce,(A419-1))-INDEX(Annuity_Deaths,(A419-1)))</f>
        <v>0.99771953998423601</v>
      </c>
      <c r="P419" s="23" cm="1">
        <f t="array" ref="P419">Annuity_Annuity*((1+Annuity_AnnuityEscalation)^INDEX(Annuity_PolicyAge,A419))</f>
        <v>5516.0153675922511</v>
      </c>
      <c r="Q419" s="23" cm="1">
        <f t="array" ref="Q419">INDEX(Annuity_PolicyHoldersInforce,A419)*INDEX(Global_EscalatedExpense,A419)</f>
        <v>27.073278442017418</v>
      </c>
      <c r="R419" s="23" cm="1">
        <f t="array" ref="R419">INDEX(Annuity_PolicyHoldersInforce,A419)*INDEX(Annuity_EscalatedAnnuity,A419)</f>
        <v>5503.4363151001171</v>
      </c>
      <c r="S419" s="23" cm="1">
        <f t="array" ref="S419">-INDEX(Annuity_ExpensesPaid,A419)-INDEX(Annuity_AnnuitiesPaid,A419)</f>
        <v>-5530.5095935421341</v>
      </c>
      <c r="T419" s="23" cm="1">
        <f t="array" ref="T419">IF(A419=Global_MaxT,INDEX(Annuity_NetCF,A419),INDEX(Annuity_NetCF,A419)+(INDEX(Annuity_BEL,(A419+1))*INDEX(Global_DiscountFactor,A419)))</f>
        <v>-2330901.4539368548</v>
      </c>
    </row>
    <row r="420" spans="1:20" x14ac:dyDescent="0.2">
      <c r="A420" s="7">
        <v>418</v>
      </c>
      <c r="B420" s="21">
        <f t="shared" si="12"/>
        <v>56</v>
      </c>
      <c r="C420" s="21"/>
      <c r="D420" s="22" cm="1">
        <f t="array" ref="D420">IF(A420=1,1,INDEX(Life_PolicyHoldersInforce,(A420-1))-INDEX(Life_Deaths,(A420-1))-INDEX(Life_Lapses,(A420-1)))</f>
        <v>2.3412091664393987E-2</v>
      </c>
      <c r="E420" s="22" cm="1">
        <f t="array" ref="E420">(INDEX(Life_PolicyHoldersInforce,A420)-INDEX(Life_Deaths,A420))*INDEX(Life_LapseRateFactor,(Global_DurationInforce+A420))</f>
        <v>2.046559339945631E-4</v>
      </c>
      <c r="F420" s="22" cm="1">
        <f t="array" ref="F420">INDEX(Life_PolicyHoldersInforce,A420)*INDEX(Global_QxFactor,INDEX(Global_Age,A420),Global_QxIndex)</f>
        <v>3.9614795088981175E-7</v>
      </c>
      <c r="G420" s="11" cm="1">
        <f t="array" ref="G420">INDEX(Life_Deaths,A420)*Life_SumAssured</f>
        <v>0.19807397544490588</v>
      </c>
      <c r="H420" s="11" cm="1">
        <f t="array" ref="H420">INDEX(Life_PolicyHoldersInforce,A420)*Life_Premium</f>
        <v>1.0441792882319718</v>
      </c>
      <c r="I420" s="11" cm="1">
        <f t="array" ref="I420">INDEX(Life_PolicyHoldersInforce,A420)*INDEX(Global_EscalatedExpense,A420)</f>
        <v>0.63787908536835758</v>
      </c>
      <c r="J420" s="11" cm="1">
        <f t="array" ref="J420">INDEX(Life_PremiumsReceived,A420)-INDEX(Life_ExpensesPaid,A420)-INDEX(Life_DeathBenefitsPaid,A420)</f>
        <v>0.20822622741870836</v>
      </c>
      <c r="K420" s="11" cm="1">
        <f t="array" ref="K420">IF(A420=Global_MaxT,INDEX(Life_NetCF,A420),INDEX(Life_NetCF,A420)+(INDEX(Life_BEL,(A420+1))/INDEX(Global_DiscountFactor,A420)))</f>
        <v>-715.07196598785106</v>
      </c>
      <c r="L420" s="11"/>
      <c r="M420" s="5">
        <f t="shared" si="13"/>
        <v>35</v>
      </c>
      <c r="N420" s="22" cm="1">
        <f t="array" ref="N420">INDEX(Annuity_PolicyHoldersInforce,A420)*INDEX(Global_QxFactor,INDEX(Global_Age,A420),Global_QxIndex)</f>
        <v>1.6881783532885183E-5</v>
      </c>
      <c r="O420" s="22" cm="1">
        <f t="array" ref="O420">IF(A420=1,1,INDEX(Annuity_PolicyHoldersInforce,(A420-1))-INDEX(Annuity_Deaths,(A420-1)))</f>
        <v>0.99770265791504742</v>
      </c>
      <c r="P420" s="23" cm="1">
        <f t="array" ref="P420">Annuity_Annuity*((1+Annuity_AnnuityEscalation)^INDEX(Annuity_PolicyAge,A420))</f>
        <v>5516.0153675922511</v>
      </c>
      <c r="Q420" s="23" cm="1">
        <f t="array" ref="Q420">INDEX(Annuity_PolicyHoldersInforce,A420)*INDEX(Global_EscalatedExpense,A420)</f>
        <v>27.183118365639761</v>
      </c>
      <c r="R420" s="23" cm="1">
        <f t="array" ref="R420">INDEX(Annuity_PolicyHoldersInforce,A420)*INDEX(Annuity_EscalatedAnnuity,A420)</f>
        <v>5503.3431933470365</v>
      </c>
      <c r="S420" s="23" cm="1">
        <f t="array" ref="S420">-INDEX(Annuity_ExpensesPaid,A420)-INDEX(Annuity_AnnuitiesPaid,A420)</f>
        <v>-5530.526311712676</v>
      </c>
      <c r="T420" s="23" cm="1">
        <f t="array" ref="T420">IF(A420=Global_MaxT,INDEX(Annuity_NetCF,A420),INDEX(Annuity_NetCF,A420)+(INDEX(Annuity_BEL,(A420+1))*INDEX(Global_DiscountFactor,A420)))</f>
        <v>-2336689.804998083</v>
      </c>
    </row>
    <row r="421" spans="1:20" x14ac:dyDescent="0.2">
      <c r="A421" s="7">
        <v>419</v>
      </c>
      <c r="B421" s="21">
        <f t="shared" si="12"/>
        <v>56</v>
      </c>
      <c r="C421" s="21"/>
      <c r="D421" s="22" cm="1">
        <f t="array" ref="D421">IF(A421=1,1,INDEX(Life_PolicyHoldersInforce,(A421-1))-INDEX(Life_Deaths,(A421-1))-INDEX(Life_Lapses,(A421-1)))</f>
        <v>2.3207039582448533E-2</v>
      </c>
      <c r="E421" s="22" cm="1">
        <f t="array" ref="E421">(INDEX(Life_PolicyHoldersInforce,A421)-INDEX(Life_Deaths,A421))*INDEX(Life_LapseRateFactor,(Global_DurationInforce+A421))</f>
        <v>2.0286347879877641E-4</v>
      </c>
      <c r="F421" s="22" cm="1">
        <f t="array" ref="F421">INDEX(Life_PolicyHoldersInforce,A421)*INDEX(Global_QxFactor,INDEX(Global_Age,A421),Global_QxIndex)</f>
        <v>3.9267833513514934E-7</v>
      </c>
      <c r="G421" s="11" cm="1">
        <f t="array" ref="G421">INDEX(Life_Deaths,A421)*Life_SumAssured</f>
        <v>0.19633916756757466</v>
      </c>
      <c r="H421" s="11" cm="1">
        <f t="array" ref="H421">INDEX(Life_PolicyHoldersInforce,A421)*Life_Premium</f>
        <v>1.0350339653772045</v>
      </c>
      <c r="I421" s="11" cm="1">
        <f t="array" ref="I421">INDEX(Life_PolicyHoldersInforce,A421)*INDEX(Global_EscalatedExpense,A421)</f>
        <v>0.63486833266609366</v>
      </c>
      <c r="J421" s="11" cm="1">
        <f t="array" ref="J421">INDEX(Life_PremiumsReceived,A421)-INDEX(Life_ExpensesPaid,A421)-INDEX(Life_DeathBenefitsPaid,A421)</f>
        <v>0.20382646514353617</v>
      </c>
      <c r="K421" s="11" cm="1">
        <f t="array" ref="K421">IF(A421=Global_MaxT,INDEX(Life_NetCF,A421),INDEX(Life_NetCF,A421)+(INDEX(Life_BEL,(A421+1))/INDEX(Global_DiscountFactor,A421)))</f>
        <v>-711.8153947879498</v>
      </c>
      <c r="L421" s="11"/>
      <c r="M421" s="5">
        <f t="shared" si="13"/>
        <v>35</v>
      </c>
      <c r="N421" s="22" cm="1">
        <f t="array" ref="N421">INDEX(Annuity_PolicyHoldersInforce,A421)*INDEX(Global_QxFactor,INDEX(Global_Age,A421),Global_QxIndex)</f>
        <v>1.6881497882032206E-5</v>
      </c>
      <c r="O421" s="22" cm="1">
        <f t="array" ref="O421">IF(A421=1,1,INDEX(Annuity_PolicyHoldersInforce,(A421-1))-INDEX(Annuity_Deaths,(A421-1)))</f>
        <v>0.99768577613151455</v>
      </c>
      <c r="P421" s="23" cm="1">
        <f t="array" ref="P421">Annuity_Annuity*((1+Annuity_AnnuityEscalation)^INDEX(Annuity_PolicyAge,A421))</f>
        <v>5516.0153675922511</v>
      </c>
      <c r="Q421" s="23" cm="1">
        <f t="array" ref="Q421">INDEX(Annuity_PolicyHoldersInforce,A421)*INDEX(Global_EscalatedExpense,A421)</f>
        <v>27.293403924571731</v>
      </c>
      <c r="R421" s="23" cm="1">
        <f t="array" ref="R421">INDEX(Annuity_PolicyHoldersInforce,A421)*INDEX(Annuity_EscalatedAnnuity,A421)</f>
        <v>5503.2500731696364</v>
      </c>
      <c r="S421" s="23" cm="1">
        <f t="array" ref="S421">-INDEX(Annuity_ExpensesPaid,A421)-INDEX(Annuity_AnnuitiesPaid,A421)</f>
        <v>-5530.5434770942084</v>
      </c>
      <c r="T421" s="23" cm="1">
        <f t="array" ref="T421">IF(A421=Global_MaxT,INDEX(Annuity_NetCF,A421),INDEX(Annuity_NetCF,A421)+(INDEX(Annuity_BEL,(A421+1))*INDEX(Global_DiscountFactor,A421)))</f>
        <v>-2342506.3143512448</v>
      </c>
    </row>
    <row r="422" spans="1:20" x14ac:dyDescent="0.2">
      <c r="A422" s="7">
        <v>420</v>
      </c>
      <c r="B422" s="21">
        <f t="shared" si="12"/>
        <v>57</v>
      </c>
      <c r="C422" s="21"/>
      <c r="D422" s="22" cm="1">
        <f t="array" ref="D422">IF(A422=1,1,INDEX(Life_PolicyHoldersInforce,(A422-1))-INDEX(Life_Deaths,(A422-1))-INDEX(Life_Lapses,(A422-1)))</f>
        <v>2.300378342531462E-2</v>
      </c>
      <c r="E422" s="22" cm="1">
        <f t="array" ref="E422">(INDEX(Life_PolicyHoldersInforce,A422)-INDEX(Life_Deaths,A422))*INDEX(Life_LapseRateFactor,(Global_DurationInforce+A422))</f>
        <v>2.0108634256361818E-4</v>
      </c>
      <c r="F422" s="22" cm="1">
        <f t="array" ref="F422">INDEX(Life_PolicyHoldersInforce,A422)*INDEX(Global_QxFactor,INDEX(Global_Age,A422),Global_QxIndex)</f>
        <v>4.3271504561053261E-7</v>
      </c>
      <c r="G422" s="11" cm="1">
        <f t="array" ref="G422">INDEX(Life_Deaths,A422)*Life_SumAssured</f>
        <v>0.21635752280526629</v>
      </c>
      <c r="H422" s="11" cm="1">
        <f t="array" ref="H422">INDEX(Life_PolicyHoldersInforce,A422)*Life_Premium</f>
        <v>1.0259687407690321</v>
      </c>
      <c r="I422" s="11" cm="1">
        <f t="array" ref="I422">INDEX(Life_PolicyHoldersInforce,A422)*INDEX(Global_EscalatedExpense,A422)</f>
        <v>0.63187179054392595</v>
      </c>
      <c r="J422" s="11" cm="1">
        <f t="array" ref="J422">INDEX(Life_PremiumsReceived,A422)-INDEX(Life_ExpensesPaid,A422)-INDEX(Life_DeathBenefitsPaid,A422)</f>
        <v>0.17773942741983986</v>
      </c>
      <c r="K422" s="11" cm="1">
        <f t="array" ref="K422">IF(A422=Global_MaxT,INDEX(Life_NetCF,A422),INDEX(Life_NetCF,A422)+(INDEX(Life_BEL,(A422+1))/INDEX(Global_DiscountFactor,A422)))</f>
        <v>-708.57021987873725</v>
      </c>
      <c r="L422" s="11"/>
      <c r="M422" s="5">
        <f t="shared" si="13"/>
        <v>36</v>
      </c>
      <c r="N422" s="22" cm="1">
        <f t="array" ref="N422">INDEX(Annuity_PolicyHoldersInforce,A422)*INDEX(Global_QxFactor,INDEX(Global_Age,A422),Global_QxIndex)</f>
        <v>1.8766753853652119E-5</v>
      </c>
      <c r="O422" s="22" cm="1">
        <f t="array" ref="O422">IF(A422=1,1,INDEX(Annuity_PolicyHoldersInforce,(A422-1))-INDEX(Annuity_Deaths,(A422-1)))</f>
        <v>0.99766889463363251</v>
      </c>
      <c r="P422" s="23" cm="1">
        <f t="array" ref="P422">Annuity_Annuity*((1+Annuity_AnnuityEscalation)^INDEX(Annuity_PolicyAge,A422))</f>
        <v>5791.8161359718633</v>
      </c>
      <c r="Q422" s="23" cm="1">
        <f t="array" ref="Q422">INDEX(Annuity_PolicyHoldersInforce,A422)*INDEX(Global_EscalatedExpense,A422)</f>
        <v>27.404136926815589</v>
      </c>
      <c r="R422" s="23" cm="1">
        <f t="array" ref="R422">INDEX(Annuity_PolicyHoldersInforce,A422)*INDEX(Annuity_EscalatedAnnuity,A422)</f>
        <v>5778.3148022962851</v>
      </c>
      <c r="S422" s="23" cm="1">
        <f t="array" ref="S422">-INDEX(Annuity_ExpensesPaid,A422)-INDEX(Annuity_AnnuitiesPaid,A422)</f>
        <v>-5805.7189392231003</v>
      </c>
      <c r="T422" s="23" cm="1">
        <f t="array" ref="T422">IF(A422=Global_MaxT,INDEX(Annuity_NetCF,A422),INDEX(Annuity_NetCF,A422)+(INDEX(Annuity_BEL,(A422+1))*INDEX(Global_DiscountFactor,A422)))</f>
        <v>-2348351.1186088622</v>
      </c>
    </row>
    <row r="423" spans="1:20" x14ac:dyDescent="0.2">
      <c r="A423" s="7">
        <v>421</v>
      </c>
      <c r="B423" s="21">
        <f t="shared" si="12"/>
        <v>57</v>
      </c>
      <c r="C423" s="21"/>
      <c r="D423" s="22" cm="1">
        <f t="array" ref="D423">IF(A423=1,1,INDEX(Life_PolicyHoldersInforce,(A423-1))-INDEX(Life_Deaths,(A423-1))-INDEX(Life_Lapses,(A423-1)))</f>
        <v>2.280226436770539E-2</v>
      </c>
      <c r="E423" s="22" cm="1">
        <f t="array" ref="E423">(INDEX(Life_PolicyHoldersInforce,A423)-INDEX(Life_Deaths,A423))*INDEX(Life_LapseRateFactor,(Global_DurationInforce+A423))</f>
        <v>1.9932477449882262E-4</v>
      </c>
      <c r="F423" s="22" cm="1">
        <f t="array" ref="F423">INDEX(Life_PolicyHoldersInforce,A423)*INDEX(Global_QxFactor,INDEX(Global_Age,A423),Global_QxIndex)</f>
        <v>4.2892435054996225E-7</v>
      </c>
      <c r="G423" s="11" cm="1">
        <f t="array" ref="G423">INDEX(Life_Deaths,A423)*Life_SumAssured</f>
        <v>0.21446217527498113</v>
      </c>
      <c r="H423" s="11" cm="1">
        <f t="array" ref="H423">INDEX(Life_PolicyHoldersInforce,A423)*Life_Premium</f>
        <v>1.0169809907996603</v>
      </c>
      <c r="I423" s="11" cm="1">
        <f t="array" ref="I423">INDEX(Life_PolicyHoldersInforce,A423)*INDEX(Global_EscalatedExpense,A423)</f>
        <v>0.62888820334082074</v>
      </c>
      <c r="J423" s="11" cm="1">
        <f t="array" ref="J423">INDEX(Life_PremiumsReceived,A423)-INDEX(Life_ExpensesPaid,A423)-INDEX(Life_DeathBenefitsPaid,A423)</f>
        <v>0.17363061218385845</v>
      </c>
      <c r="K423" s="11" cm="1">
        <f t="array" ref="K423">IF(A423=Global_MaxT,INDEX(Life_NetCF,A423),INDEX(Life_NetCF,A423)+(INDEX(Life_BEL,(A423+1))/INDEX(Global_DiscountFactor,A423)))</f>
        <v>-705.31480383401004</v>
      </c>
      <c r="L423" s="11"/>
      <c r="M423" s="5">
        <f t="shared" si="13"/>
        <v>36</v>
      </c>
      <c r="N423" s="22" cm="1">
        <f t="array" ref="N423">INDEX(Annuity_PolicyHoldersInforce,A423)*INDEX(Global_QxFactor,INDEX(Global_Age,A423),Global_QxIndex)</f>
        <v>1.8766400839689172E-5</v>
      </c>
      <c r="O423" s="22" cm="1">
        <f t="array" ref="O423">IF(A423=1,1,INDEX(Annuity_PolicyHoldersInforce,(A423-1))-INDEX(Annuity_Deaths,(A423-1)))</f>
        <v>0.9976501278797788</v>
      </c>
      <c r="P423" s="23" cm="1">
        <f t="array" ref="P423">Annuity_Annuity*((1+Annuity_AnnuityEscalation)^INDEX(Annuity_PolicyAge,A423))</f>
        <v>5791.8161359718633</v>
      </c>
      <c r="Q423" s="23" cm="1">
        <f t="array" ref="Q423">INDEX(Annuity_PolicyHoldersInforce,A423)*INDEX(Global_EscalatedExpense,A423)</f>
        <v>27.515267184326174</v>
      </c>
      <c r="R423" s="23" cm="1">
        <f t="array" ref="R423">INDEX(Annuity_PolicyHoldersInforce,A423)*INDEX(Annuity_EscalatedAnnuity,A423)</f>
        <v>5778.2061087084958</v>
      </c>
      <c r="S423" s="23" cm="1">
        <f t="array" ref="S423">-INDEX(Annuity_ExpensesPaid,A423)-INDEX(Annuity_AnnuitiesPaid,A423)</f>
        <v>-5805.7213758928219</v>
      </c>
      <c r="T423" s="23" cm="1">
        <f t="array" ref="T423">IF(A423=Global_MaxT,INDEX(Annuity_NetCF,A423),INDEX(Annuity_NetCF,A423)+(INDEX(Annuity_BEL,(A423+1))*INDEX(Global_DiscountFactor,A423)))</f>
        <v>-2353947.8578541423</v>
      </c>
    </row>
    <row r="424" spans="1:20" x14ac:dyDescent="0.2">
      <c r="A424" s="7">
        <v>422</v>
      </c>
      <c r="B424" s="21">
        <f t="shared" si="12"/>
        <v>57</v>
      </c>
      <c r="C424" s="21"/>
      <c r="D424" s="22" cm="1">
        <f t="array" ref="D424">IF(A424=1,1,INDEX(Life_PolicyHoldersInforce,(A424-1))-INDEX(Life_Deaths,(A424-1))-INDEX(Life_Lapses,(A424-1)))</f>
        <v>2.2602510668856015E-2</v>
      </c>
      <c r="E424" s="22" cm="1">
        <f t="array" ref="E424">(INDEX(Life_PolicyHoldersInforce,A424)-INDEX(Life_Deaths,A424))*INDEX(Life_LapseRateFactor,(Global_DurationInforce+A424))</f>
        <v>1.975786382232145E-4</v>
      </c>
      <c r="F424" s="22" cm="1">
        <f t="array" ref="F424">INDEX(Life_PolicyHoldersInforce,A424)*INDEX(Global_QxFactor,INDEX(Global_Age,A424),Global_QxIndex)</f>
        <v>4.251668629527977E-7</v>
      </c>
      <c r="G424" s="11" cm="1">
        <f t="array" ref="G424">INDEX(Life_Deaths,A424)*Life_SumAssured</f>
        <v>0.21258343147639885</v>
      </c>
      <c r="H424" s="11" cm="1">
        <f t="array" ref="H424">INDEX(Life_PolicyHoldersInforce,A424)*Life_Premium</f>
        <v>1.0080719758309784</v>
      </c>
      <c r="I424" s="11" cm="1">
        <f t="array" ref="I424">INDEX(Life_PolicyHoldersInforce,A424)*INDEX(Global_EscalatedExpense,A424)</f>
        <v>0.62591870411051709</v>
      </c>
      <c r="J424" s="11" cm="1">
        <f t="array" ref="J424">INDEX(Life_PremiumsReceived,A424)-INDEX(Life_ExpensesPaid,A424)-INDEX(Life_DeathBenefitsPaid,A424)</f>
        <v>0.16956984024406246</v>
      </c>
      <c r="K424" s="11" cm="1">
        <f t="array" ref="K424">IF(A424=Global_MaxT,INDEX(Life_NetCF,A424),INDEX(Life_NetCF,A424)+(INDEX(Life_BEL,(A424+1))/INDEX(Global_DiscountFactor,A424)))</f>
        <v>-702.07106802213173</v>
      </c>
      <c r="L424" s="11"/>
      <c r="M424" s="5">
        <f t="shared" si="13"/>
        <v>36</v>
      </c>
      <c r="N424" s="22" cm="1">
        <f t="array" ref="N424">INDEX(Annuity_PolicyHoldersInforce,A424)*INDEX(Global_QxFactor,INDEX(Global_Age,A424),Global_QxIndex)</f>
        <v>1.8766047832366631E-5</v>
      </c>
      <c r="O424" s="22" cm="1">
        <f t="array" ref="O424">IF(A424=1,1,INDEX(Annuity_PolicyHoldersInforce,(A424-1))-INDEX(Annuity_Deaths,(A424-1)))</f>
        <v>0.99763136147893916</v>
      </c>
      <c r="P424" s="23" cm="1">
        <f t="array" ref="P424">Annuity_Annuity*((1+Annuity_AnnuityEscalation)^INDEX(Annuity_PolicyAge,A424))</f>
        <v>5791.8161359718633</v>
      </c>
      <c r="Q424" s="23" cm="1">
        <f t="array" ref="Q424">INDEX(Annuity_PolicyHoldersInforce,A424)*INDEX(Global_EscalatedExpense,A424)</f>
        <v>27.626848101318167</v>
      </c>
      <c r="R424" s="23" cm="1">
        <f t="array" ref="R424">INDEX(Annuity_PolicyHoldersInforce,A424)*INDEX(Annuity_EscalatedAnnuity,A424)</f>
        <v>5778.0974171652988</v>
      </c>
      <c r="S424" s="23" cm="1">
        <f t="array" ref="S424">-INDEX(Annuity_ExpensesPaid,A424)-INDEX(Annuity_AnnuitiesPaid,A424)</f>
        <v>-5805.7242652666173</v>
      </c>
      <c r="T424" s="23" cm="1">
        <f t="array" ref="T424">IF(A424=Global_MaxT,INDEX(Annuity_NetCF,A424),INDEX(Annuity_NetCF,A424)+(INDEX(Annuity_BEL,(A424+1))*INDEX(Global_DiscountFactor,A424)))</f>
        <v>-2359571.8370621698</v>
      </c>
    </row>
    <row r="425" spans="1:20" x14ac:dyDescent="0.2">
      <c r="A425" s="7">
        <v>423</v>
      </c>
      <c r="B425" s="21">
        <f t="shared" si="12"/>
        <v>57</v>
      </c>
      <c r="C425" s="21"/>
      <c r="D425" s="22" cm="1">
        <f t="array" ref="D425">IF(A425=1,1,INDEX(Life_PolicyHoldersInforce,(A425-1))-INDEX(Life_Deaths,(A425-1))-INDEX(Life_Lapses,(A425-1)))</f>
        <v>2.2404506863769848E-2</v>
      </c>
      <c r="E425" s="22" cm="1">
        <f t="array" ref="E425">(INDEX(Life_PolicyHoldersInforce,A425)-INDEX(Life_Deaths,A425))*INDEX(Life_LapseRateFactor,(Global_DurationInforce+A425))</f>
        <v>1.9584779855035263E-4</v>
      </c>
      <c r="F425" s="22" cm="1">
        <f t="array" ref="F425">INDEX(Life_PolicyHoldersInforce,A425)*INDEX(Global_QxFactor,INDEX(Global_Age,A425),Global_QxIndex)</f>
        <v>4.214422919131211E-7</v>
      </c>
      <c r="G425" s="11" cm="1">
        <f t="array" ref="G425">INDEX(Life_Deaths,A425)*Life_SumAssured</f>
        <v>0.21072114595656055</v>
      </c>
      <c r="H425" s="11" cm="1">
        <f t="array" ref="H425">INDEX(Life_PolicyHoldersInforce,A425)*Life_Premium</f>
        <v>0.99924100612413524</v>
      </c>
      <c r="I425" s="11" cm="1">
        <f t="array" ref="I425">INDEX(Life_PolicyHoldersInforce,A425)*INDEX(Global_EscalatedExpense,A425)</f>
        <v>0.62296322633208934</v>
      </c>
      <c r="J425" s="11" cm="1">
        <f t="array" ref="J425">INDEX(Life_PremiumsReceived,A425)-INDEX(Life_ExpensesPaid,A425)-INDEX(Life_DeathBenefitsPaid,A425)</f>
        <v>0.16555663383548536</v>
      </c>
      <c r="K425" s="11" cm="1">
        <f t="array" ref="K425">IF(A425=Global_MaxT,INDEX(Life_NetCF,A425),INDEX(Life_NetCF,A425)+(INDEX(Life_BEL,(A425+1))/INDEX(Global_DiscountFactor,A425)))</f>
        <v>-698.83900367495403</v>
      </c>
      <c r="L425" s="11"/>
      <c r="M425" s="5">
        <f t="shared" si="13"/>
        <v>36</v>
      </c>
      <c r="N425" s="22" cm="1">
        <f t="array" ref="N425">INDEX(Annuity_PolicyHoldersInforce,A425)*INDEX(Global_QxFactor,INDEX(Global_Age,A425),Global_QxIndex)</f>
        <v>1.8765694831684371E-5</v>
      </c>
      <c r="O425" s="22" cm="1">
        <f t="array" ref="O425">IF(A425=1,1,INDEX(Annuity_PolicyHoldersInforce,(A425-1))-INDEX(Annuity_Deaths,(A425-1)))</f>
        <v>0.99761259543110681</v>
      </c>
      <c r="P425" s="23" cm="1">
        <f t="array" ref="P425">Annuity_Annuity*((1+Annuity_AnnuityEscalation)^INDEX(Annuity_PolicyAge,A425))</f>
        <v>5791.8161359718633</v>
      </c>
      <c r="Q425" s="23" cm="1">
        <f t="array" ref="Q425">INDEX(Annuity_PolicyHoldersInforce,A425)*INDEX(Global_EscalatedExpense,A425)</f>
        <v>27.738881505322286</v>
      </c>
      <c r="R425" s="23" cm="1">
        <f t="array" ref="R425">INDEX(Annuity_PolicyHoldersInforce,A425)*INDEX(Annuity_EscalatedAnnuity,A425)</f>
        <v>5777.988727666655</v>
      </c>
      <c r="S425" s="23" cm="1">
        <f t="array" ref="S425">-INDEX(Annuity_ExpensesPaid,A425)-INDEX(Annuity_AnnuitiesPaid,A425)</f>
        <v>-5805.7276091719768</v>
      </c>
      <c r="T425" s="23" cm="1">
        <f t="array" ref="T425">IF(A425=Global_MaxT,INDEX(Annuity_NetCF,A425),INDEX(Annuity_NetCF,A425)+(INDEX(Annuity_BEL,(A425+1))*INDEX(Global_DiscountFactor,A425)))</f>
        <v>-2365223.1883699331</v>
      </c>
    </row>
    <row r="426" spans="1:20" x14ac:dyDescent="0.2">
      <c r="A426" s="7">
        <v>424</v>
      </c>
      <c r="B426" s="21">
        <f t="shared" si="12"/>
        <v>57</v>
      </c>
      <c r="C426" s="21"/>
      <c r="D426" s="22" cm="1">
        <f t="array" ref="D426">IF(A426=1,1,INDEX(Life_PolicyHoldersInforce,(A426-1))-INDEX(Life_Deaths,(A426-1))-INDEX(Life_Lapses,(A426-1)))</f>
        <v>2.2208237622927583E-2</v>
      </c>
      <c r="E426" s="22" cm="1">
        <f t="array" ref="E426">(INDEX(Life_PolicyHoldersInforce,A426)-INDEX(Life_Deaths,A426))*INDEX(Life_LapseRateFactor,(Global_DurationInforce+A426))</f>
        <v>1.9413212147806385E-4</v>
      </c>
      <c r="F426" s="22" cm="1">
        <f t="array" ref="F426">INDEX(Life_PolicyHoldersInforce,A426)*INDEX(Global_QxFactor,INDEX(Global_Age,A426),Global_QxIndex)</f>
        <v>4.177503490734252E-7</v>
      </c>
      <c r="G426" s="11" cm="1">
        <f t="array" ref="G426">INDEX(Life_Deaths,A426)*Life_SumAssured</f>
        <v>0.20887517453671259</v>
      </c>
      <c r="H426" s="11" cm="1">
        <f t="array" ref="H426">INDEX(Life_PolicyHoldersInforce,A426)*Life_Premium</f>
        <v>0.99048739798257024</v>
      </c>
      <c r="I426" s="11" cm="1">
        <f t="array" ref="I426">INDEX(Life_PolicyHoldersInforce,A426)*INDEX(Global_EscalatedExpense,A426)</f>
        <v>0.62002170379871391</v>
      </c>
      <c r="J426" s="11" cm="1">
        <f t="array" ref="J426">INDEX(Life_PremiumsReceived,A426)-INDEX(Life_ExpensesPaid,A426)-INDEX(Life_DeathBenefitsPaid,A426)</f>
        <v>0.16159051964714374</v>
      </c>
      <c r="K426" s="11" cm="1">
        <f t="array" ref="K426">IF(A426=Global_MaxT,INDEX(Life_NetCF,A426),INDEX(Life_NetCF,A426)+(INDEX(Life_BEL,(A426+1))/INDEX(Global_DiscountFactor,A426)))</f>
        <v>-695.6186015913504</v>
      </c>
      <c r="L426" s="11"/>
      <c r="M426" s="5">
        <f t="shared" si="13"/>
        <v>36</v>
      </c>
      <c r="N426" s="22" cm="1">
        <f t="array" ref="N426">INDEX(Annuity_PolicyHoldersInforce,A426)*INDEX(Global_QxFactor,INDEX(Global_Age,A426),Global_QxIndex)</f>
        <v>1.8765341837642266E-5</v>
      </c>
      <c r="O426" s="22" cm="1">
        <f t="array" ref="O426">IF(A426=1,1,INDEX(Annuity_PolicyHoldersInforce,(A426-1))-INDEX(Annuity_Deaths,(A426-1)))</f>
        <v>0.99759382973627508</v>
      </c>
      <c r="P426" s="23" cm="1">
        <f t="array" ref="P426">Annuity_Annuity*((1+Annuity_AnnuityEscalation)^INDEX(Annuity_PolicyAge,A426))</f>
        <v>5791.8161359718633</v>
      </c>
      <c r="Q426" s="23" cm="1">
        <f t="array" ref="Q426">INDEX(Annuity_PolicyHoldersInforce,A426)*INDEX(Global_EscalatedExpense,A426)</f>
        <v>27.851369231280412</v>
      </c>
      <c r="R426" s="23" cm="1">
        <f t="array" ref="R426">INDEX(Annuity_PolicyHoldersInforce,A426)*INDEX(Annuity_EscalatedAnnuity,A426)</f>
        <v>5777.8800402125253</v>
      </c>
      <c r="S426" s="23" cm="1">
        <f t="array" ref="S426">-INDEX(Annuity_ExpensesPaid,A426)-INDEX(Annuity_AnnuitiesPaid,A426)</f>
        <v>-5805.7314094438061</v>
      </c>
      <c r="T426" s="23" cm="1">
        <f t="array" ref="T426">IF(A426=Global_MaxT,INDEX(Annuity_NetCF,A426),INDEX(Annuity_NetCF,A426)+(INDEX(Annuity_BEL,(A426+1))*INDEX(Global_DiscountFactor,A426)))</f>
        <v>-2370902.0445557674</v>
      </c>
    </row>
    <row r="427" spans="1:20" x14ac:dyDescent="0.2">
      <c r="A427" s="7">
        <v>425</v>
      </c>
      <c r="B427" s="21">
        <f t="shared" si="12"/>
        <v>57</v>
      </c>
      <c r="C427" s="21"/>
      <c r="D427" s="22" cm="1">
        <f t="array" ref="D427">IF(A427=1,1,INDEX(Life_PolicyHoldersInforce,(A427-1))-INDEX(Life_Deaths,(A427-1))-INDEX(Life_Lapses,(A427-1)))</f>
        <v>2.2013687751100446E-2</v>
      </c>
      <c r="E427" s="22" cm="1">
        <f t="array" ref="E427">(INDEX(Life_PolicyHoldersInforce,A427)-INDEX(Life_Deaths,A427))*INDEX(Life_LapseRateFactor,(Global_DurationInforce+A427))</f>
        <v>1.9243147417806846E-4</v>
      </c>
      <c r="F427" s="22" cm="1">
        <f t="array" ref="F427">INDEX(Life_PolicyHoldersInforce,A427)*INDEX(Global_QxFactor,INDEX(Global_Age,A427),Global_QxIndex)</f>
        <v>4.1409074860228869E-7</v>
      </c>
      <c r="G427" s="11" cm="1">
        <f t="array" ref="G427">INDEX(Life_Deaths,A427)*Life_SumAssured</f>
        <v>0.20704537430114434</v>
      </c>
      <c r="H427" s="11" cm="1">
        <f t="array" ref="H427">INDEX(Life_PolicyHoldersInforce,A427)*Life_Premium</f>
        <v>0.98181047369907992</v>
      </c>
      <c r="I427" s="11" cm="1">
        <f t="array" ref="I427">INDEX(Life_PolicyHoldersInforce,A427)*INDEX(Global_EscalatedExpense,A427)</f>
        <v>0.61709407061618404</v>
      </c>
      <c r="J427" s="11" cm="1">
        <f t="array" ref="J427">INDEX(Life_PremiumsReceived,A427)-INDEX(Life_ExpensesPaid,A427)-INDEX(Life_DeathBenefitsPaid,A427)</f>
        <v>0.15767102878175154</v>
      </c>
      <c r="K427" s="11" cm="1">
        <f t="array" ref="K427">IF(A427=Global_MaxT,INDEX(Life_NetCF,A427),INDEX(Life_NetCF,A427)+(INDEX(Life_BEL,(A427+1))/INDEX(Global_DiscountFactor,A427)))</f>
        <v>-692.40985214374609</v>
      </c>
      <c r="L427" s="11"/>
      <c r="M427" s="5">
        <f t="shared" si="13"/>
        <v>36</v>
      </c>
      <c r="N427" s="22" cm="1">
        <f t="array" ref="N427">INDEX(Annuity_PolicyHoldersInforce,A427)*INDEX(Global_QxFactor,INDEX(Global_Age,A427),Global_QxIndex)</f>
        <v>1.8764988850240191E-5</v>
      </c>
      <c r="O427" s="22" cm="1">
        <f t="array" ref="O427">IF(A427=1,1,INDEX(Annuity_PolicyHoldersInforce,(A427-1))-INDEX(Annuity_Deaths,(A427-1)))</f>
        <v>0.99757506439443744</v>
      </c>
      <c r="P427" s="23" cm="1">
        <f t="array" ref="P427">Annuity_Annuity*((1+Annuity_AnnuityEscalation)^INDEX(Annuity_PolicyAge,A427))</f>
        <v>5791.8161359718633</v>
      </c>
      <c r="Q427" s="23" cm="1">
        <f t="array" ref="Q427">INDEX(Annuity_PolicyHoldersInforce,A427)*INDEX(Global_EscalatedExpense,A427)</f>
        <v>27.964313121575557</v>
      </c>
      <c r="R427" s="23" cm="1">
        <f t="array" ref="R427">INDEX(Annuity_PolicyHoldersInforce,A427)*INDEX(Annuity_EscalatedAnnuity,A427)</f>
        <v>5777.7713548028732</v>
      </c>
      <c r="S427" s="23" cm="1">
        <f t="array" ref="S427">-INDEX(Annuity_ExpensesPaid,A427)-INDEX(Annuity_AnnuitiesPaid,A427)</f>
        <v>-5805.7356679244485</v>
      </c>
      <c r="T427" s="23" cm="1">
        <f t="array" ref="T427">IF(A427=Global_MaxT,INDEX(Annuity_NetCF,A427),INDEX(Annuity_NetCF,A427)+(INDEX(Annuity_BEL,(A427+1))*INDEX(Global_DiscountFactor,A427)))</f>
        <v>-2376608.5390424696</v>
      </c>
    </row>
    <row r="428" spans="1:20" x14ac:dyDescent="0.2">
      <c r="A428" s="7">
        <v>426</v>
      </c>
      <c r="B428" s="21">
        <f t="shared" si="12"/>
        <v>57</v>
      </c>
      <c r="C428" s="21"/>
      <c r="D428" s="22" cm="1">
        <f t="array" ref="D428">IF(A428=1,1,INDEX(Life_PolicyHoldersInforce,(A428-1))-INDEX(Life_Deaths,(A428-1))-INDEX(Life_Lapses,(A428-1)))</f>
        <v>2.1820842186173774E-2</v>
      </c>
      <c r="E428" s="22" cm="1">
        <f t="array" ref="E428">(INDEX(Life_PolicyHoldersInforce,A428)-INDEX(Life_Deaths,A428))*INDEX(Life_LapseRateFactor,(Global_DurationInforce+A428))</f>
        <v>1.907457249856967E-4</v>
      </c>
      <c r="F428" s="22" cm="1">
        <f t="array" ref="F428">INDEX(Life_PolicyHoldersInforce,A428)*INDEX(Global_QxFactor,INDEX(Global_Age,A428),Global_QxIndex)</f>
        <v>4.1046320717224709E-7</v>
      </c>
      <c r="G428" s="11" cm="1">
        <f t="array" ref="G428">INDEX(Life_Deaths,A428)*Life_SumAssured</f>
        <v>0.20523160358612355</v>
      </c>
      <c r="H428" s="11" cm="1">
        <f t="array" ref="H428">INDEX(Life_PolicyHoldersInforce,A428)*Life_Premium</f>
        <v>0.97320956150335036</v>
      </c>
      <c r="I428" s="11" cm="1">
        <f t="array" ref="I428">INDEX(Life_PolicyHoldersInforce,A428)*INDEX(Global_EscalatedExpense,A428)</f>
        <v>0.61418026120143332</v>
      </c>
      <c r="J428" s="11" cm="1">
        <f t="array" ref="J428">INDEX(Life_PremiumsReceived,A428)-INDEX(Life_ExpensesPaid,A428)-INDEX(Life_DeathBenefitsPaid,A428)</f>
        <v>0.15379769671579349</v>
      </c>
      <c r="K428" s="11" cm="1">
        <f t="array" ref="K428">IF(A428=Global_MaxT,INDEX(Life_NetCF,A428),INDEX(Life_NetCF,A428)+(INDEX(Life_BEL,(A428+1))/INDEX(Global_DiscountFactor,A428)))</f>
        <v>-689.21274528457627</v>
      </c>
      <c r="L428" s="11"/>
      <c r="M428" s="5">
        <f t="shared" si="13"/>
        <v>36</v>
      </c>
      <c r="N428" s="22" cm="1">
        <f t="array" ref="N428">INDEX(Annuity_PolicyHoldersInforce,A428)*INDEX(Global_QxFactor,INDEX(Global_Age,A428),Global_QxIndex)</f>
        <v>1.8764635869478025E-5</v>
      </c>
      <c r="O428" s="22" cm="1">
        <f t="array" ref="O428">IF(A428=1,1,INDEX(Annuity_PolicyHoldersInforce,(A428-1))-INDEX(Annuity_Deaths,(A428-1)))</f>
        <v>0.99755629940558721</v>
      </c>
      <c r="P428" s="23" cm="1">
        <f t="array" ref="P428">Annuity_Annuity*((1+Annuity_AnnuityEscalation)^INDEX(Annuity_PolicyAge,A428))</f>
        <v>5791.8161359718633</v>
      </c>
      <c r="Q428" s="23" cm="1">
        <f t="array" ref="Q428">INDEX(Annuity_PolicyHoldersInforce,A428)*INDEX(Global_EscalatedExpense,A428)</f>
        <v>28.077715026061991</v>
      </c>
      <c r="R428" s="23" cm="1">
        <f t="array" ref="R428">INDEX(Annuity_PolicyHoldersInforce,A428)*INDEX(Annuity_EscalatedAnnuity,A428)</f>
        <v>5777.6626714376589</v>
      </c>
      <c r="S428" s="23" cm="1">
        <f t="array" ref="S428">-INDEX(Annuity_ExpensesPaid,A428)-INDEX(Annuity_AnnuitiesPaid,A428)</f>
        <v>-5805.7403864637208</v>
      </c>
      <c r="T428" s="23" cm="1">
        <f t="array" ref="T428">IF(A428=Global_MaxT,INDEX(Annuity_NetCF,A428),INDEX(Annuity_NetCF,A428)+(INDEX(Annuity_BEL,(A428+1))*INDEX(Global_DiscountFactor,A428)))</f>
        <v>-2382342.805900428</v>
      </c>
    </row>
    <row r="429" spans="1:20" x14ac:dyDescent="0.2">
      <c r="A429" s="7">
        <v>427</v>
      </c>
      <c r="B429" s="21">
        <f t="shared" si="12"/>
        <v>57</v>
      </c>
      <c r="C429" s="21"/>
      <c r="D429" s="22" cm="1">
        <f t="array" ref="D429">IF(A429=1,1,INDEX(Life_PolicyHoldersInforce,(A429-1))-INDEX(Life_Deaths,(A429-1))-INDEX(Life_Lapses,(A429-1)))</f>
        <v>2.1629685997980905E-2</v>
      </c>
      <c r="E429" s="22" cm="1">
        <f t="array" ref="E429">(INDEX(Life_PolicyHoldersInforce,A429)-INDEX(Life_Deaths,A429))*INDEX(Life_LapseRateFactor,(Global_DurationInforce+A429))</f>
        <v>1.8907474338969514E-4</v>
      </c>
      <c r="F429" s="22" cm="1">
        <f t="array" ref="F429">INDEX(Life_PolicyHoldersInforce,A429)*INDEX(Global_QxFactor,INDEX(Global_Age,A429),Global_QxIndex)</f>
        <v>4.0686744393785725E-7</v>
      </c>
      <c r="G429" s="11" cm="1">
        <f t="array" ref="G429">INDEX(Life_Deaths,A429)*Life_SumAssured</f>
        <v>0.20343372196892862</v>
      </c>
      <c r="H429" s="11" cm="1">
        <f t="array" ref="H429">INDEX(Life_PolicyHoldersInforce,A429)*Life_Premium</f>
        <v>0.96468399550994843</v>
      </c>
      <c r="I429" s="11" cm="1">
        <f t="array" ref="I429">INDEX(Life_PolicyHoldersInforce,A429)*INDEX(Global_EscalatedExpense,A429)</f>
        <v>0.61128021028106772</v>
      </c>
      <c r="J429" s="11" cm="1">
        <f t="array" ref="J429">INDEX(Life_PremiumsReceived,A429)-INDEX(Life_ExpensesPaid,A429)-INDEX(Life_DeathBenefitsPaid,A429)</f>
        <v>0.1499700632599521</v>
      </c>
      <c r="K429" s="11" cm="1">
        <f t="array" ref="K429">IF(A429=Global_MaxT,INDEX(Life_NetCF,A429),INDEX(Life_NetCF,A429)+(INDEX(Life_BEL,(A429+1))/INDEX(Global_DiscountFactor,A429)))</f>
        <v>-686.02727055267258</v>
      </c>
      <c r="L429" s="11"/>
      <c r="M429" s="5">
        <f t="shared" si="13"/>
        <v>36</v>
      </c>
      <c r="N429" s="22" cm="1">
        <f t="array" ref="N429">INDEX(Annuity_PolicyHoldersInforce,A429)*INDEX(Global_QxFactor,INDEX(Global_Age,A429),Global_QxIndex)</f>
        <v>1.8764282895355638E-5</v>
      </c>
      <c r="O429" s="22" cm="1">
        <f t="array" ref="O429">IF(A429=1,1,INDEX(Annuity_PolicyHoldersInforce,(A429-1))-INDEX(Annuity_Deaths,(A429-1)))</f>
        <v>0.99753753476971774</v>
      </c>
      <c r="P429" s="23" cm="1">
        <f t="array" ref="P429">Annuity_Annuity*((1+Annuity_AnnuityEscalation)^INDEX(Annuity_PolicyAge,A429))</f>
        <v>5791.8161359718633</v>
      </c>
      <c r="Q429" s="23" cm="1">
        <f t="array" ref="Q429">INDEX(Annuity_PolicyHoldersInforce,A429)*INDEX(Global_EscalatedExpense,A429)</f>
        <v>28.191576802095618</v>
      </c>
      <c r="R429" s="23" cm="1">
        <f t="array" ref="R429">INDEX(Annuity_PolicyHoldersInforce,A429)*INDEX(Annuity_EscalatedAnnuity,A429)</f>
        <v>5777.5539901168449</v>
      </c>
      <c r="S429" s="23" cm="1">
        <f t="array" ref="S429">-INDEX(Annuity_ExpensesPaid,A429)-INDEX(Annuity_AnnuitiesPaid,A429)</f>
        <v>-5805.7455669189403</v>
      </c>
      <c r="T429" s="23" cm="1">
        <f t="array" ref="T429">IF(A429=Global_MaxT,INDEX(Annuity_NetCF,A429),INDEX(Annuity_NetCF,A429)+(INDEX(Annuity_BEL,(A429+1))*INDEX(Global_DiscountFactor,A429)))</f>
        <v>-2388104.9798507653</v>
      </c>
    </row>
    <row r="430" spans="1:20" x14ac:dyDescent="0.2">
      <c r="A430" s="7">
        <v>428</v>
      </c>
      <c r="B430" s="21">
        <f t="shared" si="12"/>
        <v>57</v>
      </c>
      <c r="C430" s="21"/>
      <c r="D430" s="22" cm="1">
        <f t="array" ref="D430">IF(A430=1,1,INDEX(Life_PolicyHoldersInforce,(A430-1))-INDEX(Life_Deaths,(A430-1))-INDEX(Life_Lapses,(A430-1)))</f>
        <v>2.1440204387147273E-2</v>
      </c>
      <c r="E430" s="22" cm="1">
        <f t="array" ref="E430">(INDEX(Life_PolicyHoldersInforce,A430)-INDEX(Life_Deaths,A430))*INDEX(Life_LapseRateFactor,(Global_DurationInforce+A430))</f>
        <v>1.8741840002212246E-4</v>
      </c>
      <c r="F430" s="22" cm="1">
        <f t="array" ref="F430">INDEX(Life_PolicyHoldersInforce,A430)*INDEX(Global_QxFactor,INDEX(Global_Age,A430),Global_QxIndex)</f>
        <v>4.0330318051395435E-7</v>
      </c>
      <c r="G430" s="11" cm="1">
        <f t="array" ref="G430">INDEX(Life_Deaths,A430)*Life_SumAssured</f>
        <v>0.20165159025697718</v>
      </c>
      <c r="H430" s="11" cm="1">
        <f t="array" ref="H430">INDEX(Life_PolicyHoldersInforce,A430)*Life_Premium</f>
        <v>0.95623311566676839</v>
      </c>
      <c r="I430" s="11" cm="1">
        <f t="array" ref="I430">INDEX(Life_PolicyHoldersInforce,A430)*INDEX(Global_EscalatedExpense,A430)</f>
        <v>0.60839385288990189</v>
      </c>
      <c r="J430" s="11" cm="1">
        <f t="array" ref="J430">INDEX(Life_PremiumsReceived,A430)-INDEX(Life_ExpensesPaid,A430)-INDEX(Life_DeathBenefitsPaid,A430)</f>
        <v>0.14618767251988932</v>
      </c>
      <c r="K430" s="11" cm="1">
        <f t="array" ref="K430">IF(A430=Global_MaxT,INDEX(Life_NetCF,A430),INDEX(Life_NetCF,A430)+(INDEX(Life_BEL,(A430+1))/INDEX(Global_DiscountFactor,A430)))</f>
        <v>-682.85341707958037</v>
      </c>
      <c r="L430" s="11"/>
      <c r="M430" s="5">
        <f t="shared" si="13"/>
        <v>36</v>
      </c>
      <c r="N430" s="22" cm="1">
        <f t="array" ref="N430">INDEX(Annuity_PolicyHoldersInforce,A430)*INDEX(Global_QxFactor,INDEX(Global_Age,A430),Global_QxIndex)</f>
        <v>1.8763929927872905E-5</v>
      </c>
      <c r="O430" s="22" cm="1">
        <f t="array" ref="O430">IF(A430=1,1,INDEX(Annuity_PolicyHoldersInforce,(A430-1))-INDEX(Annuity_Deaths,(A430-1)))</f>
        <v>0.99751877048682236</v>
      </c>
      <c r="P430" s="23" cm="1">
        <f t="array" ref="P430">Annuity_Annuity*((1+Annuity_AnnuityEscalation)^INDEX(Annuity_PolicyAge,A430))</f>
        <v>5791.8161359718633</v>
      </c>
      <c r="Q430" s="23" cm="1">
        <f t="array" ref="Q430">INDEX(Annuity_PolicyHoldersInforce,A430)*INDEX(Global_EscalatedExpense,A430)</f>
        <v>28.305900314564333</v>
      </c>
      <c r="R430" s="23" cm="1">
        <f t="array" ref="R430">INDEX(Annuity_PolicyHoldersInforce,A430)*INDEX(Annuity_EscalatedAnnuity,A430)</f>
        <v>5777.4453108403914</v>
      </c>
      <c r="S430" s="23" cm="1">
        <f t="array" ref="S430">-INDEX(Annuity_ExpensesPaid,A430)-INDEX(Annuity_AnnuitiesPaid,A430)</f>
        <v>-5805.7512111549559</v>
      </c>
      <c r="T430" s="23" cm="1">
        <f t="array" ref="T430">IF(A430=Global_MaxT,INDEX(Annuity_NetCF,A430),INDEX(Annuity_NetCF,A430)+(INDEX(Annuity_BEL,(A430+1))*INDEX(Global_DiscountFactor,A430)))</f>
        <v>-2393895.1962685008</v>
      </c>
    </row>
    <row r="431" spans="1:20" x14ac:dyDescent="0.2">
      <c r="A431" s="7">
        <v>429</v>
      </c>
      <c r="B431" s="21">
        <f t="shared" si="12"/>
        <v>57</v>
      </c>
      <c r="C431" s="21"/>
      <c r="D431" s="22" cm="1">
        <f t="array" ref="D431">IF(A431=1,1,INDEX(Life_PolicyHoldersInforce,(A431-1))-INDEX(Life_Deaths,(A431-1))-INDEX(Life_Lapses,(A431-1)))</f>
        <v>2.1252382683944637E-2</v>
      </c>
      <c r="E431" s="22" cm="1">
        <f t="array" ref="E431">(INDEX(Life_PolicyHoldersInforce,A431)-INDEX(Life_Deaths,A431))*INDEX(Life_LapseRateFactor,(Global_DurationInforce+A431))</f>
        <v>1.8577656664833385E-4</v>
      </c>
      <c r="F431" s="22" cm="1">
        <f t="array" ref="F431">INDEX(Life_PolicyHoldersInforce,A431)*INDEX(Global_QxFactor,INDEX(Global_Age,A431),Global_QxIndex)</f>
        <v>3.997701409540992E-7</v>
      </c>
      <c r="G431" s="11" cm="1">
        <f t="array" ref="G431">INDEX(Life_Deaths,A431)*Life_SumAssured</f>
        <v>0.19988507047704959</v>
      </c>
      <c r="H431" s="11" cm="1">
        <f t="array" ref="H431">INDEX(Life_PolicyHoldersInforce,A431)*Life_Premium</f>
        <v>0.94785626770393083</v>
      </c>
      <c r="I431" s="11" cm="1">
        <f t="array" ref="I431">INDEX(Life_PolicyHoldersInforce,A431)*INDEX(Global_EscalatedExpense,A431)</f>
        <v>0.60552112436950478</v>
      </c>
      <c r="J431" s="11" cm="1">
        <f t="array" ref="J431">INDEX(Life_PremiumsReceived,A431)-INDEX(Life_ExpensesPaid,A431)-INDEX(Life_DeathBenefitsPaid,A431)</f>
        <v>0.14245007285737646</v>
      </c>
      <c r="K431" s="11" cm="1">
        <f t="array" ref="K431">IF(A431=Global_MaxT,INDEX(Life_NetCF,A431),INDEX(Life_NetCF,A431)+(INDEX(Life_BEL,(A431+1))/INDEX(Global_DiscountFactor,A431)))</f>
        <v>-679.69117359580537</v>
      </c>
      <c r="L431" s="11"/>
      <c r="M431" s="5">
        <f t="shared" si="13"/>
        <v>36</v>
      </c>
      <c r="N431" s="22" cm="1">
        <f t="array" ref="N431">INDEX(Annuity_PolicyHoldersInforce,A431)*INDEX(Global_QxFactor,INDEX(Global_Age,A431),Global_QxIndex)</f>
        <v>1.8763576967029708E-5</v>
      </c>
      <c r="O431" s="22" cm="1">
        <f t="array" ref="O431">IF(A431=1,1,INDEX(Annuity_PolicyHoldersInforce,(A431-1))-INDEX(Annuity_Deaths,(A431-1)))</f>
        <v>0.99750000655689453</v>
      </c>
      <c r="P431" s="23" cm="1">
        <f t="array" ref="P431">Annuity_Annuity*((1+Annuity_AnnuityEscalation)^INDEX(Annuity_PolicyAge,A431))</f>
        <v>5791.8161359718633</v>
      </c>
      <c r="Q431" s="23" cm="1">
        <f t="array" ref="Q431">INDEX(Annuity_PolicyHoldersInforce,A431)*INDEX(Global_EscalatedExpense,A431)</f>
        <v>28.420687435918587</v>
      </c>
      <c r="R431" s="23" cm="1">
        <f t="array" ref="R431">INDEX(Annuity_PolicyHoldersInforce,A431)*INDEX(Annuity_EscalatedAnnuity,A431)</f>
        <v>5777.3366336082609</v>
      </c>
      <c r="S431" s="23" cm="1">
        <f t="array" ref="S431">-INDEX(Annuity_ExpensesPaid,A431)-INDEX(Annuity_AnnuitiesPaid,A431)</f>
        <v>-5805.7573210441797</v>
      </c>
      <c r="T431" s="23" cm="1">
        <f t="array" ref="T431">IF(A431=Global_MaxT,INDEX(Annuity_NetCF,A431),INDEX(Annuity_NetCF,A431)+(INDEX(Annuity_BEL,(A431+1))*INDEX(Global_DiscountFactor,A431)))</f>
        <v>-2399713.5911857248</v>
      </c>
    </row>
    <row r="432" spans="1:20" x14ac:dyDescent="0.2">
      <c r="A432" s="7">
        <v>430</v>
      </c>
      <c r="B432" s="21">
        <f t="shared" si="12"/>
        <v>57</v>
      </c>
      <c r="C432" s="21"/>
      <c r="D432" s="22" cm="1">
        <f t="array" ref="D432">IF(A432=1,1,INDEX(Life_PolicyHoldersInforce,(A432-1))-INDEX(Life_Deaths,(A432-1))-INDEX(Life_Lapses,(A432-1)))</f>
        <v>2.106620634715535E-2</v>
      </c>
      <c r="E432" s="22" cm="1">
        <f t="array" ref="E432">(INDEX(Life_PolicyHoldersInforce,A432)-INDEX(Life_Deaths,A432))*INDEX(Life_LapseRateFactor,(Global_DurationInforce+A432))</f>
        <v>1.8414911615705282E-4</v>
      </c>
      <c r="F432" s="22" cm="1">
        <f t="array" ref="F432">INDEX(Life_PolicyHoldersInforce,A432)*INDEX(Global_QxFactor,INDEX(Global_Age,A432),Global_QxIndex)</f>
        <v>3.9626805172921438E-7</v>
      </c>
      <c r="G432" s="11" cm="1">
        <f t="array" ref="G432">INDEX(Life_Deaths,A432)*Life_SumAssured</f>
        <v>0.19813402586460718</v>
      </c>
      <c r="H432" s="11" cm="1">
        <f t="array" ref="H432">INDEX(Life_PolicyHoldersInforce,A432)*Life_Premium</f>
        <v>0.93955280308312861</v>
      </c>
      <c r="I432" s="11" cm="1">
        <f t="array" ref="I432">INDEX(Life_PolicyHoldersInforce,A432)*INDEX(Global_EscalatedExpense,A432)</f>
        <v>0.60266196036675168</v>
      </c>
      <c r="J432" s="11" cm="1">
        <f t="array" ref="J432">INDEX(Life_PremiumsReceived,A432)-INDEX(Life_ExpensesPaid,A432)-INDEX(Life_DeathBenefitsPaid,A432)</f>
        <v>0.13875681685176974</v>
      </c>
      <c r="K432" s="11" cm="1">
        <f t="array" ref="K432">IF(A432=Global_MaxT,INDEX(Life_NetCF,A432),INDEX(Life_NetCF,A432)+(INDEX(Life_BEL,(A432+1))/INDEX(Global_DiscountFactor,A432)))</f>
        <v>-676.54052843699185</v>
      </c>
      <c r="L432" s="11"/>
      <c r="M432" s="5">
        <f t="shared" si="13"/>
        <v>36</v>
      </c>
      <c r="N432" s="22" cm="1">
        <f t="array" ref="N432">INDEX(Annuity_PolicyHoldersInforce,A432)*INDEX(Global_QxFactor,INDEX(Global_Age,A432),Global_QxIndex)</f>
        <v>1.8763224012825914E-5</v>
      </c>
      <c r="O432" s="22" cm="1">
        <f t="array" ref="O432">IF(A432=1,1,INDEX(Annuity_PolicyHoldersInforce,(A432-1))-INDEX(Annuity_Deaths,(A432-1)))</f>
        <v>0.99748124297992746</v>
      </c>
      <c r="P432" s="23" cm="1">
        <f t="array" ref="P432">Annuity_Annuity*((1+Annuity_AnnuityEscalation)^INDEX(Annuity_PolicyAge,A432))</f>
        <v>5791.8161359718633</v>
      </c>
      <c r="Q432" s="23" cm="1">
        <f t="array" ref="Q432">INDEX(Annuity_PolicyHoldersInforce,A432)*INDEX(Global_EscalatedExpense,A432)</f>
        <v>28.535940046202104</v>
      </c>
      <c r="R432" s="23" cm="1">
        <f t="array" ref="R432">INDEX(Annuity_PolicyHoldersInforce,A432)*INDEX(Annuity_EscalatedAnnuity,A432)</f>
        <v>5777.2279584204152</v>
      </c>
      <c r="S432" s="23" cm="1">
        <f t="array" ref="S432">-INDEX(Annuity_ExpensesPaid,A432)-INDEX(Annuity_AnnuitiesPaid,A432)</f>
        <v>-5805.7638984666173</v>
      </c>
      <c r="T432" s="23" cm="1">
        <f t="array" ref="T432">IF(A432=Global_MaxT,INDEX(Annuity_NetCF,A432),INDEX(Annuity_NetCF,A432)+(INDEX(Annuity_BEL,(A432+1))*INDEX(Global_DiscountFactor,A432)))</f>
        <v>-2405560.3012947878</v>
      </c>
    </row>
    <row r="433" spans="1:20" x14ac:dyDescent="0.2">
      <c r="A433" s="7">
        <v>431</v>
      </c>
      <c r="B433" s="21">
        <f t="shared" si="12"/>
        <v>57</v>
      </c>
      <c r="C433" s="21"/>
      <c r="D433" s="22" cm="1">
        <f t="array" ref="D433">IF(A433=1,1,INDEX(Life_PolicyHoldersInforce,(A433-1))-INDEX(Life_Deaths,(A433-1))-INDEX(Life_Lapses,(A433-1)))</f>
        <v>2.0881660962946566E-2</v>
      </c>
      <c r="E433" s="22" cm="1">
        <f t="array" ref="E433">(INDEX(Life_PolicyHoldersInforce,A433)-INDEX(Life_Deaths,A433))*INDEX(Life_LapseRateFactor,(Global_DurationInforce+A433))</f>
        <v>1.8253592255053049E-4</v>
      </c>
      <c r="F433" s="22" cm="1">
        <f t="array" ref="F433">INDEX(Life_PolicyHoldersInforce,A433)*INDEX(Global_QxFactor,INDEX(Global_Age,A433),Global_QxIndex)</f>
        <v>3.9279664170640744E-7</v>
      </c>
      <c r="G433" s="11" cm="1">
        <f t="array" ref="G433">INDEX(Life_Deaths,A433)*Life_SumAssured</f>
        <v>0.19639832085320372</v>
      </c>
      <c r="H433" s="11" cm="1">
        <f t="array" ref="H433">INDEX(Life_PolicyHoldersInforce,A433)*Life_Premium</f>
        <v>0.93132207894741692</v>
      </c>
      <c r="I433" s="11" cm="1">
        <f t="array" ref="I433">INDEX(Life_PolicyHoldersInforce,A433)*INDEX(Global_EscalatedExpense,A433)</f>
        <v>0.59981629683238136</v>
      </c>
      <c r="J433" s="11" cm="1">
        <f t="array" ref="J433">INDEX(Life_PremiumsReceived,A433)-INDEX(Life_ExpensesPaid,A433)-INDEX(Life_DeathBenefitsPaid,A433)</f>
        <v>0.13510746126183185</v>
      </c>
      <c r="K433" s="11" cm="1">
        <f t="array" ref="K433">IF(A433=Global_MaxT,INDEX(Life_NetCF,A433),INDEX(Life_NetCF,A433)+(INDEX(Life_BEL,(A433+1))/INDEX(Global_DiscountFactor,A433)))</f>
        <v>-673.40146955003252</v>
      </c>
      <c r="L433" s="11"/>
      <c r="M433" s="5">
        <f t="shared" si="13"/>
        <v>36</v>
      </c>
      <c r="N433" s="22" cm="1">
        <f t="array" ref="N433">INDEX(Annuity_PolicyHoldersInforce,A433)*INDEX(Global_QxFactor,INDEX(Global_Age,A433),Global_QxIndex)</f>
        <v>1.8762871065261402E-5</v>
      </c>
      <c r="O433" s="22" cm="1">
        <f t="array" ref="O433">IF(A433=1,1,INDEX(Annuity_PolicyHoldersInforce,(A433-1))-INDEX(Annuity_Deaths,(A433-1)))</f>
        <v>0.99746247975591462</v>
      </c>
      <c r="P433" s="23" cm="1">
        <f t="array" ref="P433">Annuity_Annuity*((1+Annuity_AnnuityEscalation)^INDEX(Annuity_PolicyAge,A433))</f>
        <v>5791.8161359718633</v>
      </c>
      <c r="Q433" s="23" cm="1">
        <f t="array" ref="Q433">INDEX(Annuity_PolicyHoldersInforce,A433)*INDEX(Global_EscalatedExpense,A433)</f>
        <v>28.651660033082582</v>
      </c>
      <c r="R433" s="23" cm="1">
        <f t="array" ref="R433">INDEX(Annuity_PolicyHoldersInforce,A433)*INDEX(Annuity_EscalatedAnnuity,A433)</f>
        <v>5777.1192852768145</v>
      </c>
      <c r="S433" s="23" cm="1">
        <f t="array" ref="S433">-INDEX(Annuity_ExpensesPaid,A433)-INDEX(Annuity_AnnuitiesPaid,A433)</f>
        <v>-5805.7709453098969</v>
      </c>
      <c r="T433" s="23" cm="1">
        <f t="array" ref="T433">IF(A433=Global_MaxT,INDEX(Annuity_NetCF,A433),INDEX(Annuity_NetCF,A433)+(INDEX(Annuity_BEL,(A433+1))*INDEX(Global_DiscountFactor,A433)))</f>
        <v>-2411435.463951509</v>
      </c>
    </row>
    <row r="434" spans="1:20" x14ac:dyDescent="0.2">
      <c r="A434" s="7">
        <v>432</v>
      </c>
      <c r="B434" s="21">
        <f t="shared" si="12"/>
        <v>58</v>
      </c>
      <c r="C434" s="21"/>
      <c r="D434" s="22" cm="1">
        <f t="array" ref="D434">IF(A434=1,1,INDEX(Life_PolicyHoldersInforce,(A434-1))-INDEX(Life_Deaths,(A434-1))-INDEX(Life_Lapses,(A434-1)))</f>
        <v>2.069873224375433E-2</v>
      </c>
      <c r="E434" s="22" cm="1">
        <f t="array" ref="E434">(INDEX(Life_PolicyHoldersInforce,A434)-INDEX(Life_Deaths,A434))*INDEX(Life_LapseRateFactor,(Global_DurationInforce+A434))</f>
        <v>1.809364765509363E-4</v>
      </c>
      <c r="F434" s="22" cm="1">
        <f t="array" ref="F434">INDEX(Life_PolicyHoldersInforce,A434)*INDEX(Global_QxFactor,INDEX(Global_Age,A434),Global_QxIndex)</f>
        <v>4.3332738329654519E-7</v>
      </c>
      <c r="G434" s="11" cm="1">
        <f t="array" ref="G434">INDEX(Life_Deaths,A434)*Life_SumAssured</f>
        <v>0.21666369164827259</v>
      </c>
      <c r="H434" s="11" cm="1">
        <f t="array" ref="H434">INDEX(Life_PolicyHoldersInforce,A434)*Life_Premium</f>
        <v>0.92316345807144318</v>
      </c>
      <c r="I434" s="11" cm="1">
        <f t="array" ref="I434">INDEX(Life_PolicyHoldersInforce,A434)*INDEX(Global_EscalatedExpense,A434)</f>
        <v>0.59698407001956189</v>
      </c>
      <c r="J434" s="11" cm="1">
        <f t="array" ref="J434">INDEX(Life_PremiumsReceived,A434)-INDEX(Life_ExpensesPaid,A434)-INDEX(Life_DeathBenefitsPaid,A434)</f>
        <v>0.1095156964036087</v>
      </c>
      <c r="K434" s="11" cm="1">
        <f t="array" ref="K434">IF(A434=Global_MaxT,INDEX(Life_NetCF,A434),INDEX(Life_NetCF,A434)+(INDEX(Life_BEL,(A434+1))/INDEX(Global_DiscountFactor,A434)))</f>
        <v>-670.27398449911095</v>
      </c>
      <c r="L434" s="11"/>
      <c r="M434" s="5">
        <f t="shared" si="13"/>
        <v>37</v>
      </c>
      <c r="N434" s="22" cm="1">
        <f t="array" ref="N434">INDEX(Annuity_PolicyHoldersInforce,A434)*INDEX(Global_QxFactor,INDEX(Global_Age,A434),Global_QxIndex)</f>
        <v>2.0881456445416385E-5</v>
      </c>
      <c r="O434" s="22" cm="1">
        <f t="array" ref="O434">IF(A434=1,1,INDEX(Annuity_PolicyHoldersInforce,(A434-1))-INDEX(Annuity_Deaths,(A434-1)))</f>
        <v>0.99744371688484934</v>
      </c>
      <c r="P434" s="23" cm="1">
        <f t="array" ref="P434">Annuity_Annuity*((1+Annuity_AnnuityEscalation)^INDEX(Annuity_PolicyAge,A434))</f>
        <v>6081.4069427704562</v>
      </c>
      <c r="Q434" s="23" cm="1">
        <f t="array" ref="Q434">INDEX(Annuity_PolicyHoldersInforce,A434)*INDEX(Global_EscalatedExpense,A434)</f>
        <v>28.767849291882666</v>
      </c>
      <c r="R434" s="23" cm="1">
        <f t="array" ref="R434">INDEX(Annuity_PolicyHoldersInforce,A434)*INDEX(Annuity_EscalatedAnnuity,A434)</f>
        <v>6065.8611448862921</v>
      </c>
      <c r="S434" s="23" cm="1">
        <f t="array" ref="S434">-INDEX(Annuity_ExpensesPaid,A434)-INDEX(Annuity_AnnuitiesPaid,A434)</f>
        <v>-6094.6289941781752</v>
      </c>
      <c r="T434" s="23" cm="1">
        <f t="array" ref="T434">IF(A434=Global_MaxT,INDEX(Annuity_NetCF,A434),INDEX(Annuity_NetCF,A434)+(INDEX(Annuity_BEL,(A434+1))*INDEX(Global_DiscountFactor,A434)))</f>
        <v>-2417339.2171783973</v>
      </c>
    </row>
    <row r="435" spans="1:20" x14ac:dyDescent="0.2">
      <c r="A435" s="7">
        <v>433</v>
      </c>
      <c r="B435" s="21">
        <f t="shared" si="12"/>
        <v>58</v>
      </c>
      <c r="C435" s="21"/>
      <c r="D435" s="22" cm="1">
        <f t="array" ref="D435">IF(A435=1,1,INDEX(Life_PolicyHoldersInforce,(A435-1))-INDEX(Life_Deaths,(A435-1))-INDEX(Life_Lapses,(A435-1)))</f>
        <v>2.0517362439820098E-2</v>
      </c>
      <c r="E435" s="22" cm="1">
        <f t="array" ref="E435">(INDEX(Life_PolicyHoldersInforce,A435)-INDEX(Life_Deaths,A435))*INDEX(Life_LapseRateFactor,(Global_DurationInforce+A435))</f>
        <v>1.7935104547766388E-4</v>
      </c>
      <c r="F435" s="22" cm="1">
        <f t="array" ref="F435">INDEX(Life_PolicyHoldersInforce,A435)*INDEX(Global_QxFactor,INDEX(Global_Age,A435),Global_QxIndex)</f>
        <v>4.2953041150028732E-7</v>
      </c>
      <c r="G435" s="11" cm="1">
        <f t="array" ref="G435">INDEX(Life_Deaths,A435)*Life_SumAssured</f>
        <v>0.21476520575014366</v>
      </c>
      <c r="H435" s="11" cm="1">
        <f t="array" ref="H435">INDEX(Life_PolicyHoldersInforce,A435)*Life_Premium</f>
        <v>0.91507436481597637</v>
      </c>
      <c r="I435" s="11" cm="1">
        <f t="array" ref="I435">INDEX(Life_PolicyHoldersInforce,A435)*INDEX(Global_EscalatedExpense,A435)</f>
        <v>0.59416395423266544</v>
      </c>
      <c r="J435" s="11" cm="1">
        <f t="array" ref="J435">INDEX(Life_PremiumsReceived,A435)-INDEX(Life_ExpensesPaid,A435)-INDEX(Life_DeathBenefitsPaid,A435)</f>
        <v>0.10614520483316728</v>
      </c>
      <c r="K435" s="11" cm="1">
        <f t="array" ref="K435">IF(A435=Global_MaxT,INDEX(Life_NetCF,A435),INDEX(Life_NetCF,A435)+(INDEX(Life_BEL,(A435+1))/INDEX(Global_DiscountFactor,A435)))</f>
        <v>-667.13618110004029</v>
      </c>
      <c r="L435" s="11"/>
      <c r="M435" s="5">
        <f t="shared" si="13"/>
        <v>37</v>
      </c>
      <c r="N435" s="22" cm="1">
        <f t="array" ref="N435">INDEX(Annuity_PolicyHoldersInforce,A435)*INDEX(Global_QxFactor,INDEX(Global_Age,A435),Global_QxIndex)</f>
        <v>2.0881019292707011E-5</v>
      </c>
      <c r="O435" s="22" cm="1">
        <f t="array" ref="O435">IF(A435=1,1,INDEX(Annuity_PolicyHoldersInforce,(A435-1))-INDEX(Annuity_Deaths,(A435-1)))</f>
        <v>0.99742283542840393</v>
      </c>
      <c r="P435" s="23" cm="1">
        <f t="array" ref="P435">Annuity_Annuity*((1+Annuity_AnnuityEscalation)^INDEX(Annuity_PolicyAge,A435))</f>
        <v>6081.4069427704562</v>
      </c>
      <c r="Q435" s="23" cm="1">
        <f t="array" ref="Q435">INDEX(Annuity_PolicyHoldersInforce,A435)*INDEX(Global_EscalatedExpense,A435)</f>
        <v>28.884448363105189</v>
      </c>
      <c r="R435" s="23" cm="1">
        <f t="array" ref="R435">INDEX(Annuity_PolicyHoldersInforce,A435)*INDEX(Annuity_EscalatedAnnuity,A435)</f>
        <v>6065.7341562520896</v>
      </c>
      <c r="S435" s="23" cm="1">
        <f t="array" ref="S435">-INDEX(Annuity_ExpensesPaid,A435)-INDEX(Annuity_AnnuitiesPaid,A435)</f>
        <v>-6094.6186046151952</v>
      </c>
      <c r="T435" s="23" cm="1">
        <f t="array" ref="T435">IF(A435=Global_MaxT,INDEX(Annuity_NetCF,A435),INDEX(Annuity_NetCF,A435)+(INDEX(Annuity_BEL,(A435+1))*INDEX(Global_DiscountFactor,A435)))</f>
        <v>-2422981.4431426157</v>
      </c>
    </row>
    <row r="436" spans="1:20" x14ac:dyDescent="0.2">
      <c r="A436" s="7">
        <v>434</v>
      </c>
      <c r="B436" s="21">
        <f t="shared" si="12"/>
        <v>58</v>
      </c>
      <c r="C436" s="21"/>
      <c r="D436" s="22" cm="1">
        <f t="array" ref="D436">IF(A436=1,1,INDEX(Life_PolicyHoldersInforce,(A436-1))-INDEX(Life_Deaths,(A436-1))-INDEX(Life_Lapses,(A436-1)))</f>
        <v>2.0337581863930934E-2</v>
      </c>
      <c r="E436" s="22" cm="1">
        <f t="array" ref="E436">(INDEX(Life_PolicyHoldersInforce,A436)-INDEX(Life_Deaths,A436))*INDEX(Life_LapseRateFactor,(Global_DurationInforce+A436))</f>
        <v>1.7777950652684245E-4</v>
      </c>
      <c r="F436" s="22" cm="1">
        <f t="array" ref="F436">INDEX(Life_PolicyHoldersInforce,A436)*INDEX(Global_QxFactor,INDEX(Global_Age,A436),Global_QxIndex)</f>
        <v>4.2576671014891089E-7</v>
      </c>
      <c r="G436" s="11" cm="1">
        <f t="array" ref="G436">INDEX(Life_Deaths,A436)*Life_SumAssured</f>
        <v>0.21288335507445544</v>
      </c>
      <c r="H436" s="11" cm="1">
        <f t="array" ref="H436">INDEX(Life_PolicyHoldersInforce,A436)*Life_Premium</f>
        <v>0.90705615113131965</v>
      </c>
      <c r="I436" s="11" cm="1">
        <f t="array" ref="I436">INDEX(Life_PolicyHoldersInforce,A436)*INDEX(Global_EscalatedExpense,A436)</f>
        <v>0.59135716049815146</v>
      </c>
      <c r="J436" s="11" cm="1">
        <f t="array" ref="J436">INDEX(Life_PremiumsReceived,A436)-INDEX(Life_ExpensesPaid,A436)-INDEX(Life_DeathBenefitsPaid,A436)</f>
        <v>0.10281563555871276</v>
      </c>
      <c r="K436" s="11" cm="1">
        <f t="array" ref="K436">IF(A436=Global_MaxT,INDEX(Life_NetCF,A436),INDEX(Life_NetCF,A436)+(INDEX(Life_BEL,(A436+1))/INDEX(Global_DiscountFactor,A436)))</f>
        <v>-664.01022296866881</v>
      </c>
      <c r="L436" s="11"/>
      <c r="M436" s="5">
        <f t="shared" si="13"/>
        <v>37</v>
      </c>
      <c r="N436" s="22" cm="1">
        <f t="array" ref="N436">INDEX(Annuity_PolicyHoldersInforce,A436)*INDEX(Global_QxFactor,INDEX(Global_Age,A436),Global_QxIndex)</f>
        <v>2.0880582149149419E-5</v>
      </c>
      <c r="O436" s="22" cm="1">
        <f t="array" ref="O436">IF(A436=1,1,INDEX(Annuity_PolicyHoldersInforce,(A436-1))-INDEX(Annuity_Deaths,(A436-1)))</f>
        <v>0.99740195440911117</v>
      </c>
      <c r="P436" s="23" cm="1">
        <f t="array" ref="P436">Annuity_Annuity*((1+Annuity_AnnuityEscalation)^INDEX(Annuity_PolicyAge,A436))</f>
        <v>6081.4069427704562</v>
      </c>
      <c r="Q436" s="23" cm="1">
        <f t="array" ref="Q436">INDEX(Annuity_PolicyHoldersInforce,A436)*INDEX(Global_EscalatedExpense,A436)</f>
        <v>29.001520022433759</v>
      </c>
      <c r="R436" s="23" cm="1">
        <f t="array" ref="R436">INDEX(Annuity_PolicyHoldersInforce,A436)*INDEX(Annuity_EscalatedAnnuity,A436)</f>
        <v>6065.6071702763911</v>
      </c>
      <c r="S436" s="23" cm="1">
        <f t="array" ref="S436">-INDEX(Annuity_ExpensesPaid,A436)-INDEX(Annuity_AnnuitiesPaid,A436)</f>
        <v>-6094.6086902988245</v>
      </c>
      <c r="T436" s="23" cm="1">
        <f t="array" ref="T436">IF(A436=Global_MaxT,INDEX(Annuity_NetCF,A436),INDEX(Annuity_NetCF,A436)+(INDEX(Annuity_BEL,(A436+1))*INDEX(Global_DiscountFactor,A436)))</f>
        <v>-2428651.1433671503</v>
      </c>
    </row>
    <row r="437" spans="1:20" x14ac:dyDescent="0.2">
      <c r="A437" s="7">
        <v>435</v>
      </c>
      <c r="B437" s="21">
        <f t="shared" si="12"/>
        <v>58</v>
      </c>
      <c r="C437" s="21"/>
      <c r="D437" s="22" cm="1">
        <f t="array" ref="D437">IF(A437=1,1,INDEX(Life_PolicyHoldersInforce,(A437-1))-INDEX(Life_Deaths,(A437-1))-INDEX(Life_Lapses,(A437-1)))</f>
        <v>2.0159376590693945E-2</v>
      </c>
      <c r="E437" s="22" cm="1">
        <f t="array" ref="E437">(INDEX(Life_PolicyHoldersInforce,A437)-INDEX(Life_Deaths,A437))*INDEX(Life_LapseRateFactor,(Global_DurationInforce+A437))</f>
        <v>1.7622173797065334E-4</v>
      </c>
      <c r="F437" s="22" cm="1">
        <f t="array" ref="F437">INDEX(Life_PolicyHoldersInforce,A437)*INDEX(Global_QxFactor,INDEX(Global_Age,A437),Global_QxIndex)</f>
        <v>4.2203598771470325E-7</v>
      </c>
      <c r="G437" s="11" cm="1">
        <f t="array" ref="G437">INDEX(Life_Deaths,A437)*Life_SumAssured</f>
        <v>0.21101799385735162</v>
      </c>
      <c r="H437" s="11" cm="1">
        <f t="array" ref="H437">INDEX(Life_PolicyHoldersInforce,A437)*Life_Premium</f>
        <v>0.89910819594494995</v>
      </c>
      <c r="I437" s="11" cm="1">
        <f t="array" ref="I437">INDEX(Life_PolicyHoldersInforce,A437)*INDEX(Global_EscalatedExpense,A437)</f>
        <v>0.58856362588346711</v>
      </c>
      <c r="J437" s="11" cm="1">
        <f t="array" ref="J437">INDEX(Life_PremiumsReceived,A437)-INDEX(Life_ExpensesPaid,A437)-INDEX(Life_DeathBenefitsPaid,A437)</f>
        <v>9.9526576204131217E-2</v>
      </c>
      <c r="K437" s="11" cm="1">
        <f t="array" ref="K437">IF(A437=Global_MaxT,INDEX(Life_NetCF,A437),INDEX(Life_NetCF,A437)+(INDEX(Life_BEL,(A437+1))/INDEX(Global_DiscountFactor,A437)))</f>
        <v>-660.89609345091753</v>
      </c>
      <c r="L437" s="11"/>
      <c r="M437" s="5">
        <f t="shared" si="13"/>
        <v>37</v>
      </c>
      <c r="N437" s="22" cm="1">
        <f t="array" ref="N437">INDEX(Annuity_PolicyHoldersInforce,A437)*INDEX(Global_QxFactor,INDEX(Global_Age,A437),Global_QxIndex)</f>
        <v>2.0880145014743418E-5</v>
      </c>
      <c r="O437" s="22" cm="1">
        <f t="array" ref="O437">IF(A437=1,1,INDEX(Annuity_PolicyHoldersInforce,(A437-1))-INDEX(Annuity_Deaths,(A437-1)))</f>
        <v>0.99738107382696206</v>
      </c>
      <c r="P437" s="23" cm="1">
        <f t="array" ref="P437">Annuity_Annuity*((1+Annuity_AnnuityEscalation)^INDEX(Annuity_PolicyAge,A437))</f>
        <v>6081.4069427704562</v>
      </c>
      <c r="Q437" s="23" cm="1">
        <f t="array" ref="Q437">INDEX(Annuity_PolicyHoldersInforce,A437)*INDEX(Global_EscalatedExpense,A437)</f>
        <v>29.119066185316782</v>
      </c>
      <c r="R437" s="23" cm="1">
        <f t="array" ref="R437">INDEX(Annuity_PolicyHoldersInforce,A437)*INDEX(Annuity_EscalatedAnnuity,A437)</f>
        <v>6065.4801869591402</v>
      </c>
      <c r="S437" s="23" cm="1">
        <f t="array" ref="S437">-INDEX(Annuity_ExpensesPaid,A437)-INDEX(Annuity_AnnuitiesPaid,A437)</f>
        <v>-6094.5992531444572</v>
      </c>
      <c r="T437" s="23" cm="1">
        <f t="array" ref="T437">IF(A437=Global_MaxT,INDEX(Annuity_NetCF,A437),INDEX(Annuity_NetCF,A437)+(INDEX(Annuity_BEL,(A437+1))*INDEX(Global_DiscountFactor,A437)))</f>
        <v>-2434348.4511067937</v>
      </c>
    </row>
    <row r="438" spans="1:20" x14ac:dyDescent="0.2">
      <c r="A438" s="7">
        <v>436</v>
      </c>
      <c r="B438" s="21">
        <f t="shared" si="12"/>
        <v>58</v>
      </c>
      <c r="C438" s="21"/>
      <c r="D438" s="22" cm="1">
        <f t="array" ref="D438">IF(A438=1,1,INDEX(Life_PolicyHoldersInforce,(A438-1))-INDEX(Life_Deaths,(A438-1))-INDEX(Life_Lapses,(A438-1)))</f>
        <v>1.9982732816735575E-2</v>
      </c>
      <c r="E438" s="22" cm="1">
        <f t="array" ref="E438">(INDEX(Life_PolicyHoldersInforce,A438)-INDEX(Life_Deaths,A438))*INDEX(Life_LapseRateFactor,(Global_DurationInforce+A438))</f>
        <v>1.7467761914790122E-4</v>
      </c>
      <c r="F438" s="22" cm="1">
        <f t="array" ref="F438">INDEX(Life_PolicyHoldersInforce,A438)*INDEX(Global_QxFactor,INDEX(Global_Age,A438),Global_QxIndex)</f>
        <v>4.1833795522442341E-7</v>
      </c>
      <c r="G438" s="11" cm="1">
        <f t="array" ref="G438">INDEX(Life_Deaths,A438)*Life_SumAssured</f>
        <v>0.2091689776122117</v>
      </c>
      <c r="H438" s="11" cm="1">
        <f t="array" ref="H438">INDEX(Life_PolicyHoldersInforce,A438)*Life_Premium</f>
        <v>0.89122988362640665</v>
      </c>
      <c r="I438" s="11" cm="1">
        <f t="array" ref="I438">INDEX(Life_PolicyHoldersInforce,A438)*INDEX(Global_EscalatedExpense,A438)</f>
        <v>0.58578328775335209</v>
      </c>
      <c r="J438" s="11" cm="1">
        <f t="array" ref="J438">INDEX(Life_PremiumsReceived,A438)-INDEX(Life_ExpensesPaid,A438)-INDEX(Life_DeathBenefitsPaid,A438)</f>
        <v>9.6277618260842857E-2</v>
      </c>
      <c r="K438" s="11" cm="1">
        <f t="array" ref="K438">IF(A438=Global_MaxT,INDEX(Life_NetCF,A438),INDEX(Life_NetCF,A438)+(INDEX(Life_BEL,(A438+1))/INDEX(Global_DiscountFactor,A438)))</f>
        <v>-657.79377556300085</v>
      </c>
      <c r="L438" s="11"/>
      <c r="M438" s="5">
        <f t="shared" si="13"/>
        <v>37</v>
      </c>
      <c r="N438" s="22" cm="1">
        <f t="array" ref="N438">INDEX(Annuity_PolicyHoldersInforce,A438)*INDEX(Global_QxFactor,INDEX(Global_Age,A438),Global_QxIndex)</f>
        <v>2.0879707889488809E-5</v>
      </c>
      <c r="O438" s="22" cm="1">
        <f t="array" ref="O438">IF(A438=1,1,INDEX(Annuity_PolicyHoldersInforce,(A438-1))-INDEX(Annuity_Deaths,(A438-1)))</f>
        <v>0.99736019368194728</v>
      </c>
      <c r="P438" s="23" cm="1">
        <f t="array" ref="P438">Annuity_Annuity*((1+Annuity_AnnuityEscalation)^INDEX(Annuity_PolicyAge,A438))</f>
        <v>6081.4069427704562</v>
      </c>
      <c r="Q438" s="23" cm="1">
        <f t="array" ref="Q438">INDEX(Annuity_PolicyHoldersInforce,A438)*INDEX(Global_EscalatedExpense,A438)</f>
        <v>29.237088774966338</v>
      </c>
      <c r="R438" s="23" cm="1">
        <f t="array" ref="R438">INDEX(Annuity_PolicyHoldersInforce,A438)*INDEX(Annuity_EscalatedAnnuity,A438)</f>
        <v>6065.3532063002813</v>
      </c>
      <c r="S438" s="23" cm="1">
        <f t="array" ref="S438">-INDEX(Annuity_ExpensesPaid,A438)-INDEX(Annuity_AnnuitiesPaid,A438)</f>
        <v>-6094.5902950752479</v>
      </c>
      <c r="T438" s="23" cm="1">
        <f t="array" ref="T438">IF(A438=Global_MaxT,INDEX(Annuity_NetCF,A438),INDEX(Annuity_NetCF,A438)+(INDEX(Annuity_BEL,(A438+1))*INDEX(Global_DiscountFactor,A438)))</f>
        <v>-2440073.5002630358</v>
      </c>
    </row>
    <row r="439" spans="1:20" x14ac:dyDescent="0.2">
      <c r="A439" s="7">
        <v>437</v>
      </c>
      <c r="B439" s="21">
        <f t="shared" si="12"/>
        <v>58</v>
      </c>
      <c r="C439" s="21"/>
      <c r="D439" s="22" cm="1">
        <f t="array" ref="D439">IF(A439=1,1,INDEX(Life_PolicyHoldersInforce,(A439-1))-INDEX(Life_Deaths,(A439-1))-INDEX(Life_Lapses,(A439-1)))</f>
        <v>1.9807636859632449E-2</v>
      </c>
      <c r="E439" s="22" cm="1">
        <f t="array" ref="E439">(INDEX(Life_PolicyHoldersInforce,A439)-INDEX(Life_Deaths,A439))*INDEX(Life_LapseRateFactor,(Global_DurationInforce+A439))</f>
        <v>1.7314703045466794E-4</v>
      </c>
      <c r="F439" s="22" cm="1">
        <f t="array" ref="F439">INDEX(Life_PolicyHoldersInforce,A439)*INDEX(Global_QxFactor,INDEX(Global_Age,A439),Global_QxIndex)</f>
        <v>4.1467232623691883E-7</v>
      </c>
      <c r="G439" s="11" cm="1">
        <f t="array" ref="G439">INDEX(Life_Deaths,A439)*Life_SumAssured</f>
        <v>0.20733616311845943</v>
      </c>
      <c r="H439" s="11" cm="1">
        <f t="array" ref="H439">INDEX(Life_PolicyHoldersInforce,A439)*Life_Premium</f>
        <v>0.8834206039396072</v>
      </c>
      <c r="I439" s="11" cm="1">
        <f t="array" ref="I439">INDEX(Life_PolicyHoldersInforce,A439)*INDEX(Global_EscalatedExpense,A439)</f>
        <v>0.58301608376843039</v>
      </c>
      <c r="J439" s="11" cm="1">
        <f t="array" ref="J439">INDEX(Life_PremiumsReceived,A439)-INDEX(Life_ExpensesPaid,A439)-INDEX(Life_DeathBenefitsPaid,A439)</f>
        <v>9.3068357052717376E-2</v>
      </c>
      <c r="K439" s="11" cm="1">
        <f t="array" ref="K439">IF(A439=Global_MaxT,INDEX(Life_NetCF,A439),INDEX(Life_NetCF,A439)+(INDEX(Life_BEL,(A439+1))/INDEX(Global_DiscountFactor,A439)))</f>
        <v>-654.70325199687238</v>
      </c>
      <c r="L439" s="11"/>
      <c r="M439" s="5">
        <f t="shared" si="13"/>
        <v>37</v>
      </c>
      <c r="N439" s="22" cm="1">
        <f t="array" ref="N439">INDEX(Annuity_PolicyHoldersInforce,A439)*INDEX(Global_QxFactor,INDEX(Global_Age,A439),Global_QxIndex)</f>
        <v>2.0879270773385408E-5</v>
      </c>
      <c r="O439" s="22" cm="1">
        <f t="array" ref="O439">IF(A439=1,1,INDEX(Annuity_PolicyHoldersInforce,(A439-1))-INDEX(Annuity_Deaths,(A439-1)))</f>
        <v>0.99733931397405784</v>
      </c>
      <c r="P439" s="23" cm="1">
        <f t="array" ref="P439">Annuity_Annuity*((1+Annuity_AnnuityEscalation)^INDEX(Annuity_PolicyAge,A439))</f>
        <v>6081.4069427704562</v>
      </c>
      <c r="Q439" s="23" cm="1">
        <f t="array" ref="Q439">INDEX(Annuity_PolicyHoldersInforce,A439)*INDEX(Global_EscalatedExpense,A439)</f>
        <v>29.355589722389421</v>
      </c>
      <c r="R439" s="23" cm="1">
        <f t="array" ref="R439">INDEX(Annuity_PolicyHoldersInforce,A439)*INDEX(Annuity_EscalatedAnnuity,A439)</f>
        <v>6065.226228299759</v>
      </c>
      <c r="S439" s="23" cm="1">
        <f t="array" ref="S439">-INDEX(Annuity_ExpensesPaid,A439)-INDEX(Annuity_AnnuitiesPaid,A439)</f>
        <v>-6094.5818180221486</v>
      </c>
      <c r="T439" s="23" cm="1">
        <f t="array" ref="T439">IF(A439=Global_MaxT,INDEX(Annuity_NetCF,A439),INDEX(Annuity_NetCF,A439)+(INDEX(Annuity_BEL,(A439+1))*INDEX(Global_DiscountFactor,A439)))</f>
        <v>-2445826.4253872079</v>
      </c>
    </row>
    <row r="440" spans="1:20" x14ac:dyDescent="0.2">
      <c r="A440" s="7">
        <v>438</v>
      </c>
      <c r="B440" s="21">
        <f t="shared" si="12"/>
        <v>58</v>
      </c>
      <c r="C440" s="21"/>
      <c r="D440" s="22" cm="1">
        <f t="array" ref="D440">IF(A440=1,1,INDEX(Life_PolicyHoldersInforce,(A440-1))-INDEX(Life_Deaths,(A440-1))-INDEX(Life_Lapses,(A440-1)))</f>
        <v>1.9634075156851543E-2</v>
      </c>
      <c r="E440" s="22" cm="1">
        <f t="array" ref="E440">(INDEX(Life_PolicyHoldersInforce,A440)-INDEX(Life_Deaths,A440))*INDEX(Life_LapseRateFactor,(Global_DurationInforce+A440))</f>
        <v>1.7162985333504829E-4</v>
      </c>
      <c r="F440" s="22" cm="1">
        <f t="array" ref="F440">INDEX(Life_PolicyHoldersInforce,A440)*INDEX(Global_QxFactor,INDEX(Global_Age,A440),Global_QxIndex)</f>
        <v>4.1103881682093824E-7</v>
      </c>
      <c r="G440" s="11" cm="1">
        <f t="array" ref="G440">INDEX(Life_Deaths,A440)*Life_SumAssured</f>
        <v>0.20551940841046912</v>
      </c>
      <c r="H440" s="11" cm="1">
        <f t="array" ref="H440">INDEX(Life_PolicyHoldersInforce,A440)*Life_Premium</f>
        <v>0.87567975199557879</v>
      </c>
      <c r="I440" s="11" cm="1">
        <f t="array" ref="I440">INDEX(Life_PolicyHoldersInforce,A440)*INDEX(Global_EscalatedExpense,A440)</f>
        <v>0.5802619518838128</v>
      </c>
      <c r="J440" s="11" cm="1">
        <f t="array" ref="J440">INDEX(Life_PremiumsReceived,A440)-INDEX(Life_ExpensesPaid,A440)-INDEX(Life_DeathBenefitsPaid,A440)</f>
        <v>8.9898391701296876E-2</v>
      </c>
      <c r="K440" s="11" cm="1">
        <f t="array" ref="K440">IF(A440=Global_MaxT,INDEX(Life_NetCF,A440),INDEX(Life_NetCF,A440)+(INDEX(Life_BEL,(A440+1))/INDEX(Global_DiscountFactor,A440)))</f>
        <v>-651.62450512560963</v>
      </c>
      <c r="L440" s="11"/>
      <c r="M440" s="5">
        <f t="shared" si="13"/>
        <v>37</v>
      </c>
      <c r="N440" s="22" cm="1">
        <f t="array" ref="N440">INDEX(Annuity_PolicyHoldersInforce,A440)*INDEX(Global_QxFactor,INDEX(Global_Age,A440),Global_QxIndex)</f>
        <v>2.0878833666433018E-5</v>
      </c>
      <c r="O440" s="22" cm="1">
        <f t="array" ref="O440">IF(A440=1,1,INDEX(Annuity_PolicyHoldersInforce,(A440-1))-INDEX(Annuity_Deaths,(A440-1)))</f>
        <v>0.99731843470328441</v>
      </c>
      <c r="P440" s="23" cm="1">
        <f t="array" ref="P440">Annuity_Annuity*((1+Annuity_AnnuityEscalation)^INDEX(Annuity_PolicyAge,A440))</f>
        <v>6081.4069427704562</v>
      </c>
      <c r="Q440" s="23" cm="1">
        <f t="array" ref="Q440">INDEX(Annuity_PolicyHoldersInforce,A440)*INDEX(Global_EscalatedExpense,A440)</f>
        <v>29.474570966419591</v>
      </c>
      <c r="R440" s="23" cm="1">
        <f t="array" ref="R440">INDEX(Annuity_PolicyHoldersInforce,A440)*INDEX(Annuity_EscalatedAnnuity,A440)</f>
        <v>6065.0992529575178</v>
      </c>
      <c r="S440" s="23" cm="1">
        <f t="array" ref="S440">-INDEX(Annuity_ExpensesPaid,A440)-INDEX(Annuity_AnnuitiesPaid,A440)</f>
        <v>-6094.5738239239372</v>
      </c>
      <c r="T440" s="23" cm="1">
        <f t="array" ref="T440">IF(A440=Global_MaxT,INDEX(Annuity_NetCF,A440),INDEX(Annuity_NetCF,A440)+(INDEX(Annuity_BEL,(A440+1))*INDEX(Global_DiscountFactor,A440)))</f>
        <v>-2451607.3616836364</v>
      </c>
    </row>
    <row r="441" spans="1:20" x14ac:dyDescent="0.2">
      <c r="A441" s="7">
        <v>439</v>
      </c>
      <c r="B441" s="21">
        <f t="shared" si="12"/>
        <v>58</v>
      </c>
      <c r="C441" s="21"/>
      <c r="D441" s="22" cm="1">
        <f t="array" ref="D441">IF(A441=1,1,INDEX(Life_PolicyHoldersInforce,(A441-1))-INDEX(Life_Deaths,(A441-1))-INDEX(Life_Lapses,(A441-1)))</f>
        <v>1.9462034264699675E-2</v>
      </c>
      <c r="E441" s="22" cm="1">
        <f t="array" ref="E441">(INDEX(Life_PolicyHoldersInforce,A441)-INDEX(Life_Deaths,A441))*INDEX(Life_LapseRateFactor,(Global_DurationInforce+A441))</f>
        <v>1.7012597027196689E-4</v>
      </c>
      <c r="F441" s="22" cm="1">
        <f t="array" ref="F441">INDEX(Life_PolicyHoldersInforce,A441)*INDEX(Global_QxFactor,INDEX(Global_Age,A441),Global_QxIndex)</f>
        <v>4.0743714553313907E-7</v>
      </c>
      <c r="G441" s="11" cm="1">
        <f t="array" ref="G441">INDEX(Life_Deaths,A441)*Life_SumAssured</f>
        <v>0.20371857276656954</v>
      </c>
      <c r="H441" s="11" cm="1">
        <f t="array" ref="H441">INDEX(Life_PolicyHoldersInforce,A441)*Life_Premium</f>
        <v>0.86800672820560554</v>
      </c>
      <c r="I441" s="11" cm="1">
        <f t="array" ref="I441">INDEX(Life_PolicyHoldersInforce,A441)*INDEX(Global_EscalatedExpense,A441)</f>
        <v>0.5775208303477074</v>
      </c>
      <c r="J441" s="11" cm="1">
        <f t="array" ref="J441">INDEX(Life_PremiumsReceived,A441)-INDEX(Life_ExpensesPaid,A441)-INDEX(Life_DeathBenefitsPaid,A441)</f>
        <v>8.676732509132859E-2</v>
      </c>
      <c r="K441" s="11" cm="1">
        <f t="array" ref="K441">IF(A441=Global_MaxT,INDEX(Life_NetCF,A441),INDEX(Life_NetCF,A441)+(INDEX(Life_BEL,(A441+1))/INDEX(Global_DiscountFactor,A441)))</f>
        <v>-648.55751700873748</v>
      </c>
      <c r="L441" s="11"/>
      <c r="M441" s="5">
        <f t="shared" si="13"/>
        <v>37</v>
      </c>
      <c r="N441" s="22" cm="1">
        <f t="array" ref="N441">INDEX(Annuity_PolicyHoldersInforce,A441)*INDEX(Global_QxFactor,INDEX(Global_Age,A441),Global_QxIndex)</f>
        <v>2.0878396568631455E-5</v>
      </c>
      <c r="O441" s="22" cm="1">
        <f t="array" ref="O441">IF(A441=1,1,INDEX(Annuity_PolicyHoldersInforce,(A441-1))-INDEX(Annuity_Deaths,(A441-1)))</f>
        <v>0.99729755586961799</v>
      </c>
      <c r="P441" s="23" cm="1">
        <f t="array" ref="P441">Annuity_Annuity*((1+Annuity_AnnuityEscalation)^INDEX(Annuity_PolicyAge,A441))</f>
        <v>6081.4069427704562</v>
      </c>
      <c r="Q441" s="23" cm="1">
        <f t="array" ref="Q441">INDEX(Annuity_PolicyHoldersInforce,A441)*INDEX(Global_EscalatedExpense,A441)</f>
        <v>29.594034453748748</v>
      </c>
      <c r="R441" s="23" cm="1">
        <f t="array" ref="R441">INDEX(Annuity_PolicyHoldersInforce,A441)*INDEX(Annuity_EscalatedAnnuity,A441)</f>
        <v>6064.9722802735014</v>
      </c>
      <c r="S441" s="23" cm="1">
        <f t="array" ref="S441">-INDEX(Annuity_ExpensesPaid,A441)-INDEX(Annuity_AnnuitiesPaid,A441)</f>
        <v>-6094.5663147272498</v>
      </c>
      <c r="T441" s="23" cm="1">
        <f t="array" ref="T441">IF(A441=Global_MaxT,INDEX(Annuity_NetCF,A441),INDEX(Annuity_NetCF,A441)+(INDEX(Annuity_BEL,(A441+1))*INDEX(Global_DiscountFactor,A441)))</f>
        <v>-2457416.445012813</v>
      </c>
    </row>
    <row r="442" spans="1:20" x14ac:dyDescent="0.2">
      <c r="A442" s="7">
        <v>440</v>
      </c>
      <c r="B442" s="21">
        <f t="shared" si="12"/>
        <v>58</v>
      </c>
      <c r="C442" s="21"/>
      <c r="D442" s="22" cm="1">
        <f t="array" ref="D442">IF(A442=1,1,INDEX(Life_PolicyHoldersInforce,(A442-1))-INDEX(Life_Deaths,(A442-1))-INDEX(Life_Lapses,(A442-1)))</f>
        <v>1.9291500857282175E-2</v>
      </c>
      <c r="E442" s="22" cm="1">
        <f t="array" ref="E442">(INDEX(Life_PolicyHoldersInforce,A442)-INDEX(Life_Deaths,A442))*INDEX(Life_LapseRateFactor,(Global_DurationInforce+A442))</f>
        <v>1.6863526477807567E-4</v>
      </c>
      <c r="F442" s="22" cm="1">
        <f t="array" ref="F442">INDEX(Life_PolicyHoldersInforce,A442)*INDEX(Global_QxFactor,INDEX(Global_Age,A442),Global_QxIndex)</f>
        <v>4.038670333962875E-7</v>
      </c>
      <c r="G442" s="11" cm="1">
        <f t="array" ref="G442">INDEX(Life_Deaths,A442)*Life_SumAssured</f>
        <v>0.20193351669814374</v>
      </c>
      <c r="H442" s="11" cm="1">
        <f t="array" ref="H442">INDEX(Life_PolicyHoldersInforce,A442)*Life_Premium</f>
        <v>0.86040093823478503</v>
      </c>
      <c r="I442" s="11" cm="1">
        <f t="array" ref="I442">INDEX(Life_PolicyHoldersInforce,A442)*INDEX(Global_EscalatedExpense,A442)</f>
        <v>0.57479265770003296</v>
      </c>
      <c r="J442" s="11" cm="1">
        <f t="array" ref="J442">INDEX(Life_PremiumsReceived,A442)-INDEX(Life_ExpensesPaid,A442)-INDEX(Life_DeathBenefitsPaid,A442)</f>
        <v>8.3674763836608324E-2</v>
      </c>
      <c r="K442" s="11" cm="1">
        <f t="array" ref="K442">IF(A442=Global_MaxT,INDEX(Life_NetCF,A442),INDEX(Life_NetCF,A442)+(INDEX(Life_BEL,(A442+1))/INDEX(Global_DiscountFactor,A442)))</f>
        <v>-645.5022693974928</v>
      </c>
      <c r="L442" s="11"/>
      <c r="M442" s="5">
        <f t="shared" si="13"/>
        <v>37</v>
      </c>
      <c r="N442" s="22" cm="1">
        <f t="array" ref="N442">INDEX(Annuity_PolicyHoldersInforce,A442)*INDEX(Global_QxFactor,INDEX(Global_Age,A442),Global_QxIndex)</f>
        <v>2.0877959479980517E-5</v>
      </c>
      <c r="O442" s="22" cm="1">
        <f t="array" ref="O442">IF(A442=1,1,INDEX(Annuity_PolicyHoldersInforce,(A442-1))-INDEX(Annuity_Deaths,(A442-1)))</f>
        <v>0.99727667747304938</v>
      </c>
      <c r="P442" s="23" cm="1">
        <f t="array" ref="P442">Annuity_Annuity*((1+Annuity_AnnuityEscalation)^INDEX(Annuity_PolicyAge,A442))</f>
        <v>6081.4069427704562</v>
      </c>
      <c r="Q442" s="23" cm="1">
        <f t="array" ref="Q442">INDEX(Annuity_PolicyHoldersInforce,A442)*INDEX(Global_EscalatedExpense,A442)</f>
        <v>29.713982138958887</v>
      </c>
      <c r="R442" s="23" cm="1">
        <f t="array" ref="R442">INDEX(Annuity_PolicyHoldersInforce,A442)*INDEX(Annuity_EscalatedAnnuity,A442)</f>
        <v>6064.8453102476551</v>
      </c>
      <c r="S442" s="23" cm="1">
        <f t="array" ref="S442">-INDEX(Annuity_ExpensesPaid,A442)-INDEX(Annuity_AnnuitiesPaid,A442)</f>
        <v>-6094.5592923866143</v>
      </c>
      <c r="T442" s="23" cm="1">
        <f t="array" ref="T442">IF(A442=Global_MaxT,INDEX(Annuity_NetCF,A442),INDEX(Annuity_NetCF,A442)+(INDEX(Annuity_BEL,(A442+1))*INDEX(Global_DiscountFactor,A442)))</f>
        <v>-2463253.8118945807</v>
      </c>
    </row>
    <row r="443" spans="1:20" x14ac:dyDescent="0.2">
      <c r="A443" s="7">
        <v>441</v>
      </c>
      <c r="B443" s="21">
        <f t="shared" si="12"/>
        <v>58</v>
      </c>
      <c r="C443" s="21"/>
      <c r="D443" s="22" cm="1">
        <f t="array" ref="D443">IF(A443=1,1,INDEX(Life_PolicyHoldersInforce,(A443-1))-INDEX(Life_Deaths,(A443-1))-INDEX(Life_Lapses,(A443-1)))</f>
        <v>1.9122461725470705E-2</v>
      </c>
      <c r="E443" s="22" cm="1">
        <f t="array" ref="E443">(INDEX(Life_PolicyHoldersInforce,A443)-INDEX(Life_Deaths,A443))*INDEX(Life_LapseRateFactor,(Global_DurationInforce+A443))</f>
        <v>1.67157621386731E-4</v>
      </c>
      <c r="F443" s="22" cm="1">
        <f t="array" ref="F443">INDEX(Life_PolicyHoldersInforce,A443)*INDEX(Global_QxFactor,INDEX(Global_Age,A443),Global_QxIndex)</f>
        <v>4.0032820387764941E-7</v>
      </c>
      <c r="G443" s="11" cm="1">
        <f t="array" ref="G443">INDEX(Life_Deaths,A443)*Life_SumAssured</f>
        <v>0.2001641019388247</v>
      </c>
      <c r="H443" s="11" cm="1">
        <f t="array" ref="H443">INDEX(Life_PolicyHoldersInforce,A443)*Life_Premium</f>
        <v>0.8528617929559934</v>
      </c>
      <c r="I443" s="11" cm="1">
        <f t="array" ref="I443">INDEX(Life_PolicyHoldersInforce,A443)*INDEX(Global_EscalatedExpense,A443)</f>
        <v>0.57207737277104198</v>
      </c>
      <c r="J443" s="11" cm="1">
        <f t="array" ref="J443">INDEX(Life_PremiumsReceived,A443)-INDEX(Life_ExpensesPaid,A443)-INDEX(Life_DeathBenefitsPaid,A443)</f>
        <v>8.0620318246126726E-2</v>
      </c>
      <c r="K443" s="11" cm="1">
        <f t="array" ref="K443">IF(A443=Global_MaxT,INDEX(Life_NetCF,A443),INDEX(Life_NetCF,A443)+(INDEX(Life_BEL,(A443+1))/INDEX(Global_DiscountFactor,A443)))</f>
        <v>-642.45874374002801</v>
      </c>
      <c r="L443" s="11"/>
      <c r="M443" s="5">
        <f t="shared" si="13"/>
        <v>37</v>
      </c>
      <c r="N443" s="22" cm="1">
        <f t="array" ref="N443">INDEX(Annuity_PolicyHoldersInforce,A443)*INDEX(Global_QxFactor,INDEX(Global_Age,A443),Global_QxIndex)</f>
        <v>2.0877522400480018E-5</v>
      </c>
      <c r="O443" s="22" cm="1">
        <f t="array" ref="O443">IF(A443=1,1,INDEX(Annuity_PolicyHoldersInforce,(A443-1))-INDEX(Annuity_Deaths,(A443-1)))</f>
        <v>0.99725579951356935</v>
      </c>
      <c r="P443" s="23" cm="1">
        <f t="array" ref="P443">Annuity_Annuity*((1+Annuity_AnnuityEscalation)^INDEX(Annuity_PolicyAge,A443))</f>
        <v>6081.4069427704562</v>
      </c>
      <c r="Q443" s="23" cm="1">
        <f t="array" ref="Q443">INDEX(Annuity_PolicyHoldersInforce,A443)*INDEX(Global_EscalatedExpense,A443)</f>
        <v>29.834415984554131</v>
      </c>
      <c r="R443" s="23" cm="1">
        <f t="array" ref="R443">INDEX(Annuity_PolicyHoldersInforce,A443)*INDEX(Annuity_EscalatedAnnuity,A443)</f>
        <v>6064.7183428799226</v>
      </c>
      <c r="S443" s="23" cm="1">
        <f t="array" ref="S443">-INDEX(Annuity_ExpensesPaid,A443)-INDEX(Annuity_AnnuitiesPaid,A443)</f>
        <v>-6094.5527588644763</v>
      </c>
      <c r="T443" s="23" cm="1">
        <f t="array" ref="T443">IF(A443=Global_MaxT,INDEX(Annuity_NetCF,A443),INDEX(Annuity_NetCF,A443)+(INDEX(Annuity_BEL,(A443+1))*INDEX(Global_DiscountFactor,A443)))</f>
        <v>-2469119.5995113356</v>
      </c>
    </row>
    <row r="444" spans="1:20" x14ac:dyDescent="0.2">
      <c r="A444" s="7">
        <v>442</v>
      </c>
      <c r="B444" s="21">
        <f t="shared" si="12"/>
        <v>58</v>
      </c>
      <c r="C444" s="21"/>
      <c r="D444" s="22" cm="1">
        <f t="array" ref="D444">IF(A444=1,1,INDEX(Life_PolicyHoldersInforce,(A444-1))-INDEX(Life_Deaths,(A444-1))-INDEX(Life_Lapses,(A444-1)))</f>
        <v>1.8954903775880095E-2</v>
      </c>
      <c r="E444" s="22" cm="1">
        <f t="array" ref="E444">(INDEX(Life_PolicyHoldersInforce,A444)-INDEX(Life_Deaths,A444))*INDEX(Life_LapseRateFactor,(Global_DurationInforce+A444))</f>
        <v>1.6569292564304976E-4</v>
      </c>
      <c r="F444" s="22" cm="1">
        <f t="array" ref="F444">INDEX(Life_PolicyHoldersInforce,A444)*INDEX(Global_QxFactor,INDEX(Global_Age,A444),Global_QxIndex)</f>
        <v>3.9682038286757078E-7</v>
      </c>
      <c r="G444" s="11" cm="1">
        <f t="array" ref="G444">INDEX(Life_Deaths,A444)*Life_SumAssured</f>
        <v>0.19841019143378538</v>
      </c>
      <c r="H444" s="11" cm="1">
        <f t="array" ref="H444">INDEX(Life_PolicyHoldersInforce,A444)*Life_Premium</f>
        <v>0.84538870840425229</v>
      </c>
      <c r="I444" s="11" cm="1">
        <f t="array" ref="I444">INDEX(Life_PolicyHoldersInforce,A444)*INDEX(Global_EscalatedExpense,A444)</f>
        <v>0.56937491467994994</v>
      </c>
      <c r="J444" s="11" cm="1">
        <f t="array" ref="J444">INDEX(Life_PremiumsReceived,A444)-INDEX(Life_ExpensesPaid,A444)-INDEX(Life_DeathBenefitsPaid,A444)</f>
        <v>7.7603602290516965E-2</v>
      </c>
      <c r="K444" s="11" cm="1">
        <f t="array" ref="K444">IF(A444=Global_MaxT,INDEX(Life_NetCF,A444),INDEX(Life_NetCF,A444)+(INDEX(Life_BEL,(A444+1))/INDEX(Global_DiscountFactor,A444)))</f>
        <v>-639.42692118655691</v>
      </c>
      <c r="L444" s="11"/>
      <c r="M444" s="5">
        <f t="shared" si="13"/>
        <v>37</v>
      </c>
      <c r="N444" s="22" cm="1">
        <f t="array" ref="N444">INDEX(Annuity_PolicyHoldersInforce,A444)*INDEX(Global_QxFactor,INDEX(Global_Age,A444),Global_QxIndex)</f>
        <v>2.0877085330129769E-5</v>
      </c>
      <c r="O444" s="22" cm="1">
        <f t="array" ref="O444">IF(A444=1,1,INDEX(Annuity_PolicyHoldersInforce,(A444-1))-INDEX(Annuity_Deaths,(A444-1)))</f>
        <v>0.99723492199116892</v>
      </c>
      <c r="P444" s="23" cm="1">
        <f t="array" ref="P444">Annuity_Annuity*((1+Annuity_AnnuityEscalation)^INDEX(Annuity_PolicyAge,A444))</f>
        <v>6081.4069427704562</v>
      </c>
      <c r="Q444" s="23" cm="1">
        <f t="array" ref="Q444">INDEX(Annuity_PolicyHoldersInforce,A444)*INDEX(Global_EscalatedExpense,A444)</f>
        <v>29.955337960992882</v>
      </c>
      <c r="R444" s="23" cm="1">
        <f t="array" ref="R444">INDEX(Annuity_PolicyHoldersInforce,A444)*INDEX(Annuity_EscalatedAnnuity,A444)</f>
        <v>6064.5913781702493</v>
      </c>
      <c r="S444" s="23" cm="1">
        <f t="array" ref="S444">-INDEX(Annuity_ExpensesPaid,A444)-INDEX(Annuity_AnnuitiesPaid,A444)</f>
        <v>-6094.5467161312417</v>
      </c>
      <c r="T444" s="23" cm="1">
        <f t="array" ref="T444">IF(A444=Global_MaxT,INDEX(Annuity_NetCF,A444),INDEX(Annuity_NetCF,A444)+(INDEX(Annuity_BEL,(A444+1))*INDEX(Global_DiscountFactor,A444)))</f>
        <v>-2475013.9457112453</v>
      </c>
    </row>
    <row r="445" spans="1:20" x14ac:dyDescent="0.2">
      <c r="A445" s="7">
        <v>443</v>
      </c>
      <c r="B445" s="21">
        <f t="shared" si="12"/>
        <v>58</v>
      </c>
      <c r="C445" s="21"/>
      <c r="D445" s="22" cm="1">
        <f t="array" ref="D445">IF(A445=1,1,INDEX(Life_PolicyHoldersInforce,(A445-1))-INDEX(Life_Deaths,(A445-1))-INDEX(Life_Lapses,(A445-1)))</f>
        <v>1.8788814029854176E-2</v>
      </c>
      <c r="E445" s="22" cm="1">
        <f t="array" ref="E445">(INDEX(Life_PolicyHoldersInforce,A445)-INDEX(Life_Deaths,A445))*INDEX(Life_LapseRateFactor,(Global_DurationInforce+A445))</f>
        <v>1.6424106409504422E-4</v>
      </c>
      <c r="F445" s="22" cm="1">
        <f t="array" ref="F445">INDEX(Life_PolicyHoldersInforce,A445)*INDEX(Global_QxFactor,INDEX(Global_Age,A445),Global_QxIndex)</f>
        <v>3.9334329865824598E-7</v>
      </c>
      <c r="G445" s="11" cm="1">
        <f t="array" ref="G445">INDEX(Life_Deaths,A445)*Life_SumAssured</f>
        <v>0.19667164932912298</v>
      </c>
      <c r="H445" s="11" cm="1">
        <f t="array" ref="H445">INDEX(Life_PolicyHoldersInforce,A445)*Life_Premium</f>
        <v>0.83798110573149631</v>
      </c>
      <c r="I445" s="11" cm="1">
        <f t="array" ref="I445">INDEX(Life_PolicyHoldersInforce,A445)*INDEX(Global_EscalatedExpense,A445)</f>
        <v>0.56668522283356804</v>
      </c>
      <c r="J445" s="11" cm="1">
        <f t="array" ref="J445">INDEX(Life_PremiumsReceived,A445)-INDEX(Life_ExpensesPaid,A445)-INDEX(Life_DeathBenefitsPaid,A445)</f>
        <v>7.4624233568805293E-2</v>
      </c>
      <c r="K445" s="11" cm="1">
        <f t="array" ref="K445">IF(A445=Global_MaxT,INDEX(Life_NetCF,A445),INDEX(Life_NetCF,A445)+(INDEX(Life_BEL,(A445+1))/INDEX(Global_DiscountFactor,A445)))</f>
        <v>-636.40678259444167</v>
      </c>
      <c r="L445" s="11"/>
      <c r="M445" s="5">
        <f t="shared" si="13"/>
        <v>37</v>
      </c>
      <c r="N445" s="22" cm="1">
        <f t="array" ref="N445">INDEX(Annuity_PolicyHoldersInforce,A445)*INDEX(Global_QxFactor,INDEX(Global_Age,A445),Global_QxIndex)</f>
        <v>2.0876648268929573E-5</v>
      </c>
      <c r="O445" s="22" cm="1">
        <f t="array" ref="O445">IF(A445=1,1,INDEX(Annuity_PolicyHoldersInforce,(A445-1))-INDEX(Annuity_Deaths,(A445-1)))</f>
        <v>0.99721404490583876</v>
      </c>
      <c r="P445" s="23" cm="1">
        <f t="array" ref="P445">Annuity_Annuity*((1+Annuity_AnnuityEscalation)^INDEX(Annuity_PolicyAge,A445))</f>
        <v>6081.4069427704562</v>
      </c>
      <c r="Q445" s="23" cm="1">
        <f t="array" ref="Q445">INDEX(Annuity_PolicyHoldersInforce,A445)*INDEX(Global_EscalatedExpense,A445)</f>
        <v>30.076750046719948</v>
      </c>
      <c r="R445" s="23" cm="1">
        <f t="array" ref="R445">INDEX(Annuity_PolicyHoldersInforce,A445)*INDEX(Annuity_EscalatedAnnuity,A445)</f>
        <v>6064.464416118577</v>
      </c>
      <c r="S445" s="23" cm="1">
        <f t="array" ref="S445">-INDEX(Annuity_ExpensesPaid,A445)-INDEX(Annuity_AnnuitiesPaid,A445)</f>
        <v>-6094.541166165297</v>
      </c>
      <c r="T445" s="23" cm="1">
        <f t="array" ref="T445">IF(A445=Global_MaxT,INDEX(Annuity_NetCF,A445),INDEX(Annuity_NetCF,A445)+(INDEX(Annuity_BEL,(A445+1))*INDEX(Global_DiscountFactor,A445)))</f>
        <v>-2480936.9890114791</v>
      </c>
    </row>
    <row r="446" spans="1:20" x14ac:dyDescent="0.2">
      <c r="A446" s="7">
        <v>444</v>
      </c>
      <c r="B446" s="21">
        <f t="shared" si="12"/>
        <v>59</v>
      </c>
      <c r="C446" s="21"/>
      <c r="D446" s="22" cm="1">
        <f t="array" ref="D446">IF(A446=1,1,INDEX(Life_PolicyHoldersInforce,(A446-1))-INDEX(Life_Deaths,(A446-1))-INDEX(Life_Lapses,(A446-1)))</f>
        <v>1.8624179622460473E-2</v>
      </c>
      <c r="E446" s="22" cm="1">
        <f t="array" ref="E446">(INDEX(Life_PolicyHoldersInforce,A446)-INDEX(Life_Deaths,A446))*INDEX(Life_LapseRateFactor,(Global_DurationInforce+A446))</f>
        <v>1.6280153553467858E-4</v>
      </c>
      <c r="F446" s="22" cm="1">
        <f t="array" ref="F446">INDEX(Life_PolicyHoldersInforce,A446)*INDEX(Global_QxFactor,INDEX(Global_Age,A446),Global_QxIndex)</f>
        <v>4.3436790781533191E-7</v>
      </c>
      <c r="G446" s="11" cm="1">
        <f t="array" ref="G446">INDEX(Life_Deaths,A446)*Life_SumAssured</f>
        <v>0.21718395390766596</v>
      </c>
      <c r="H446" s="11" cm="1">
        <f t="array" ref="H446">INDEX(Life_PolicyHoldersInforce,A446)*Life_Premium</f>
        <v>0.83063841116173709</v>
      </c>
      <c r="I446" s="11" cm="1">
        <f t="array" ref="I446">INDEX(Life_PolicyHoldersInforce,A446)*INDEX(Global_EscalatedExpense,A446)</f>
        <v>0.56400823692494706</v>
      </c>
      <c r="J446" s="11" cm="1">
        <f t="array" ref="J446">INDEX(Life_PremiumsReceived,A446)-INDEX(Life_ExpensesPaid,A446)-INDEX(Life_DeathBenefitsPaid,A446)</f>
        <v>4.9446220329124074E-2</v>
      </c>
      <c r="K446" s="11" cm="1">
        <f t="array" ref="K446">IF(A446=Global_MaxT,INDEX(Life_NetCF,A446),INDEX(Life_NetCF,A446)+(INDEX(Life_BEL,(A446+1))/INDEX(Global_DiscountFactor,A446)))</f>
        <v>-633.39830853322223</v>
      </c>
      <c r="L446" s="11"/>
      <c r="M446" s="5">
        <f t="shared" si="13"/>
        <v>38</v>
      </c>
      <c r="N446" s="22" cm="1">
        <f t="array" ref="N446">INDEX(Annuity_PolicyHoldersInforce,A446)*INDEX(Global_QxFactor,INDEX(Global_Age,A446),Global_QxIndex)</f>
        <v>2.3257331005410419E-5</v>
      </c>
      <c r="O446" s="22" cm="1">
        <f t="array" ref="O446">IF(A446=1,1,INDEX(Annuity_PolicyHoldersInforce,(A446-1))-INDEX(Annuity_Deaths,(A446-1)))</f>
        <v>0.99719316825756987</v>
      </c>
      <c r="P446" s="23" cm="1">
        <f t="array" ref="P446">Annuity_Annuity*((1+Annuity_AnnuityEscalation)^INDEX(Annuity_PolicyAge,A446))</f>
        <v>6385.4772899089785</v>
      </c>
      <c r="Q446" s="23" cm="1">
        <f t="array" ref="Q446">INDEX(Annuity_PolicyHoldersInforce,A446)*INDEX(Global_EscalatedExpense,A446)</f>
        <v>30.198654228199025</v>
      </c>
      <c r="R446" s="23" cm="1">
        <f t="array" ref="R446">INDEX(Annuity_PolicyHoldersInforce,A446)*INDEX(Annuity_EscalatedAnnuity,A446)</f>
        <v>6367.5543295610951</v>
      </c>
      <c r="S446" s="23" cm="1">
        <f t="array" ref="S446">-INDEX(Annuity_ExpensesPaid,A446)-INDEX(Annuity_AnnuitiesPaid,A446)</f>
        <v>-6397.7529837892944</v>
      </c>
      <c r="T446" s="23" cm="1">
        <f t="array" ref="T446">IF(A446=Global_MaxT,INDEX(Annuity_NetCF,A446),INDEX(Annuity_NetCF,A446)+(INDEX(Annuity_BEL,(A446+1))*INDEX(Global_DiscountFactor,A446)))</f>
        <v>-2486888.8686014581</v>
      </c>
    </row>
    <row r="447" spans="1:20" x14ac:dyDescent="0.2">
      <c r="A447" s="7">
        <v>445</v>
      </c>
      <c r="B447" s="21">
        <f t="shared" si="12"/>
        <v>59</v>
      </c>
      <c r="C447" s="21"/>
      <c r="D447" s="22" cm="1">
        <f t="array" ref="D447">IF(A447=1,1,INDEX(Life_PolicyHoldersInforce,(A447-1))-INDEX(Life_Deaths,(A447-1))-INDEX(Life_Lapses,(A447-1)))</f>
        <v>1.8460943719017978E-2</v>
      </c>
      <c r="E447" s="22" cm="1">
        <f t="array" ref="E447">(INDEX(Life_PolicyHoldersInforce,A447)-INDEX(Life_Deaths,A447))*INDEX(Life_LapseRateFactor,(Global_DurationInforce+A447))</f>
        <v>1.6137462405328484E-4</v>
      </c>
      <c r="F447" s="22" cm="1">
        <f t="array" ref="F447">INDEX(Life_PolicyHoldersInforce,A447)*INDEX(Global_QxFactor,INDEX(Global_Age,A447),Global_QxIndex)</f>
        <v>4.305607904391038E-7</v>
      </c>
      <c r="G447" s="11" cm="1">
        <f t="array" ref="G447">INDEX(Life_Deaths,A447)*Life_SumAssured</f>
        <v>0.21528039521955189</v>
      </c>
      <c r="H447" s="11" cm="1">
        <f t="array" ref="H447">INDEX(Life_PolicyHoldersInforce,A447)*Life_Premium</f>
        <v>0.8233580898682018</v>
      </c>
      <c r="I447" s="11" cm="1">
        <f t="array" ref="I447">INDEX(Life_PolicyHoldersInforce,A447)*INDEX(Global_EscalatedExpense,A447)</f>
        <v>0.56134255651465292</v>
      </c>
      <c r="J447" s="11" cm="1">
        <f t="array" ref="J447">INDEX(Life_PremiumsReceived,A447)-INDEX(Life_ExpensesPaid,A447)-INDEX(Life_DeathBenefitsPaid,A447)</f>
        <v>4.673513813399699E-2</v>
      </c>
      <c r="K447" s="11" cm="1">
        <f t="array" ref="K447">IF(A447=Global_MaxT,INDEX(Life_NetCF,A447),INDEX(Life_NetCF,A447)+(INDEX(Life_BEL,(A447+1))/INDEX(Global_DiscountFactor,A447)))</f>
        <v>-630.3793513853351</v>
      </c>
      <c r="L447" s="11"/>
      <c r="M447" s="5">
        <f t="shared" si="13"/>
        <v>38</v>
      </c>
      <c r="N447" s="22" cm="1">
        <f t="array" ref="N447">INDEX(Annuity_PolicyHoldersInforce,A447)*INDEX(Global_QxFactor,INDEX(Global_Age,A447),Global_QxIndex)</f>
        <v>2.3256788579466567E-5</v>
      </c>
      <c r="O447" s="22" cm="1">
        <f t="array" ref="O447">IF(A447=1,1,INDEX(Annuity_PolicyHoldersInforce,(A447-1))-INDEX(Annuity_Deaths,(A447-1)))</f>
        <v>0.99716991092656448</v>
      </c>
      <c r="P447" s="23" cm="1">
        <f t="array" ref="P447">Annuity_Annuity*((1+Annuity_AnnuityEscalation)^INDEX(Annuity_PolicyAge,A447))</f>
        <v>6385.4772899089785</v>
      </c>
      <c r="Q447" s="23" cm="1">
        <f t="array" ref="Q447">INDEX(Annuity_PolicyHoldersInforce,A447)*INDEX(Global_EscalatedExpense,A447)</f>
        <v>30.320980097153036</v>
      </c>
      <c r="R447" s="23" cm="1">
        <f t="array" ref="R447">INDEX(Annuity_PolicyHoldersInforce,A447)*INDEX(Annuity_EscalatedAnnuity,A447)</f>
        <v>6367.4058204021367</v>
      </c>
      <c r="S447" s="23" cm="1">
        <f t="array" ref="S447">-INDEX(Annuity_ExpensesPaid,A447)-INDEX(Annuity_AnnuitiesPaid,A447)</f>
        <v>-6397.7268004992893</v>
      </c>
      <c r="T447" s="23" cm="1">
        <f t="array" ref="T447">IF(A447=Global_MaxT,INDEX(Annuity_NetCF,A447),INDEX(Annuity_NetCF,A447)+(INDEX(Annuity_BEL,(A447+1))*INDEX(Global_DiscountFactor,A447)))</f>
        <v>-2492565.0315498221</v>
      </c>
    </row>
    <row r="448" spans="1:20" x14ac:dyDescent="0.2">
      <c r="A448" s="7">
        <v>446</v>
      </c>
      <c r="B448" s="21">
        <f t="shared" si="12"/>
        <v>59</v>
      </c>
      <c r="C448" s="21"/>
      <c r="D448" s="22" cm="1">
        <f t="array" ref="D448">IF(A448=1,1,INDEX(Life_PolicyHoldersInforce,(A448-1))-INDEX(Life_Deaths,(A448-1))-INDEX(Life_Lapses,(A448-1)))</f>
        <v>1.8299138534174256E-2</v>
      </c>
      <c r="E448" s="22" cm="1">
        <f t="array" ref="E448">(INDEX(Life_PolicyHoldersInforce,A448)-INDEX(Life_Deaths,A448))*INDEX(Life_LapseRateFactor,(Global_DurationInforce+A448))</f>
        <v>1.5996021906557398E-4</v>
      </c>
      <c r="F448" s="22" cm="1">
        <f t="array" ref="F448">INDEX(Life_PolicyHoldersInforce,A448)*INDEX(Global_QxFactor,INDEX(Global_Age,A448),Global_QxIndex)</f>
        <v>4.267870414182621E-7</v>
      </c>
      <c r="G448" s="11" cm="1">
        <f t="array" ref="G448">INDEX(Life_Deaths,A448)*Life_SumAssured</f>
        <v>0.21339352070913106</v>
      </c>
      <c r="H448" s="11" cm="1">
        <f t="array" ref="H448">INDEX(Life_PolicyHoldersInforce,A448)*Life_Premium</f>
        <v>0.81614157862417192</v>
      </c>
      <c r="I448" s="11" cm="1">
        <f t="array" ref="I448">INDEX(Life_PolicyHoldersInforce,A448)*INDEX(Global_EscalatedExpense,A448)</f>
        <v>0.55868947494881782</v>
      </c>
      <c r="J448" s="11" cm="1">
        <f t="array" ref="J448">INDEX(Life_PremiumsReceived,A448)-INDEX(Life_ExpensesPaid,A448)-INDEX(Life_DeathBenefitsPaid,A448)</f>
        <v>4.4058582966223031E-2</v>
      </c>
      <c r="K448" s="11" cm="1">
        <f t="array" ref="K448">IF(A448=Global_MaxT,INDEX(Life_NetCF,A448),INDEX(Life_NetCF,A448)+(INDEX(Life_BEL,(A448+1))/INDEX(Global_DiscountFactor,A448)))</f>
        <v>-627.37232003241468</v>
      </c>
      <c r="L448" s="11"/>
      <c r="M448" s="5">
        <f t="shared" si="13"/>
        <v>38</v>
      </c>
      <c r="N448" s="22" cm="1">
        <f t="array" ref="N448">INDEX(Annuity_PolicyHoldersInforce,A448)*INDEX(Global_QxFactor,INDEX(Global_Age,A448),Global_QxIndex)</f>
        <v>2.3256246166173602E-5</v>
      </c>
      <c r="O448" s="22" cm="1">
        <f t="array" ref="O448">IF(A448=1,1,INDEX(Annuity_PolicyHoldersInforce,(A448-1))-INDEX(Annuity_Deaths,(A448-1)))</f>
        <v>0.99714665413798498</v>
      </c>
      <c r="P448" s="23" cm="1">
        <f t="array" ref="P448">Annuity_Annuity*((1+Annuity_AnnuityEscalation)^INDEX(Annuity_PolicyAge,A448))</f>
        <v>6385.4772899089785</v>
      </c>
      <c r="Q448" s="23" cm="1">
        <f t="array" ref="Q448">INDEX(Annuity_PolicyHoldersInforce,A448)*INDEX(Global_EscalatedExpense,A448)</f>
        <v>30.443801472234714</v>
      </c>
      <c r="R448" s="23" cm="1">
        <f t="array" ref="R448">INDEX(Annuity_PolicyHoldersInforce,A448)*INDEX(Annuity_EscalatedAnnuity,A448)</f>
        <v>6367.257314706826</v>
      </c>
      <c r="S448" s="23" cm="1">
        <f t="array" ref="S448">-INDEX(Annuity_ExpensesPaid,A448)-INDEX(Annuity_AnnuitiesPaid,A448)</f>
        <v>-6397.7011161790606</v>
      </c>
      <c r="T448" s="23" cm="1">
        <f t="array" ref="T448">IF(A448=Global_MaxT,INDEX(Annuity_NetCF,A448),INDEX(Annuity_NetCF,A448)+(INDEX(Annuity_BEL,(A448+1))*INDEX(Global_DiscountFactor,A448)))</f>
        <v>-2498268.8498190925</v>
      </c>
    </row>
    <row r="449" spans="1:20" x14ac:dyDescent="0.2">
      <c r="A449" s="7">
        <v>447</v>
      </c>
      <c r="B449" s="21">
        <f t="shared" si="12"/>
        <v>59</v>
      </c>
      <c r="C449" s="21"/>
      <c r="D449" s="22" cm="1">
        <f t="array" ref="D449">IF(A449=1,1,INDEX(Life_PolicyHoldersInforce,(A449-1))-INDEX(Life_Deaths,(A449-1))-INDEX(Life_Lapses,(A449-1)))</f>
        <v>1.8138751528067262E-2</v>
      </c>
      <c r="E449" s="22" cm="1">
        <f t="array" ref="E449">(INDEX(Life_PolicyHoldersInforce,A449)-INDEX(Life_Deaths,A449))*INDEX(Life_LapseRateFactor,(Global_DurationInforce+A449))</f>
        <v>1.5855821095550732E-4</v>
      </c>
      <c r="F449" s="22" cm="1">
        <f t="array" ref="F449">INDEX(Life_PolicyHoldersInforce,A449)*INDEX(Global_QxFactor,INDEX(Global_Age,A449),Global_QxIndex)</f>
        <v>4.2304636828818541E-7</v>
      </c>
      <c r="G449" s="11" cm="1">
        <f t="array" ref="G449">INDEX(Life_Deaths,A449)*Life_SumAssured</f>
        <v>0.21152318414409271</v>
      </c>
      <c r="H449" s="11" cm="1">
        <f t="array" ref="H449">INDEX(Life_PolicyHoldersInforce,A449)*Life_Premium</f>
        <v>0.80898831815179995</v>
      </c>
      <c r="I449" s="11" cm="1">
        <f t="array" ref="I449">INDEX(Life_PolicyHoldersInforce,A449)*INDEX(Global_EscalatedExpense,A449)</f>
        <v>0.55604893268133582</v>
      </c>
      <c r="J449" s="11" cm="1">
        <f t="array" ref="J449">INDEX(Life_PremiumsReceived,A449)-INDEX(Life_ExpensesPaid,A449)-INDEX(Life_DeathBenefitsPaid,A449)</f>
        <v>4.1416201326371416E-2</v>
      </c>
      <c r="K449" s="11" cm="1">
        <f t="array" ref="K449">IF(A449=Global_MaxT,INDEX(Life_NetCF,A449),INDEX(Life_NetCF,A449)+(INDEX(Life_BEL,(A449+1))/INDEX(Global_DiscountFactor,A449)))</f>
        <v>-624.37719106602026</v>
      </c>
      <c r="L449" s="11"/>
      <c r="M449" s="5">
        <f t="shared" si="13"/>
        <v>38</v>
      </c>
      <c r="N449" s="22" cm="1">
        <f t="array" ref="N449">INDEX(Annuity_PolicyHoldersInforce,A449)*INDEX(Global_QxFactor,INDEX(Global_Age,A449),Global_QxIndex)</f>
        <v>2.325570376553123E-5</v>
      </c>
      <c r="O449" s="22" cm="1">
        <f t="array" ref="O449">IF(A449=1,1,INDEX(Annuity_PolicyHoldersInforce,(A449-1))-INDEX(Annuity_Deaths,(A449-1)))</f>
        <v>0.99712339789181881</v>
      </c>
      <c r="P449" s="23" cm="1">
        <f t="array" ref="P449">Annuity_Annuity*((1+Annuity_AnnuityEscalation)^INDEX(Annuity_PolicyAge,A449))</f>
        <v>6385.4772899089785</v>
      </c>
      <c r="Q449" s="23" cm="1">
        <f t="array" ref="Q449">INDEX(Annuity_PolicyHoldersInforce,A449)*INDEX(Global_EscalatedExpense,A449)</f>
        <v>30.567120360593584</v>
      </c>
      <c r="R449" s="23" cm="1">
        <f t="array" ref="R449">INDEX(Annuity_PolicyHoldersInforce,A449)*INDEX(Annuity_EscalatedAnnuity,A449)</f>
        <v>6367.1088124750831</v>
      </c>
      <c r="S449" s="23" cm="1">
        <f t="array" ref="S449">-INDEX(Annuity_ExpensesPaid,A449)-INDEX(Annuity_AnnuitiesPaid,A449)</f>
        <v>-6397.6759328356766</v>
      </c>
      <c r="T449" s="23" cm="1">
        <f t="array" ref="T449">IF(A449=Global_MaxT,INDEX(Annuity_NetCF,A449),INDEX(Annuity_NetCF,A449)+(INDEX(Annuity_BEL,(A449+1))*INDEX(Global_DiscountFactor,A449)))</f>
        <v>-2504000.4575215443</v>
      </c>
    </row>
    <row r="450" spans="1:20" x14ac:dyDescent="0.2">
      <c r="A450" s="7">
        <v>448</v>
      </c>
      <c r="B450" s="21">
        <f t="shared" si="12"/>
        <v>59</v>
      </c>
      <c r="C450" s="21"/>
      <c r="D450" s="22" cm="1">
        <f t="array" ref="D450">IF(A450=1,1,INDEX(Life_PolicyHoldersInforce,(A450-1))-INDEX(Life_Deaths,(A450-1))-INDEX(Life_Lapses,(A450-1)))</f>
        <v>1.7979770270743468E-2</v>
      </c>
      <c r="E450" s="22" cm="1">
        <f t="array" ref="E450">(INDEX(Life_PolicyHoldersInforce,A450)-INDEX(Life_Deaths,A450))*INDEX(Life_LapseRateFactor,(Global_DurationInforce+A450))</f>
        <v>1.5716849106780102E-4</v>
      </c>
      <c r="F450" s="22" cm="1">
        <f t="array" ref="F450">INDEX(Life_PolicyHoldersInforce,A450)*INDEX(Global_QxFactor,INDEX(Global_Age,A450),Global_QxIndex)</f>
        <v>4.1933848114762613E-7</v>
      </c>
      <c r="G450" s="11" cm="1">
        <f t="array" ref="G450">INDEX(Life_Deaths,A450)*Life_SumAssured</f>
        <v>0.20966924057381306</v>
      </c>
      <c r="H450" s="11" cm="1">
        <f t="array" ref="H450">INDEX(Life_PolicyHoldersInforce,A450)*Life_Premium</f>
        <v>0.80189775407515873</v>
      </c>
      <c r="I450" s="11" cm="1">
        <f t="array" ref="I450">INDEX(Life_PolicyHoldersInforce,A450)*INDEX(Global_EscalatedExpense,A450)</f>
        <v>0.55342087044753829</v>
      </c>
      <c r="J450" s="11" cm="1">
        <f t="array" ref="J450">INDEX(Life_PremiumsReceived,A450)-INDEX(Life_ExpensesPaid,A450)-INDEX(Life_DeathBenefitsPaid,A450)</f>
        <v>3.8807643053807378E-2</v>
      </c>
      <c r="K450" s="11" cm="1">
        <f t="array" ref="K450">IF(A450=Global_MaxT,INDEX(Life_NetCF,A450),INDEX(Life_NetCF,A450)+(INDEX(Life_BEL,(A450+1))/INDEX(Global_DiscountFactor,A450)))</f>
        <v>-621.39394083931347</v>
      </c>
      <c r="L450" s="11"/>
      <c r="M450" s="5">
        <f t="shared" si="13"/>
        <v>38</v>
      </c>
      <c r="N450" s="22" cm="1">
        <f t="array" ref="N450">INDEX(Annuity_PolicyHoldersInforce,A450)*INDEX(Global_QxFactor,INDEX(Global_Age,A450),Global_QxIndex)</f>
        <v>2.325516137753916E-5</v>
      </c>
      <c r="O450" s="22" cm="1">
        <f t="array" ref="O450">IF(A450=1,1,INDEX(Annuity_PolicyHoldersInforce,(A450-1))-INDEX(Annuity_Deaths,(A450-1)))</f>
        <v>0.99710014218805332</v>
      </c>
      <c r="P450" s="23" cm="1">
        <f t="array" ref="P450">Annuity_Annuity*((1+Annuity_AnnuityEscalation)^INDEX(Annuity_PolicyAge,A450))</f>
        <v>6385.4772899089785</v>
      </c>
      <c r="Q450" s="23" cm="1">
        <f t="array" ref="Q450">INDEX(Annuity_PolicyHoldersInforce,A450)*INDEX(Global_EscalatedExpense,A450)</f>
        <v>30.690938777509693</v>
      </c>
      <c r="R450" s="23" cm="1">
        <f t="array" ref="R450">INDEX(Annuity_PolicyHoldersInforce,A450)*INDEX(Annuity_EscalatedAnnuity,A450)</f>
        <v>6366.9603137068279</v>
      </c>
      <c r="S450" s="23" cm="1">
        <f t="array" ref="S450">-INDEX(Annuity_ExpensesPaid,A450)-INDEX(Annuity_AnnuitiesPaid,A450)</f>
        <v>-6397.6512524843374</v>
      </c>
      <c r="T450" s="23" cm="1">
        <f t="array" ref="T450">IF(A450=Global_MaxT,INDEX(Annuity_NetCF,A450),INDEX(Annuity_NetCF,A450)+(INDEX(Annuity_BEL,(A450+1))*INDEX(Global_DiscountFactor,A450)))</f>
        <v>-2509759.9894202328</v>
      </c>
    </row>
    <row r="451" spans="1:20" x14ac:dyDescent="0.2">
      <c r="A451" s="7">
        <v>449</v>
      </c>
      <c r="B451" s="21">
        <f t="shared" ref="B451:B514" si="14">FLOOR(Global_AgeAtInception+((Global_DurationInforce+A451)/12),1)</f>
        <v>59</v>
      </c>
      <c r="C451" s="21"/>
      <c r="D451" s="22" cm="1">
        <f t="array" ref="D451">IF(A451=1,1,INDEX(Life_PolicyHoldersInforce,(A451-1))-INDEX(Life_Deaths,(A451-1))-INDEX(Life_Lapses,(A451-1)))</f>
        <v>1.7822182441194521E-2</v>
      </c>
      <c r="E451" s="22" cm="1">
        <f t="array" ref="E451">(INDEX(Life_PolicyHoldersInforce,A451)-INDEX(Life_Deaths,A451))*INDEX(Life_LapseRateFactor,(Global_DurationInforce+A451))</f>
        <v>1.5579095169950552E-4</v>
      </c>
      <c r="F451" s="22" cm="1">
        <f t="array" ref="F451">INDEX(Life_PolicyHoldersInforce,A451)*INDEX(Global_QxFactor,INDEX(Global_Age,A451),Global_QxIndex)</f>
        <v>4.1566309263624255E-7</v>
      </c>
      <c r="G451" s="11" cm="1">
        <f t="array" ref="G451">INDEX(Life_Deaths,A451)*Life_SumAssured</f>
        <v>0.20783154631812129</v>
      </c>
      <c r="H451" s="11" cm="1">
        <f t="array" ref="H451">INDEX(Life_PolicyHoldersInforce,A451)*Life_Premium</f>
        <v>0.79486933687727568</v>
      </c>
      <c r="I451" s="11" cm="1">
        <f t="array" ref="I451">INDEX(Life_PolicyHoldersInforce,A451)*INDEX(Global_EscalatedExpense,A451)</f>
        <v>0.55080522926285858</v>
      </c>
      <c r="J451" s="11" cm="1">
        <f t="array" ref="J451">INDEX(Life_PremiumsReceived,A451)-INDEX(Life_ExpensesPaid,A451)-INDEX(Life_DeathBenefitsPaid,A451)</f>
        <v>3.6232561296295818E-2</v>
      </c>
      <c r="K451" s="11" cm="1">
        <f t="array" ref="K451">IF(A451=Global_MaxT,INDEX(Life_NetCF,A451),INDEX(Life_NetCF,A451)+(INDEX(Life_BEL,(A451+1))/INDEX(Global_DiscountFactor,A451)))</f>
        <v>-618.42254547153641</v>
      </c>
      <c r="L451" s="11"/>
      <c r="M451" s="5">
        <f t="shared" ref="M451:M514" si="15">FLOOR((Global_DurationInforce+A451)/12,1)</f>
        <v>38</v>
      </c>
      <c r="N451" s="22" cm="1">
        <f t="array" ref="N451">INDEX(Annuity_PolicyHoldersInforce,A451)*INDEX(Global_QxFactor,INDEX(Global_Age,A451),Global_QxIndex)</f>
        <v>2.3254619002197093E-5</v>
      </c>
      <c r="O451" s="22" cm="1">
        <f t="array" ref="O451">IF(A451=1,1,INDEX(Annuity_PolicyHoldersInforce,(A451-1))-INDEX(Annuity_Deaths,(A451-1)))</f>
        <v>0.99707688702667574</v>
      </c>
      <c r="P451" s="23" cm="1">
        <f t="array" ref="P451">Annuity_Annuity*((1+Annuity_AnnuityEscalation)^INDEX(Annuity_PolicyAge,A451))</f>
        <v>6385.4772899089785</v>
      </c>
      <c r="Q451" s="23" cm="1">
        <f t="array" ref="Q451">INDEX(Annuity_PolicyHoldersInforce,A451)*INDEX(Global_EscalatedExpense,A451)</f>
        <v>30.815258746426341</v>
      </c>
      <c r="R451" s="23" cm="1">
        <f t="array" ref="R451">INDEX(Annuity_PolicyHoldersInforce,A451)*INDEX(Annuity_EscalatedAnnuity,A451)</f>
        <v>6366.8118184019777</v>
      </c>
      <c r="S451" s="23" cm="1">
        <f t="array" ref="S451">-INDEX(Annuity_ExpensesPaid,A451)-INDEX(Annuity_AnnuitiesPaid,A451)</f>
        <v>-6397.6270771484042</v>
      </c>
      <c r="T451" s="23" cm="1">
        <f t="array" ref="T451">IF(A451=Global_MaxT,INDEX(Annuity_NetCF,A451),INDEX(Annuity_NetCF,A451)+(INDEX(Annuity_BEL,(A451+1))*INDEX(Global_DiscountFactor,A451)))</f>
        <v>-2515547.5809321553</v>
      </c>
    </row>
    <row r="452" spans="1:20" x14ac:dyDescent="0.2">
      <c r="A452" s="7">
        <v>450</v>
      </c>
      <c r="B452" s="21">
        <f t="shared" si="14"/>
        <v>59</v>
      </c>
      <c r="C452" s="21"/>
      <c r="D452" s="22" cm="1">
        <f t="array" ref="D452">IF(A452=1,1,INDEX(Life_PolicyHoldersInforce,(A452-1))-INDEX(Life_Deaths,(A452-1))-INDEX(Life_Lapses,(A452-1)))</f>
        <v>1.7665975826402378E-2</v>
      </c>
      <c r="E452" s="22" cm="1">
        <f t="array" ref="E452">(INDEX(Life_PolicyHoldersInforce,A452)-INDEX(Life_Deaths,A452))*INDEX(Life_LapseRateFactor,(Global_DurationInforce+A452))</f>
        <v>1.5442548609165852E-4</v>
      </c>
      <c r="F452" s="22" cm="1">
        <f t="array" ref="F452">INDEX(Life_PolicyHoldersInforce,A452)*INDEX(Global_QxFactor,INDEX(Global_Age,A452),Global_QxIndex)</f>
        <v>4.1201991791232873E-7</v>
      </c>
      <c r="G452" s="11" cm="1">
        <f t="array" ref="G452">INDEX(Life_Deaths,A452)*Life_SumAssured</f>
        <v>0.20600995895616436</v>
      </c>
      <c r="H452" s="11" cm="1">
        <f t="array" ref="H452">INDEX(Life_PolicyHoldersInforce,A452)*Life_Premium</f>
        <v>0.78790252185754606</v>
      </c>
      <c r="I452" s="11" cm="1">
        <f t="array" ref="I452">INDEX(Life_PolicyHoldersInforce,A452)*INDEX(Global_EscalatedExpense,A452)</f>
        <v>0.54820195042150954</v>
      </c>
      <c r="J452" s="11" cm="1">
        <f t="array" ref="J452">INDEX(Life_PremiumsReceived,A452)-INDEX(Life_ExpensesPaid,A452)-INDEX(Life_DeathBenefitsPaid,A452)</f>
        <v>3.3690612479872151E-2</v>
      </c>
      <c r="K452" s="11" cm="1">
        <f t="array" ref="K452">IF(A452=Global_MaxT,INDEX(Life_NetCF,A452),INDEX(Life_NetCF,A452)+(INDEX(Life_BEL,(A452+1))/INDEX(Global_DiscountFactor,A452)))</f>
        <v>-615.46298085243666</v>
      </c>
      <c r="L452" s="11"/>
      <c r="M452" s="5">
        <f t="shared" si="15"/>
        <v>38</v>
      </c>
      <c r="N452" s="22" cm="1">
        <f t="array" ref="N452">INDEX(Annuity_PolicyHoldersInforce,A452)*INDEX(Global_QxFactor,INDEX(Global_Age,A452),Global_QxIndex)</f>
        <v>2.3254076639504731E-5</v>
      </c>
      <c r="O452" s="22" cm="1">
        <f t="array" ref="O452">IF(A452=1,1,INDEX(Annuity_PolicyHoldersInforce,(A452-1))-INDEX(Annuity_Deaths,(A452-1)))</f>
        <v>0.99705363240767353</v>
      </c>
      <c r="P452" s="23" cm="1">
        <f t="array" ref="P452">Annuity_Annuity*((1+Annuity_AnnuityEscalation)^INDEX(Annuity_PolicyAge,A452))</f>
        <v>6385.4772899089785</v>
      </c>
      <c r="Q452" s="23" cm="1">
        <f t="array" ref="Q452">INDEX(Annuity_PolicyHoldersInforce,A452)*INDEX(Global_EscalatedExpense,A452)</f>
        <v>30.940082298983203</v>
      </c>
      <c r="R452" s="23" cm="1">
        <f t="array" ref="R452">INDEX(Annuity_PolicyHoldersInforce,A452)*INDEX(Annuity_EscalatedAnnuity,A452)</f>
        <v>6366.6633265604542</v>
      </c>
      <c r="S452" s="23" cm="1">
        <f t="array" ref="S452">-INDEX(Annuity_ExpensesPaid,A452)-INDEX(Annuity_AnnuitiesPaid,A452)</f>
        <v>-6397.603408859437</v>
      </c>
      <c r="T452" s="23" cm="1">
        <f t="array" ref="T452">IF(A452=Global_MaxT,INDEX(Annuity_NetCF,A452),INDEX(Annuity_NetCF,A452)+(INDEX(Annuity_BEL,(A452+1))*INDEX(Global_DiscountFactor,A452)))</f>
        <v>-2521363.3681314243</v>
      </c>
    </row>
    <row r="453" spans="1:20" x14ac:dyDescent="0.2">
      <c r="A453" s="7">
        <v>451</v>
      </c>
      <c r="B453" s="21">
        <f t="shared" si="14"/>
        <v>59</v>
      </c>
      <c r="C453" s="21"/>
      <c r="D453" s="22" cm="1">
        <f t="array" ref="D453">IF(A453=1,1,INDEX(Life_PolicyHoldersInforce,(A453-1))-INDEX(Life_Deaths,(A453-1))-INDEX(Life_Lapses,(A453-1)))</f>
        <v>1.7511138320392805E-2</v>
      </c>
      <c r="E453" s="22" cm="1">
        <f t="array" ref="E453">(INDEX(Life_PolicyHoldersInforce,A453)-INDEX(Life_Deaths,A453))*INDEX(Life_LapseRateFactor,(Global_DurationInforce+A453))</f>
        <v>1.5307198842101115E-4</v>
      </c>
      <c r="F453" s="22" cm="1">
        <f t="array" ref="F453">INDEX(Life_PolicyHoldersInforce,A453)*INDEX(Global_QxFactor,INDEX(Global_Age,A453),Global_QxIndex)</f>
        <v>4.0840867463073948E-7</v>
      </c>
      <c r="G453" s="11" cm="1">
        <f t="array" ref="G453">INDEX(Life_Deaths,A453)*Life_SumAssured</f>
        <v>0.20420433731536974</v>
      </c>
      <c r="H453" s="11" cm="1">
        <f t="array" ref="H453">INDEX(Life_PolicyHoldersInforce,A453)*Life_Premium</f>
        <v>0.78099676908951909</v>
      </c>
      <c r="I453" s="11" cm="1">
        <f t="array" ref="I453">INDEX(Life_PolicyHoldersInforce,A453)*INDEX(Global_EscalatedExpense,A453)</f>
        <v>0.54561097549516679</v>
      </c>
      <c r="J453" s="11" cm="1">
        <f t="array" ref="J453">INDEX(Life_PremiumsReceived,A453)-INDEX(Life_ExpensesPaid,A453)-INDEX(Life_DeathBenefitsPaid,A453)</f>
        <v>3.1181456278982556E-2</v>
      </c>
      <c r="K453" s="11" cm="1">
        <f t="array" ref="K453">IF(A453=Global_MaxT,INDEX(Life_NetCF,A453),INDEX(Life_NetCF,A453)+(INDEX(Life_BEL,(A453+1))/INDEX(Global_DiscountFactor,A453)))</f>
        <v>-612.51522264664163</v>
      </c>
      <c r="L453" s="11"/>
      <c r="M453" s="5">
        <f t="shared" si="15"/>
        <v>38</v>
      </c>
      <c r="N453" s="22" cm="1">
        <f t="array" ref="N453">INDEX(Annuity_PolicyHoldersInforce,A453)*INDEX(Global_QxFactor,INDEX(Global_Age,A453),Global_QxIndex)</f>
        <v>2.3253534289461787E-5</v>
      </c>
      <c r="O453" s="22" cm="1">
        <f t="array" ref="O453">IF(A453=1,1,INDEX(Annuity_PolicyHoldersInforce,(A453-1))-INDEX(Annuity_Deaths,(A453-1)))</f>
        <v>0.99703037833103403</v>
      </c>
      <c r="P453" s="23" cm="1">
        <f t="array" ref="P453">Annuity_Annuity*((1+Annuity_AnnuityEscalation)^INDEX(Annuity_PolicyAge,A453))</f>
        <v>6385.4772899089785</v>
      </c>
      <c r="Q453" s="23" cm="1">
        <f t="array" ref="Q453">INDEX(Annuity_PolicyHoldersInforce,A453)*INDEX(Global_EscalatedExpense,A453)</f>
        <v>31.065411475049558</v>
      </c>
      <c r="R453" s="23" cm="1">
        <f t="array" ref="R453">INDEX(Annuity_PolicyHoldersInforce,A453)*INDEX(Annuity_EscalatedAnnuity,A453)</f>
        <v>6366.5148381821746</v>
      </c>
      <c r="S453" s="23" cm="1">
        <f t="array" ref="S453">-INDEX(Annuity_ExpensesPaid,A453)-INDEX(Annuity_AnnuitiesPaid,A453)</f>
        <v>-6397.5802496572242</v>
      </c>
      <c r="T453" s="23" cm="1">
        <f t="array" ref="T453">IF(A453=Global_MaxT,INDEX(Annuity_NetCF,A453),INDEX(Annuity_NetCF,A453)+(INDEX(Annuity_BEL,(A453+1))*INDEX(Global_DiscountFactor,A453)))</f>
        <v>-2527207.4877524585</v>
      </c>
    </row>
    <row r="454" spans="1:20" x14ac:dyDescent="0.2">
      <c r="A454" s="7">
        <v>452</v>
      </c>
      <c r="B454" s="21">
        <f t="shared" si="14"/>
        <v>59</v>
      </c>
      <c r="C454" s="21"/>
      <c r="D454" s="22" cm="1">
        <f t="array" ref="D454">IF(A454=1,1,INDEX(Life_PolicyHoldersInforce,(A454-1))-INDEX(Life_Deaths,(A454-1))-INDEX(Life_Lapses,(A454-1)))</f>
        <v>1.7357657923297163E-2</v>
      </c>
      <c r="E454" s="22" cm="1">
        <f t="array" ref="E454">(INDEX(Life_PolicyHoldersInforce,A454)-INDEX(Life_Deaths,A454))*INDEX(Life_LapseRateFactor,(Global_DurationInforce+A454))</f>
        <v>1.5173035379182679E-4</v>
      </c>
      <c r="F454" s="22" cm="1">
        <f t="array" ref="F454">INDEX(Life_PolicyHoldersInforce,A454)*INDEX(Global_QxFactor,INDEX(Global_Age,A454),Global_QxIndex)</f>
        <v>4.0482908292100847E-7</v>
      </c>
      <c r="G454" s="11" cm="1">
        <f t="array" ref="G454">INDEX(Life_Deaths,A454)*Life_SumAssured</f>
        <v>0.20241454146050425</v>
      </c>
      <c r="H454" s="11" cm="1">
        <f t="array" ref="H454">INDEX(Life_PolicyHoldersInforce,A454)*Life_Premium</f>
        <v>0.77415154337905345</v>
      </c>
      <c r="I454" s="11" cm="1">
        <f t="array" ref="I454">INDEX(Life_PolicyHoldersInforce,A454)*INDEX(Global_EscalatedExpense,A454)</f>
        <v>0.54303224633165614</v>
      </c>
      <c r="J454" s="11" cm="1">
        <f t="array" ref="J454">INDEX(Life_PremiumsReceived,A454)-INDEX(Life_ExpensesPaid,A454)-INDEX(Life_DeathBenefitsPaid,A454)</f>
        <v>2.870475558689306E-2</v>
      </c>
      <c r="K454" s="11" cm="1">
        <f t="array" ref="K454">IF(A454=Global_MaxT,INDEX(Life_NetCF,A454),INDEX(Life_NetCF,A454)+(INDEX(Life_BEL,(A454+1))/INDEX(Global_DiscountFactor,A454)))</f>
        <v>-609.57924629798151</v>
      </c>
      <c r="L454" s="11"/>
      <c r="M454" s="5">
        <f t="shared" si="15"/>
        <v>38</v>
      </c>
      <c r="N454" s="22" cm="1">
        <f t="array" ref="N454">INDEX(Annuity_PolicyHoldersInforce,A454)*INDEX(Global_QxFactor,INDEX(Global_Age,A454),Global_QxIndex)</f>
        <v>2.3252991952067958E-5</v>
      </c>
      <c r="O454" s="22" cm="1">
        <f t="array" ref="O454">IF(A454=1,1,INDEX(Annuity_PolicyHoldersInforce,(A454-1))-INDEX(Annuity_Deaths,(A454-1)))</f>
        <v>0.99700712479674458</v>
      </c>
      <c r="P454" s="23" cm="1">
        <f t="array" ref="P454">Annuity_Annuity*((1+Annuity_AnnuityEscalation)^INDEX(Annuity_PolicyAge,A454))</f>
        <v>6385.4772899089785</v>
      </c>
      <c r="Q454" s="23" cm="1">
        <f t="array" ref="Q454">INDEX(Annuity_PolicyHoldersInforce,A454)*INDEX(Global_EscalatedExpense,A454)</f>
        <v>31.191248322757556</v>
      </c>
      <c r="R454" s="23" cm="1">
        <f t="array" ref="R454">INDEX(Annuity_PolicyHoldersInforce,A454)*INDEX(Annuity_EscalatedAnnuity,A454)</f>
        <v>6366.3663532670589</v>
      </c>
      <c r="S454" s="23" cm="1">
        <f t="array" ref="S454">-INDEX(Annuity_ExpensesPaid,A454)-INDEX(Annuity_AnnuitiesPaid,A454)</f>
        <v>-6397.5576015898168</v>
      </c>
      <c r="T454" s="23" cm="1">
        <f t="array" ref="T454">IF(A454=Global_MaxT,INDEX(Annuity_NetCF,A454),INDEX(Annuity_NetCF,A454)+(INDEX(Annuity_BEL,(A454+1))*INDEX(Global_DiscountFactor,A454)))</f>
        <v>-2533080.0771931889</v>
      </c>
    </row>
    <row r="455" spans="1:20" x14ac:dyDescent="0.2">
      <c r="A455" s="7">
        <v>453</v>
      </c>
      <c r="B455" s="21">
        <f t="shared" si="14"/>
        <v>59</v>
      </c>
      <c r="C455" s="21"/>
      <c r="D455" s="22" cm="1">
        <f t="array" ref="D455">IF(A455=1,1,INDEX(Life_PolicyHoldersInforce,(A455-1))-INDEX(Life_Deaths,(A455-1))-INDEX(Life_Lapses,(A455-1)))</f>
        <v>1.7205522740422415E-2</v>
      </c>
      <c r="E455" s="22" cm="1">
        <f t="array" ref="E455">(INDEX(Life_PolicyHoldersInforce,A455)-INDEX(Life_Deaths,A455))*INDEX(Life_LapseRateFactor,(Global_DurationInforce+A455))</f>
        <v>1.5040047822775153E-4</v>
      </c>
      <c r="F455" s="22" cm="1">
        <f t="array" ref="F455">INDEX(Life_PolicyHoldersInforce,A455)*INDEX(Global_QxFactor,INDEX(Global_Age,A455),Global_QxIndex)</f>
        <v>4.0128086536565842E-7</v>
      </c>
      <c r="G455" s="11" cm="1">
        <f t="array" ref="G455">INDEX(Life_Deaths,A455)*Life_SumAssured</f>
        <v>0.20064043268282922</v>
      </c>
      <c r="H455" s="11" cm="1">
        <f t="array" ref="H455">INDEX(Life_PolicyHoldersInforce,A455)*Life_Premium</f>
        <v>0.76736631422283974</v>
      </c>
      <c r="I455" s="11" cm="1">
        <f t="array" ref="I455">INDEX(Life_PolicyHoldersInforce,A455)*INDEX(Global_EscalatedExpense,A455)</f>
        <v>0.54046570505364877</v>
      </c>
      <c r="J455" s="11" cm="1">
        <f t="array" ref="J455">INDEX(Life_PremiumsReceived,A455)-INDEX(Life_ExpensesPaid,A455)-INDEX(Life_DeathBenefitsPaid,A455)</f>
        <v>2.6260176486361753E-2</v>
      </c>
      <c r="K455" s="11" cm="1">
        <f t="array" ref="K455">IF(A455=Global_MaxT,INDEX(Life_NetCF,A455),INDEX(Life_NetCF,A455)+(INDEX(Life_BEL,(A455+1))/INDEX(Global_DiscountFactor,A455)))</f>
        <v>-606.65502703376205</v>
      </c>
      <c r="L455" s="11"/>
      <c r="M455" s="5">
        <f t="shared" si="15"/>
        <v>38</v>
      </c>
      <c r="N455" s="22" cm="1">
        <f t="array" ref="N455">INDEX(Annuity_PolicyHoldersInforce,A455)*INDEX(Global_QxFactor,INDEX(Global_Age,A455),Global_QxIndex)</f>
        <v>2.3252449627322953E-5</v>
      </c>
      <c r="O455" s="22" cm="1">
        <f t="array" ref="O455">IF(A455=1,1,INDEX(Annuity_PolicyHoldersInforce,(A455-1))-INDEX(Annuity_Deaths,(A455-1)))</f>
        <v>0.99698387180479253</v>
      </c>
      <c r="P455" s="23" cm="1">
        <f t="array" ref="P455">Annuity_Annuity*((1+Annuity_AnnuityEscalation)^INDEX(Annuity_PolicyAge,A455))</f>
        <v>6385.4772899089785</v>
      </c>
      <c r="Q455" s="23" cm="1">
        <f t="array" ref="Q455">INDEX(Annuity_PolicyHoldersInforce,A455)*INDEX(Global_EscalatedExpense,A455)</f>
        <v>31.317594898535745</v>
      </c>
      <c r="R455" s="23" cm="1">
        <f t="array" ref="R455">INDEX(Annuity_PolicyHoldersInforce,A455)*INDEX(Annuity_EscalatedAnnuity,A455)</f>
        <v>6366.2178718150271</v>
      </c>
      <c r="S455" s="23" cm="1">
        <f t="array" ref="S455">-INDEX(Annuity_ExpensesPaid,A455)-INDEX(Annuity_AnnuitiesPaid,A455)</f>
        <v>-6397.5354667135625</v>
      </c>
      <c r="T455" s="23" cm="1">
        <f t="array" ref="T455">IF(A455=Global_MaxT,INDEX(Annuity_NetCF,A455),INDEX(Annuity_NetCF,A455)+(INDEX(Annuity_BEL,(A455+1))*INDEX(Global_DiscountFactor,A455)))</f>
        <v>-2538981.2745182798</v>
      </c>
    </row>
    <row r="456" spans="1:20" x14ac:dyDescent="0.2">
      <c r="A456" s="7">
        <v>454</v>
      </c>
      <c r="B456" s="21">
        <f t="shared" si="14"/>
        <v>59</v>
      </c>
      <c r="C456" s="21"/>
      <c r="D456" s="22" cm="1">
        <f t="array" ref="D456">IF(A456=1,1,INDEX(Life_PolicyHoldersInforce,(A456-1))-INDEX(Life_Deaths,(A456-1))-INDEX(Life_Lapses,(A456-1)))</f>
        <v>1.7054720981329298E-2</v>
      </c>
      <c r="E456" s="22" cm="1">
        <f t="array" ref="E456">(INDEX(Life_PolicyHoldersInforce,A456)-INDEX(Life_Deaths,A456))*INDEX(Life_LapseRateFactor,(Global_DurationInforce+A456))</f>
        <v>1.4908225866375625E-4</v>
      </c>
      <c r="F456" s="22" cm="1">
        <f t="array" ref="F456">INDEX(Life_PolicyHoldersInforce,A456)*INDEX(Global_QxFactor,INDEX(Global_Age,A456),Global_QxIndex)</f>
        <v>3.9776374697870122E-7</v>
      </c>
      <c r="G456" s="11" cm="1">
        <f t="array" ref="G456">INDEX(Life_Deaths,A456)*Life_SumAssured</f>
        <v>0.1988818734893506</v>
      </c>
      <c r="H456" s="11" cm="1">
        <f t="array" ref="H456">INDEX(Life_PolicyHoldersInforce,A456)*Life_Premium</f>
        <v>0.76064055576728673</v>
      </c>
      <c r="I456" s="11" cm="1">
        <f t="array" ref="I456">INDEX(Life_PolicyHoldersInforce,A456)*INDEX(Global_EscalatedExpense,A456)</f>
        <v>0.53791129405736293</v>
      </c>
      <c r="J456" s="11" cm="1">
        <f t="array" ref="J456">INDEX(Life_PremiumsReceived,A456)-INDEX(Life_ExpensesPaid,A456)-INDEX(Life_DeathBenefitsPaid,A456)</f>
        <v>2.3847388220573196E-2</v>
      </c>
      <c r="K456" s="11" cm="1">
        <f t="array" ref="K456">IF(A456=Global_MaxT,INDEX(Life_NetCF,A456),INDEX(Life_NetCF,A456)+(INDEX(Life_BEL,(A456+1))/INDEX(Global_DiscountFactor,A456)))</f>
        <v>-603.74253986898748</v>
      </c>
      <c r="L456" s="11"/>
      <c r="M456" s="5">
        <f t="shared" si="15"/>
        <v>38</v>
      </c>
      <c r="N456" s="22" cm="1">
        <f t="array" ref="N456">INDEX(Annuity_PolicyHoldersInforce,A456)*INDEX(Global_QxFactor,INDEX(Global_Age,A456),Global_QxIndex)</f>
        <v>2.3251907315226478E-5</v>
      </c>
      <c r="O456" s="22" cm="1">
        <f t="array" ref="O456">IF(A456=1,1,INDEX(Annuity_PolicyHoldersInforce,(A456-1))-INDEX(Annuity_Deaths,(A456-1)))</f>
        <v>0.99696061935516522</v>
      </c>
      <c r="P456" s="23" cm="1">
        <f t="array" ref="P456">Annuity_Annuity*((1+Annuity_AnnuityEscalation)^INDEX(Annuity_PolicyAge,A456))</f>
        <v>6385.4772899089785</v>
      </c>
      <c r="Q456" s="23" cm="1">
        <f t="array" ref="Q456">INDEX(Annuity_PolicyHoldersInforce,A456)*INDEX(Global_EscalatedExpense,A456)</f>
        <v>31.444453267142684</v>
      </c>
      <c r="R456" s="23" cm="1">
        <f t="array" ref="R456">INDEX(Annuity_PolicyHoldersInforce,A456)*INDEX(Annuity_EscalatedAnnuity,A456)</f>
        <v>6366.0693938259974</v>
      </c>
      <c r="S456" s="23" cm="1">
        <f t="array" ref="S456">-INDEX(Annuity_ExpensesPaid,A456)-INDEX(Annuity_AnnuitiesPaid,A456)</f>
        <v>-6397.5138470931397</v>
      </c>
      <c r="T456" s="23" cm="1">
        <f t="array" ref="T456">IF(A456=Global_MaxT,INDEX(Annuity_NetCF,A456),INDEX(Annuity_NetCF,A456)+(INDEX(Annuity_BEL,(A456+1))*INDEX(Global_DiscountFactor,A456)))</f>
        <v>-2544911.2184623657</v>
      </c>
    </row>
    <row r="457" spans="1:20" x14ac:dyDescent="0.2">
      <c r="A457" s="7">
        <v>455</v>
      </c>
      <c r="B457" s="21">
        <f t="shared" si="14"/>
        <v>59</v>
      </c>
      <c r="C457" s="21"/>
      <c r="D457" s="22" cm="1">
        <f t="array" ref="D457">IF(A457=1,1,INDEX(Life_PolicyHoldersInforce,(A457-1))-INDEX(Life_Deaths,(A457-1))-INDEX(Life_Lapses,(A457-1)))</f>
        <v>1.6905240958918565E-2</v>
      </c>
      <c r="E457" s="22" cm="1">
        <f t="array" ref="E457">(INDEX(Life_PolicyHoldersInforce,A457)-INDEX(Life_Deaths,A457))*INDEX(Life_LapseRateFactor,(Global_DurationInforce+A457))</f>
        <v>1.477755929381488E-4</v>
      </c>
      <c r="F457" s="22" cm="1">
        <f t="array" ref="F457">INDEX(Life_PolicyHoldersInforce,A457)*INDEX(Global_QxFactor,INDEX(Global_Age,A457),Global_QxIndex)</f>
        <v>3.9427745518432685E-7</v>
      </c>
      <c r="G457" s="11" cm="1">
        <f t="array" ref="G457">INDEX(Life_Deaths,A457)*Life_SumAssured</f>
        <v>0.19713872759216342</v>
      </c>
      <c r="H457" s="11" cm="1">
        <f t="array" ref="H457">INDEX(Life_PolicyHoldersInforce,A457)*Life_Premium</f>
        <v>0.75397374676776796</v>
      </c>
      <c r="I457" s="11" cm="1">
        <f t="array" ref="I457">INDEX(Life_PolicyHoldersInforce,A457)*INDEX(Global_EscalatedExpense,A457)</f>
        <v>0.53536895601126966</v>
      </c>
      <c r="J457" s="11" cm="1">
        <f t="array" ref="J457">INDEX(Life_PremiumsReceived,A457)-INDEX(Life_ExpensesPaid,A457)-INDEX(Life_DeathBenefitsPaid,A457)</f>
        <v>2.1466063164334886E-2</v>
      </c>
      <c r="K457" s="11" cm="1">
        <f t="array" ref="K457">IF(A457=Global_MaxT,INDEX(Life_NetCF,A457),INDEX(Life_NetCF,A457)+(INDEX(Life_BEL,(A457+1))/INDEX(Global_DiscountFactor,A457)))</f>
        <v>-600.84175961053415</v>
      </c>
      <c r="L457" s="11"/>
      <c r="M457" s="5">
        <f t="shared" si="15"/>
        <v>38</v>
      </c>
      <c r="N457" s="22" cm="1">
        <f t="array" ref="N457">INDEX(Annuity_PolicyHoldersInforce,A457)*INDEX(Global_QxFactor,INDEX(Global_Age,A457),Global_QxIndex)</f>
        <v>2.3251365015778235E-5</v>
      </c>
      <c r="O457" s="22" cm="1">
        <f t="array" ref="O457">IF(A457=1,1,INDEX(Annuity_PolicyHoldersInforce,(A457-1))-INDEX(Annuity_Deaths,(A457-1)))</f>
        <v>0.99693736744785</v>
      </c>
      <c r="P457" s="23" cm="1">
        <f t="array" ref="P457">Annuity_Annuity*((1+Annuity_AnnuityEscalation)^INDEX(Annuity_PolicyAge,A457))</f>
        <v>6385.4772899089785</v>
      </c>
      <c r="Q457" s="23" cm="1">
        <f t="array" ref="Q457">INDEX(Annuity_PolicyHoldersInforce,A457)*INDEX(Global_EscalatedExpense,A457)</f>
        <v>31.571825501700619</v>
      </c>
      <c r="R457" s="23" cm="1">
        <f t="array" ref="R457">INDEX(Annuity_PolicyHoldersInforce,A457)*INDEX(Annuity_EscalatedAnnuity,A457)</f>
        <v>6365.9209192998887</v>
      </c>
      <c r="S457" s="23" cm="1">
        <f t="array" ref="S457">-INDEX(Annuity_ExpensesPaid,A457)-INDEX(Annuity_AnnuitiesPaid,A457)</f>
        <v>-6397.4927448015897</v>
      </c>
      <c r="T457" s="23" cm="1">
        <f t="array" ref="T457">IF(A457=Global_MaxT,INDEX(Annuity_NetCF,A457),INDEX(Annuity_NetCF,A457)+(INDEX(Annuity_BEL,(A457+1))*INDEX(Global_DiscountFactor,A457)))</f>
        <v>-2550870.0484333038</v>
      </c>
    </row>
    <row r="458" spans="1:20" x14ac:dyDescent="0.2">
      <c r="A458" s="7">
        <v>456</v>
      </c>
      <c r="B458" s="21">
        <f t="shared" si="14"/>
        <v>60</v>
      </c>
      <c r="C458" s="21"/>
      <c r="D458" s="22" cm="1">
        <f t="array" ref="D458">IF(A458=1,1,INDEX(Life_PolicyHoldersInforce,(A458-1))-INDEX(Life_Deaths,(A458-1))-INDEX(Life_Lapses,(A458-1)))</f>
        <v>1.6757071088525231E-2</v>
      </c>
      <c r="E458" s="22" cm="1">
        <f t="array" ref="E458">(INDEX(Life_PolicyHoldersInforce,A458)-INDEX(Life_Deaths,A458))*INDEX(Life_LapseRateFactor,(Global_DurationInforce+A458))</f>
        <v>1.4647998661417356E-4</v>
      </c>
      <c r="F458" s="22" cm="1">
        <f t="array" ref="F458">INDEX(Life_PolicyHoldersInforce,A458)*INDEX(Global_QxFactor,INDEX(Global_Age,A458),Global_QxIndex)</f>
        <v>4.3579861081204801E-7</v>
      </c>
      <c r="G458" s="11" cm="1">
        <f t="array" ref="G458">INDEX(Life_Deaths,A458)*Life_SumAssured</f>
        <v>0.21789930540602401</v>
      </c>
      <c r="H458" s="11" cm="1">
        <f t="array" ref="H458">INDEX(Life_PolicyHoldersInforce,A458)*Life_Premium</f>
        <v>0.74736537054822527</v>
      </c>
      <c r="I458" s="11" cm="1">
        <f t="array" ref="I458">INDEX(Life_PolicyHoldersInforce,A458)*INDEX(Global_EscalatedExpense,A458)</f>
        <v>0.53283863385480701</v>
      </c>
      <c r="J458" s="11" cm="1">
        <f t="array" ref="J458">INDEX(Life_PremiumsReceived,A458)-INDEX(Life_ExpensesPaid,A458)-INDEX(Life_DeathBenefitsPaid,A458)</f>
        <v>-3.3725687126057446E-3</v>
      </c>
      <c r="K458" s="11" cm="1">
        <f t="array" ref="K458">IF(A458=Global_MaxT,INDEX(Life_NetCF,A458),INDEX(Life_NetCF,A458)+(INDEX(Life_BEL,(A458+1))/INDEX(Global_DiscountFactor,A458)))</f>
        <v>-597.95266086127481</v>
      </c>
      <c r="L458" s="11"/>
      <c r="M458" s="5">
        <f t="shared" si="15"/>
        <v>39</v>
      </c>
      <c r="N458" s="22" cm="1">
        <f t="array" ref="N458">INDEX(Annuity_PolicyHoldersInforce,A458)*INDEX(Global_QxFactor,INDEX(Global_Age,A458),Global_QxIndex)</f>
        <v>2.5926594486152273E-5</v>
      </c>
      <c r="O458" s="22" cm="1">
        <f t="array" ref="O458">IF(A458=1,1,INDEX(Annuity_PolicyHoldersInforce,(A458-1))-INDEX(Annuity_Deaths,(A458-1)))</f>
        <v>0.9969141160828342</v>
      </c>
      <c r="P458" s="23" cm="1">
        <f t="array" ref="P458">Annuity_Annuity*((1+Annuity_AnnuityEscalation)^INDEX(Annuity_PolicyAge,A458))</f>
        <v>6704.7511544044291</v>
      </c>
      <c r="Q458" s="23" cm="1">
        <f t="array" ref="Q458">INDEX(Annuity_PolicyHoldersInforce,A458)*INDEX(Global_EscalatedExpense,A458)</f>
        <v>31.699713683729421</v>
      </c>
      <c r="R458" s="23" cm="1">
        <f t="array" ref="R458">INDEX(Annuity_PolicyHoldersInforce,A458)*INDEX(Annuity_EscalatedAnnuity,A458)</f>
        <v>6684.061070648454</v>
      </c>
      <c r="S458" s="23" cm="1">
        <f t="array" ref="S458">-INDEX(Annuity_ExpensesPaid,A458)-INDEX(Annuity_AnnuitiesPaid,A458)</f>
        <v>-6715.760784332183</v>
      </c>
      <c r="T458" s="23" cm="1">
        <f t="array" ref="T458">IF(A458=Global_MaxT,INDEX(Annuity_NetCF,A458),INDEX(Annuity_NetCF,A458)+(INDEX(Annuity_BEL,(A458+1))*INDEX(Global_DiscountFactor,A458)))</f>
        <v>-2556857.9045154438</v>
      </c>
    </row>
    <row r="459" spans="1:20" x14ac:dyDescent="0.2">
      <c r="A459" s="7">
        <v>457</v>
      </c>
      <c r="B459" s="21">
        <f t="shared" si="14"/>
        <v>60</v>
      </c>
      <c r="C459" s="21"/>
      <c r="D459" s="22" cm="1">
        <f t="array" ref="D459">IF(A459=1,1,INDEX(Life_PolicyHoldersInforce,(A459-1))-INDEX(Life_Deaths,(A459-1))-INDEX(Life_Lapses,(A459-1)))</f>
        <v>1.6610155303300244E-2</v>
      </c>
      <c r="E459" s="22" cm="1">
        <f t="array" ref="E459">(INDEX(Life_PolicyHoldersInforce,A459)-INDEX(Life_Deaths,A459))*INDEX(Life_LapseRateFactor,(Global_DurationInforce+A459))</f>
        <v>1.4519573937672503E-4</v>
      </c>
      <c r="F459" s="22" cm="1">
        <f t="array" ref="F459">INDEX(Life_PolicyHoldersInforce,A459)*INDEX(Global_QxFactor,INDEX(Global_Age,A459),Global_QxIndex)</f>
        <v>4.3197779422845942E-7</v>
      </c>
      <c r="G459" s="11" cm="1">
        <f t="array" ref="G459">INDEX(Life_Deaths,A459)*Life_SumAssured</f>
        <v>0.21598889711422972</v>
      </c>
      <c r="H459" s="11" cm="1">
        <f t="array" ref="H459">INDEX(Life_PolicyHoldersInforce,A459)*Life_Premium</f>
        <v>0.74081292652719088</v>
      </c>
      <c r="I459" s="11" cm="1">
        <f t="array" ref="I459">INDEX(Life_PolicyHoldersInforce,A459)*INDEX(Global_EscalatedExpense,A459)</f>
        <v>0.53031884735542445</v>
      </c>
      <c r="J459" s="11" cm="1">
        <f t="array" ref="J459">INDEX(Life_PremiumsReceived,A459)-INDEX(Life_ExpensesPaid,A459)-INDEX(Life_DeathBenefitsPaid,A459)</f>
        <v>-5.494817942463287E-3</v>
      </c>
      <c r="K459" s="11" cm="1">
        <f t="array" ref="K459">IF(A459=Global_MaxT,INDEX(Life_NetCF,A459),INDEX(Life_NetCF,A459)+(INDEX(Life_BEL,(A459+1))/INDEX(Global_DiscountFactor,A459)))</f>
        <v>-595.05283851205388</v>
      </c>
      <c r="L459" s="11"/>
      <c r="M459" s="5">
        <f t="shared" si="15"/>
        <v>39</v>
      </c>
      <c r="N459" s="22" cm="1">
        <f t="array" ref="N459">INDEX(Annuity_PolicyHoldersInforce,A459)*INDEX(Global_QxFactor,INDEX(Global_Age,A459),Global_QxIndex)</f>
        <v>2.5925920217134707E-5</v>
      </c>
      <c r="O459" s="22" cm="1">
        <f t="array" ref="O459">IF(A459=1,1,INDEX(Annuity_PolicyHoldersInforce,(A459-1))-INDEX(Annuity_Deaths,(A459-1)))</f>
        <v>0.99688818948834801</v>
      </c>
      <c r="P459" s="23" cm="1">
        <f t="array" ref="P459">Annuity_Annuity*((1+Annuity_AnnuityEscalation)^INDEX(Annuity_PolicyAge,A459))</f>
        <v>6704.7511544044291</v>
      </c>
      <c r="Q459" s="23" cm="1">
        <f t="array" ref="Q459">INDEX(Annuity_PolicyHoldersInforce,A459)*INDEX(Global_EscalatedExpense,A459)</f>
        <v>31.828034472781621</v>
      </c>
      <c r="R459" s="23" cm="1">
        <f t="array" ref="R459">INDEX(Annuity_PolicyHoldersInforce,A459)*INDEX(Annuity_EscalatedAnnuity,A459)</f>
        <v>6683.8872392841422</v>
      </c>
      <c r="S459" s="23" cm="1">
        <f t="array" ref="S459">-INDEX(Annuity_ExpensesPaid,A459)-INDEX(Annuity_AnnuitiesPaid,A459)</f>
        <v>-6715.715273756924</v>
      </c>
      <c r="T459" s="23" cm="1">
        <f t="array" ref="T459">IF(A459=Global_MaxT,INDEX(Annuity_NetCF,A459),INDEX(Annuity_NetCF,A459)+(INDEX(Annuity_BEL,(A459+1))*INDEX(Global_DiscountFactor,A459)))</f>
        <v>-2562555.0895645353</v>
      </c>
    </row>
    <row r="460" spans="1:20" x14ac:dyDescent="0.2">
      <c r="A460" s="7">
        <v>458</v>
      </c>
      <c r="B460" s="21">
        <f t="shared" si="14"/>
        <v>60</v>
      </c>
      <c r="C460" s="21"/>
      <c r="D460" s="22" cm="1">
        <f t="array" ref="D460">IF(A460=1,1,INDEX(Life_PolicyHoldersInforce,(A460-1))-INDEX(Life_Deaths,(A460-1))-INDEX(Life_Lapses,(A460-1)))</f>
        <v>1.6464527586129291E-2</v>
      </c>
      <c r="E460" s="22" cm="1">
        <f t="array" ref="E460">(INDEX(Life_PolicyHoldersInforce,A460)-INDEX(Life_Deaths,A460))*INDEX(Life_LapseRateFactor,(Global_DurationInforce+A460))</f>
        <v>1.439227516362564E-4</v>
      </c>
      <c r="F460" s="22" cm="1">
        <f t="array" ref="F460">INDEX(Life_PolicyHoldersInforce,A460)*INDEX(Global_QxFactor,INDEX(Global_Age,A460),Global_QxIndex)</f>
        <v>4.2819047623574113E-7</v>
      </c>
      <c r="G460" s="11" cm="1">
        <f t="array" ref="G460">INDEX(Life_Deaths,A460)*Life_SumAssured</f>
        <v>0.21409523811787057</v>
      </c>
      <c r="H460" s="11" cm="1">
        <f t="array" ref="H460">INDEX(Life_PolicyHoldersInforce,A460)*Life_Premium</f>
        <v>0.73431793034136639</v>
      </c>
      <c r="I460" s="11" cm="1">
        <f t="array" ref="I460">INDEX(Life_PolicyHoldersInforce,A460)*INDEX(Global_EscalatedExpense,A460)</f>
        <v>0.52781097689140388</v>
      </c>
      <c r="J460" s="11" cm="1">
        <f t="array" ref="J460">INDEX(Life_PremiumsReceived,A460)-INDEX(Life_ExpensesPaid,A460)-INDEX(Life_DeathBenefitsPaid,A460)</f>
        <v>-7.5882846679080629E-3</v>
      </c>
      <c r="K460" s="11" cm="1">
        <f t="array" ref="K460">IF(A460=Global_MaxT,INDEX(Life_NetCF,A460),INDEX(Life_NetCF,A460)+(INDEX(Life_BEL,(A460+1))/INDEX(Global_DiscountFactor,A460)))</f>
        <v>-592.16495085281144</v>
      </c>
      <c r="L460" s="11"/>
      <c r="M460" s="5">
        <f t="shared" si="15"/>
        <v>39</v>
      </c>
      <c r="N460" s="22" cm="1">
        <f t="array" ref="N460">INDEX(Annuity_PolicyHoldersInforce,A460)*INDEX(Global_QxFactor,INDEX(Global_Age,A460),Global_QxIndex)</f>
        <v>2.5925245965652753E-5</v>
      </c>
      <c r="O460" s="22" cm="1">
        <f t="array" ref="O460">IF(A460=1,1,INDEX(Annuity_PolicyHoldersInforce,(A460-1))-INDEX(Annuity_Deaths,(A460-1)))</f>
        <v>0.9968622635681309</v>
      </c>
      <c r="P460" s="23" cm="1">
        <f t="array" ref="P460">Annuity_Annuity*((1+Annuity_AnnuityEscalation)^INDEX(Annuity_PolicyAge,A460))</f>
        <v>6704.7511544044291</v>
      </c>
      <c r="Q460" s="23" cm="1">
        <f t="array" ref="Q460">INDEX(Annuity_PolicyHoldersInforce,A460)*INDEX(Global_EscalatedExpense,A460)</f>
        <v>31.956874705796952</v>
      </c>
      <c r="R460" s="23" cm="1">
        <f t="array" ref="R460">INDEX(Annuity_PolicyHoldersInforce,A460)*INDEX(Annuity_EscalatedAnnuity,A460)</f>
        <v>6683.7134124406384</v>
      </c>
      <c r="S460" s="23" cm="1">
        <f t="array" ref="S460">-INDEX(Annuity_ExpensesPaid,A460)-INDEX(Annuity_AnnuitiesPaid,A460)</f>
        <v>-6715.6702871464349</v>
      </c>
      <c r="T460" s="23" cm="1">
        <f t="array" ref="T460">IF(A460=Global_MaxT,INDEX(Annuity_NetCF,A460),INDEX(Annuity_NetCF,A460)+(INDEX(Annuity_BEL,(A460+1))*INDEX(Global_DiscountFactor,A460)))</f>
        <v>-2568280.0516820336</v>
      </c>
    </row>
    <row r="461" spans="1:20" x14ac:dyDescent="0.2">
      <c r="A461" s="7">
        <v>459</v>
      </c>
      <c r="B461" s="21">
        <f t="shared" si="14"/>
        <v>60</v>
      </c>
      <c r="C461" s="21"/>
      <c r="D461" s="22" cm="1">
        <f t="array" ref="D461">IF(A461=1,1,INDEX(Life_PolicyHoldersInforce,(A461-1))-INDEX(Life_Deaths,(A461-1))-INDEX(Life_Lapses,(A461-1)))</f>
        <v>1.6320176644016797E-2</v>
      </c>
      <c r="E461" s="22" cm="1">
        <f t="array" ref="E461">(INDEX(Life_PolicyHoldersInforce,A461)-INDEX(Life_Deaths,A461))*INDEX(Life_LapseRateFactor,(Global_DurationInforce+A461))</f>
        <v>1.4266092467636122E-4</v>
      </c>
      <c r="F461" s="22" cm="1">
        <f t="array" ref="F461">INDEX(Life_PolicyHoldersInforce,A461)*INDEX(Global_QxFactor,INDEX(Global_Age,A461),Global_QxIndex)</f>
        <v>4.2443636313866697E-7</v>
      </c>
      <c r="G461" s="11" cm="1">
        <f t="array" ref="G461">INDEX(Life_Deaths,A461)*Life_SumAssured</f>
        <v>0.21221818156933347</v>
      </c>
      <c r="H461" s="11" cm="1">
        <f t="array" ref="H461">INDEX(Life_PolicyHoldersInforce,A461)*Life_Premium</f>
        <v>0.72787987832314915</v>
      </c>
      <c r="I461" s="11" cm="1">
        <f t="array" ref="I461">INDEX(Life_PolicyHoldersInforce,A461)*INDEX(Global_EscalatedExpense,A461)</f>
        <v>0.52531496611197714</v>
      </c>
      <c r="J461" s="11" cm="1">
        <f t="array" ref="J461">INDEX(Life_PremiumsReceived,A461)-INDEX(Life_ExpensesPaid,A461)-INDEX(Life_DeathBenefitsPaid,A461)</f>
        <v>-9.6532693581614648E-3</v>
      </c>
      <c r="K461" s="11" cm="1">
        <f t="array" ref="K461">IF(A461=Global_MaxT,INDEX(Life_NetCF,A461),INDEX(Life_NetCF,A461)+(INDEX(Life_BEL,(A461+1))/INDEX(Global_DiscountFactor,A461)))</f>
        <v>-589.28896871532288</v>
      </c>
      <c r="L461" s="11"/>
      <c r="M461" s="5">
        <f t="shared" si="15"/>
        <v>39</v>
      </c>
      <c r="N461" s="22" cm="1">
        <f t="array" ref="N461">INDEX(Annuity_PolicyHoldersInforce,A461)*INDEX(Global_QxFactor,INDEX(Global_Age,A461),Global_QxIndex)</f>
        <v>2.5924571731705955E-5</v>
      </c>
      <c r="O461" s="22" cm="1">
        <f t="array" ref="O461">IF(A461=1,1,INDEX(Annuity_PolicyHoldersInforce,(A461-1))-INDEX(Annuity_Deaths,(A461-1)))</f>
        <v>0.99683633832216523</v>
      </c>
      <c r="P461" s="23" cm="1">
        <f t="array" ref="P461">Annuity_Annuity*((1+Annuity_AnnuityEscalation)^INDEX(Annuity_PolicyAge,A461))</f>
        <v>6704.7511544044291</v>
      </c>
      <c r="Q461" s="23" cm="1">
        <f t="array" ref="Q461">INDEX(Annuity_PolicyHoldersInforce,A461)*INDEX(Global_EscalatedExpense,A461)</f>
        <v>32.086236485490126</v>
      </c>
      <c r="R461" s="23" cm="1">
        <f t="array" ref="R461">INDEX(Annuity_PolicyHoldersInforce,A461)*INDEX(Annuity_EscalatedAnnuity,A461)</f>
        <v>6683.5395901178217</v>
      </c>
      <c r="S461" s="23" cm="1">
        <f t="array" ref="S461">-INDEX(Annuity_ExpensesPaid,A461)-INDEX(Annuity_AnnuitiesPaid,A461)</f>
        <v>-6715.6258266033119</v>
      </c>
      <c r="T461" s="23" cm="1">
        <f t="array" ref="T461">IF(A461=Global_MaxT,INDEX(Annuity_NetCF,A461),INDEX(Annuity_NetCF,A461)+(INDEX(Annuity_BEL,(A461+1))*INDEX(Global_DiscountFactor,A461)))</f>
        <v>-2574032.9255477088</v>
      </c>
    </row>
    <row r="462" spans="1:20" x14ac:dyDescent="0.2">
      <c r="A462" s="7">
        <v>460</v>
      </c>
      <c r="B462" s="21">
        <f t="shared" si="14"/>
        <v>60</v>
      </c>
      <c r="C462" s="21"/>
      <c r="D462" s="22" cm="1">
        <f t="array" ref="D462">IF(A462=1,1,INDEX(Life_PolicyHoldersInforce,(A462-1))-INDEX(Life_Deaths,(A462-1))-INDEX(Life_Lapses,(A462-1)))</f>
        <v>1.6177091282977295E-2</v>
      </c>
      <c r="E462" s="22" cm="1">
        <f t="array" ref="E462">(INDEX(Life_PolicyHoldersInforce,A462)-INDEX(Life_Deaths,A462))*INDEX(Life_LapseRateFactor,(Global_DurationInforce+A462))</f>
        <v>1.4141016064611833E-4</v>
      </c>
      <c r="F462" s="22" cm="1">
        <f t="array" ref="F462">INDEX(Life_PolicyHoldersInforce,A462)*INDEX(Global_QxFactor,INDEX(Global_Age,A462),Global_QxIndex)</f>
        <v>4.2071516381695169E-7</v>
      </c>
      <c r="G462" s="11" cm="1">
        <f t="array" ref="G462">INDEX(Life_Deaths,A462)*Life_SumAssured</f>
        <v>0.21035758190847584</v>
      </c>
      <c r="H462" s="11" cm="1">
        <f t="array" ref="H462">INDEX(Life_PolicyHoldersInforce,A462)*Life_Premium</f>
        <v>0.72149827122078736</v>
      </c>
      <c r="I462" s="11" cm="1">
        <f t="array" ref="I462">INDEX(Life_PolicyHoldersInforce,A462)*INDEX(Global_EscalatedExpense,A462)</f>
        <v>0.52283075893286157</v>
      </c>
      <c r="J462" s="11" cm="1">
        <f t="array" ref="J462">INDEX(Life_PremiumsReceived,A462)-INDEX(Life_ExpensesPaid,A462)-INDEX(Life_DeathBenefitsPaid,A462)</f>
        <v>-1.1690069620550053E-2</v>
      </c>
      <c r="K462" s="11" cm="1">
        <f t="array" ref="K462">IF(A462=Global_MaxT,INDEX(Life_NetCF,A462),INDEX(Life_NetCF,A462)+(INDEX(Life_BEL,(A462+1))/INDEX(Global_DiscountFactor,A462)))</f>
        <v>-586.42486277363969</v>
      </c>
      <c r="L462" s="11"/>
      <c r="M462" s="5">
        <f t="shared" si="15"/>
        <v>39</v>
      </c>
      <c r="N462" s="22" cm="1">
        <f t="array" ref="N462">INDEX(Annuity_PolicyHoldersInforce,A462)*INDEX(Global_QxFactor,INDEX(Global_Age,A462),Global_QxIndex)</f>
        <v>2.5923897515293858E-5</v>
      </c>
      <c r="O462" s="22" cm="1">
        <f t="array" ref="O462">IF(A462=1,1,INDEX(Annuity_PolicyHoldersInforce,(A462-1))-INDEX(Annuity_Deaths,(A462-1)))</f>
        <v>0.99681041375043355</v>
      </c>
      <c r="P462" s="23" cm="1">
        <f t="array" ref="P462">Annuity_Annuity*((1+Annuity_AnnuityEscalation)^INDEX(Annuity_PolicyAge,A462))</f>
        <v>6704.7511544044291</v>
      </c>
      <c r="Q462" s="23" cm="1">
        <f t="array" ref="Q462">INDEX(Annuity_PolicyHoldersInforce,A462)*INDEX(Global_EscalatedExpense,A462)</f>
        <v>32.216121923087897</v>
      </c>
      <c r="R462" s="23" cm="1">
        <f t="array" ref="R462">INDEX(Annuity_PolicyHoldersInforce,A462)*INDEX(Annuity_EscalatedAnnuity,A462)</f>
        <v>6683.3657723155757</v>
      </c>
      <c r="S462" s="23" cm="1">
        <f t="array" ref="S462">-INDEX(Annuity_ExpensesPaid,A462)-INDEX(Annuity_AnnuitiesPaid,A462)</f>
        <v>-6715.5818942386632</v>
      </c>
      <c r="T462" s="23" cm="1">
        <f t="array" ref="T462">IF(A462=Global_MaxT,INDEX(Annuity_NetCF,A462),INDEX(Annuity_NetCF,A462)+(INDEX(Annuity_BEL,(A462+1))*INDEX(Global_DiscountFactor,A462)))</f>
        <v>-2579813.8464947781</v>
      </c>
    </row>
    <row r="463" spans="1:20" x14ac:dyDescent="0.2">
      <c r="A463" s="7">
        <v>461</v>
      </c>
      <c r="B463" s="21">
        <f t="shared" si="14"/>
        <v>60</v>
      </c>
      <c r="C463" s="21"/>
      <c r="D463" s="22" cm="1">
        <f t="array" ref="D463">IF(A463=1,1,INDEX(Life_PolicyHoldersInforce,(A463-1))-INDEX(Life_Deaths,(A463-1))-INDEX(Life_Lapses,(A463-1)))</f>
        <v>1.6035260407167358E-2</v>
      </c>
      <c r="E463" s="22" cm="1">
        <f t="array" ref="E463">(INDEX(Life_PolicyHoldersInforce,A463)-INDEX(Life_Deaths,A463))*INDEX(Life_LapseRateFactor,(Global_DurationInforce+A463))</f>
        <v>1.4017036255250384E-4</v>
      </c>
      <c r="F463" s="22" cm="1">
        <f t="array" ref="F463">INDEX(Life_PolicyHoldersInforce,A463)*INDEX(Global_QxFactor,INDEX(Global_Age,A463),Global_QxIndex)</f>
        <v>4.1702658970267506E-7</v>
      </c>
      <c r="G463" s="11" cm="1">
        <f t="array" ref="G463">INDEX(Life_Deaths,A463)*Life_SumAssured</f>
        <v>0.20851329485133754</v>
      </c>
      <c r="H463" s="11" cm="1">
        <f t="array" ref="H463">INDEX(Life_PolicyHoldersInforce,A463)*Life_Premium</f>
        <v>0.71517261415966416</v>
      </c>
      <c r="I463" s="11" cm="1">
        <f t="array" ref="I463">INDEX(Life_PolicyHoldersInforce,A463)*INDEX(Global_EscalatedExpense,A463)</f>
        <v>0.52035829953499513</v>
      </c>
      <c r="J463" s="11" cm="1">
        <f t="array" ref="J463">INDEX(Life_PremiumsReceived,A463)-INDEX(Life_ExpensesPaid,A463)-INDEX(Life_DeathBenefitsPaid,A463)</f>
        <v>-1.3698980226668517E-2</v>
      </c>
      <c r="K463" s="11" cm="1">
        <f t="array" ref="K463">IF(A463=Global_MaxT,INDEX(Life_NetCF,A463),INDEX(Life_NetCF,A463)+(INDEX(Life_BEL,(A463+1))/INDEX(Global_DiscountFactor,A463)))</f>
        <v>-583.57260354770187</v>
      </c>
      <c r="L463" s="11"/>
      <c r="M463" s="5">
        <f t="shared" si="15"/>
        <v>39</v>
      </c>
      <c r="N463" s="22" cm="1">
        <f t="array" ref="N463">INDEX(Annuity_PolicyHoldersInforce,A463)*INDEX(Global_QxFactor,INDEX(Global_Age,A463),Global_QxIndex)</f>
        <v>2.5923223316416004E-5</v>
      </c>
      <c r="O463" s="22" cm="1">
        <f t="array" ref="O463">IF(A463=1,1,INDEX(Annuity_PolicyHoldersInforce,(A463-1))-INDEX(Annuity_Deaths,(A463-1)))</f>
        <v>0.99678448985291823</v>
      </c>
      <c r="P463" s="23" cm="1">
        <f t="array" ref="P463">Annuity_Annuity*((1+Annuity_AnnuityEscalation)^INDEX(Annuity_PolicyAge,A463))</f>
        <v>6704.7511544044291</v>
      </c>
      <c r="Q463" s="23" cm="1">
        <f t="array" ref="Q463">INDEX(Annuity_PolicyHoldersInforce,A463)*INDEX(Global_EscalatedExpense,A463)</f>
        <v>32.346533138363185</v>
      </c>
      <c r="R463" s="23" cm="1">
        <f t="array" ref="R463">INDEX(Annuity_PolicyHoldersInforce,A463)*INDEX(Annuity_EscalatedAnnuity,A463)</f>
        <v>6683.1919590337839</v>
      </c>
      <c r="S463" s="23" cm="1">
        <f t="array" ref="S463">-INDEX(Annuity_ExpensesPaid,A463)-INDEX(Annuity_AnnuitiesPaid,A463)</f>
        <v>-6715.538492172147</v>
      </c>
      <c r="T463" s="23" cm="1">
        <f t="array" ref="T463">IF(A463=Global_MaxT,INDEX(Annuity_NetCF,A463),INDEX(Annuity_NetCF,A463)+(INDEX(Annuity_BEL,(A463+1))*INDEX(Global_DiscountFactor,A463)))</f>
        <v>-2585622.9505130793</v>
      </c>
    </row>
    <row r="464" spans="1:20" x14ac:dyDescent="0.2">
      <c r="A464" s="7">
        <v>462</v>
      </c>
      <c r="B464" s="21">
        <f t="shared" si="14"/>
        <v>60</v>
      </c>
      <c r="C464" s="21"/>
      <c r="D464" s="22" cm="1">
        <f t="array" ref="D464">IF(A464=1,1,INDEX(Life_PolicyHoldersInforce,(A464-1))-INDEX(Life_Deaths,(A464-1))-INDEX(Life_Lapses,(A464-1)))</f>
        <v>1.5894673018025152E-2</v>
      </c>
      <c r="E464" s="22" cm="1">
        <f t="array" ref="E464">(INDEX(Life_PolicyHoldersInforce,A464)-INDEX(Life_Deaths,A464))*INDEX(Life_LapseRateFactor,(Global_DurationInforce+A464))</f>
        <v>1.3894143425286957E-4</v>
      </c>
      <c r="F464" s="22" cm="1">
        <f t="array" ref="F464">INDEX(Life_PolicyHoldersInforce,A464)*INDEX(Global_QxFactor,INDEX(Global_Age,A464),Global_QxIndex)</f>
        <v>4.1337035475790477E-7</v>
      </c>
      <c r="G464" s="11" cm="1">
        <f t="array" ref="G464">INDEX(Life_Deaths,A464)*Life_SumAssured</f>
        <v>0.20668517737895239</v>
      </c>
      <c r="H464" s="11" cm="1">
        <f t="array" ref="H464">INDEX(Life_PolicyHoldersInforce,A464)*Life_Premium</f>
        <v>0.70890241660392184</v>
      </c>
      <c r="I464" s="11" cm="1">
        <f t="array" ref="I464">INDEX(Life_PolicyHoldersInforce,A464)*INDEX(Global_EscalatedExpense,A464)</f>
        <v>0.51789753236328329</v>
      </c>
      <c r="J464" s="11" cm="1">
        <f t="array" ref="J464">INDEX(Life_PremiumsReceived,A464)-INDEX(Life_ExpensesPaid,A464)-INDEX(Life_DeathBenefitsPaid,A464)</f>
        <v>-1.5680293138313844E-2</v>
      </c>
      <c r="K464" s="11" cm="1">
        <f t="array" ref="K464">IF(A464=Global_MaxT,INDEX(Life_NetCF,A464),INDEX(Life_NetCF,A464)+(INDEX(Life_BEL,(A464+1))/INDEX(Global_DiscountFactor,A464)))</f>
        <v>-580.73216140690613</v>
      </c>
      <c r="L464" s="11"/>
      <c r="M464" s="5">
        <f t="shared" si="15"/>
        <v>39</v>
      </c>
      <c r="N464" s="22" cm="1">
        <f t="array" ref="N464">INDEX(Annuity_PolicyHoldersInforce,A464)*INDEX(Global_QxFactor,INDEX(Global_Age,A464),Global_QxIndex)</f>
        <v>2.5922549135071938E-5</v>
      </c>
      <c r="O464" s="22" cm="1">
        <f t="array" ref="O464">IF(A464=1,1,INDEX(Annuity_PolicyHoldersInforce,(A464-1))-INDEX(Annuity_Deaths,(A464-1)))</f>
        <v>0.99675856662960183</v>
      </c>
      <c r="P464" s="23" cm="1">
        <f t="array" ref="P464">Annuity_Annuity*((1+Annuity_AnnuityEscalation)^INDEX(Annuity_PolicyAge,A464))</f>
        <v>6704.7511544044291</v>
      </c>
      <c r="Q464" s="23" cm="1">
        <f t="array" ref="Q464">INDEX(Annuity_PolicyHoldersInforce,A464)*INDEX(Global_EscalatedExpense,A464)</f>
        <v>32.47747225966981</v>
      </c>
      <c r="R464" s="23" cm="1">
        <f t="array" ref="R464">INDEX(Annuity_PolicyHoldersInforce,A464)*INDEX(Annuity_EscalatedAnnuity,A464)</f>
        <v>6683.0181502723271</v>
      </c>
      <c r="S464" s="23" cm="1">
        <f t="array" ref="S464">-INDEX(Annuity_ExpensesPaid,A464)-INDEX(Annuity_AnnuitiesPaid,A464)</f>
        <v>-6715.4956225319966</v>
      </c>
      <c r="T464" s="23" cm="1">
        <f t="array" ref="T464">IF(A464=Global_MaxT,INDEX(Annuity_NetCF,A464),INDEX(Annuity_NetCF,A464)+(INDEX(Annuity_BEL,(A464+1))*INDEX(Global_DiscountFactor,A464)))</f>
        <v>-2591460.3742522569</v>
      </c>
    </row>
    <row r="465" spans="1:20" x14ac:dyDescent="0.2">
      <c r="A465" s="7">
        <v>463</v>
      </c>
      <c r="B465" s="21">
        <f t="shared" si="14"/>
        <v>60</v>
      </c>
      <c r="C465" s="21"/>
      <c r="D465" s="22" cm="1">
        <f t="array" ref="D465">IF(A465=1,1,INDEX(Life_PolicyHoldersInforce,(A465-1))-INDEX(Life_Deaths,(A465-1))-INDEX(Life_Lapses,(A465-1)))</f>
        <v>1.5755318213417524E-2</v>
      </c>
      <c r="E465" s="22" cm="1">
        <f t="array" ref="E465">(INDEX(Life_PolicyHoldersInforce,A465)-INDEX(Life_Deaths,A465))*INDEX(Life_LapseRateFactor,(Global_DurationInforce+A465))</f>
        <v>1.3772328044748744E-4</v>
      </c>
      <c r="F465" s="22" cm="1">
        <f t="array" ref="F465">INDEX(Life_PolicyHoldersInforce,A465)*INDEX(Global_QxFactor,INDEX(Global_Age,A465),Global_QxIndex)</f>
        <v>4.097461754525144E-7</v>
      </c>
      <c r="G465" s="11" cm="1">
        <f t="array" ref="G465">INDEX(Life_Deaths,A465)*Life_SumAssured</f>
        <v>0.2048730877262572</v>
      </c>
      <c r="H465" s="11" cm="1">
        <f t="array" ref="H465">INDEX(Life_PolicyHoldersInforce,A465)*Life_Premium</f>
        <v>0.70268719231842158</v>
      </c>
      <c r="I465" s="11" cm="1">
        <f t="array" ref="I465">INDEX(Life_PolicyHoldersInforce,A465)*INDEX(Global_EscalatedExpense,A465)</f>
        <v>0.51544840212535137</v>
      </c>
      <c r="J465" s="11" cm="1">
        <f t="array" ref="J465">INDEX(Life_PremiumsReceived,A465)-INDEX(Life_ExpensesPaid,A465)-INDEX(Life_DeathBenefitsPaid,A465)</f>
        <v>-1.7634297533186988E-2</v>
      </c>
      <c r="K465" s="11" cm="1">
        <f t="array" ref="K465">IF(A465=Global_MaxT,INDEX(Life_NetCF,A465),INDEX(Life_NetCF,A465)+(INDEX(Life_BEL,(A465+1))/INDEX(Global_DiscountFactor,A465)))</f>
        <v>-577.9035065736316</v>
      </c>
      <c r="L465" s="11"/>
      <c r="M465" s="5">
        <f t="shared" si="15"/>
        <v>39</v>
      </c>
      <c r="N465" s="22" cm="1">
        <f t="array" ref="N465">INDEX(Annuity_PolicyHoldersInforce,A465)*INDEX(Global_QxFactor,INDEX(Global_Age,A465),Global_QxIndex)</f>
        <v>2.5921874971261204E-5</v>
      </c>
      <c r="O465" s="22" cm="1">
        <f t="array" ref="O465">IF(A465=1,1,INDEX(Annuity_PolicyHoldersInforce,(A465-1))-INDEX(Annuity_Deaths,(A465-1)))</f>
        <v>0.9967326440804668</v>
      </c>
      <c r="P465" s="23" cm="1">
        <f t="array" ref="P465">Annuity_Annuity*((1+Annuity_AnnuityEscalation)^INDEX(Annuity_PolicyAge,A465))</f>
        <v>6704.7511544044291</v>
      </c>
      <c r="Q465" s="23" cm="1">
        <f t="array" ref="Q465">INDEX(Annuity_PolicyHoldersInforce,A465)*INDEX(Global_EscalatedExpense,A465)</f>
        <v>32.6089414239772</v>
      </c>
      <c r="R465" s="23" cm="1">
        <f t="array" ref="R465">INDEX(Annuity_PolicyHoldersInforce,A465)*INDEX(Annuity_EscalatedAnnuity,A465)</f>
        <v>6682.8443460310891</v>
      </c>
      <c r="S465" s="23" cm="1">
        <f t="array" ref="S465">-INDEX(Annuity_ExpensesPaid,A465)-INDEX(Annuity_AnnuitiesPaid,A465)</f>
        <v>-6715.4532874550659</v>
      </c>
      <c r="T465" s="23" cm="1">
        <f t="array" ref="T465">IF(A465=Global_MaxT,INDEX(Annuity_NetCF,A465),INDEX(Annuity_NetCF,A465)+(INDEX(Annuity_BEL,(A465+1))*INDEX(Global_DiscountFactor,A465)))</f>
        <v>-2597326.2550249668</v>
      </c>
    </row>
    <row r="466" spans="1:20" x14ac:dyDescent="0.2">
      <c r="A466" s="7">
        <v>464</v>
      </c>
      <c r="B466" s="21">
        <f t="shared" si="14"/>
        <v>60</v>
      </c>
      <c r="C466" s="21"/>
      <c r="D466" s="22" cm="1">
        <f t="array" ref="D466">IF(A466=1,1,INDEX(Life_PolicyHoldersInforce,(A466-1))-INDEX(Life_Deaths,(A466-1))-INDEX(Life_Lapses,(A466-1)))</f>
        <v>1.5617185186794585E-2</v>
      </c>
      <c r="E466" s="22" cm="1">
        <f t="array" ref="E466">(INDEX(Life_PolicyHoldersInforce,A466)-INDEX(Life_Deaths,A466))*INDEX(Life_LapseRateFactor,(Global_DurationInforce+A466))</f>
        <v>1.365158066721593E-4</v>
      </c>
      <c r="F466" s="22" cm="1">
        <f t="array" ref="F466">INDEX(Life_PolicyHoldersInforce,A466)*INDEX(Global_QxFactor,INDEX(Global_Age,A466),Global_QxIndex)</f>
        <v>4.0615377074219704E-7</v>
      </c>
      <c r="G466" s="11" cm="1">
        <f t="array" ref="G466">INDEX(Life_Deaths,A466)*Life_SumAssured</f>
        <v>0.20307688537109853</v>
      </c>
      <c r="H466" s="11" cm="1">
        <f t="array" ref="H466">INDEX(Life_PolicyHoldersInforce,A466)*Life_Premium</f>
        <v>0.69652645933103852</v>
      </c>
      <c r="I466" s="11" cm="1">
        <f t="array" ref="I466">INDEX(Life_PolicyHoldersInforce,A466)*INDEX(Global_EscalatedExpense,A466)</f>
        <v>0.51301085379030087</v>
      </c>
      <c r="J466" s="11" cm="1">
        <f t="array" ref="J466">INDEX(Life_PremiumsReceived,A466)-INDEX(Life_ExpensesPaid,A466)-INDEX(Life_DeathBenefitsPaid,A466)</f>
        <v>-1.9561279830360878E-2</v>
      </c>
      <c r="K466" s="11" cm="1">
        <f t="array" ref="K466">IF(A466=Global_MaxT,INDEX(Life_NetCF,A466),INDEX(Life_NetCF,A466)+(INDEX(Life_BEL,(A466+1))/INDEX(Global_DiscountFactor,A466)))</f>
        <v>-575.08660912672246</v>
      </c>
      <c r="L466" s="11"/>
      <c r="M466" s="5">
        <f t="shared" si="15"/>
        <v>39</v>
      </c>
      <c r="N466" s="22" cm="1">
        <f t="array" ref="N466">INDEX(Annuity_PolicyHoldersInforce,A466)*INDEX(Global_QxFactor,INDEX(Global_Age,A466),Global_QxIndex)</f>
        <v>2.5921200824983347E-5</v>
      </c>
      <c r="O466" s="22" cm="1">
        <f t="array" ref="O466">IF(A466=1,1,INDEX(Annuity_PolicyHoldersInforce,(A466-1))-INDEX(Annuity_Deaths,(A466-1)))</f>
        <v>0.9967067222054955</v>
      </c>
      <c r="P466" s="23" cm="1">
        <f t="array" ref="P466">Annuity_Annuity*((1+Annuity_AnnuityEscalation)^INDEX(Annuity_PolicyAge,A466))</f>
        <v>6704.7511544044291</v>
      </c>
      <c r="Q466" s="23" cm="1">
        <f t="array" ref="Q466">INDEX(Annuity_PolicyHoldersInforce,A466)*INDEX(Global_EscalatedExpense,A466)</f>
        <v>32.740942776905229</v>
      </c>
      <c r="R466" s="23" cm="1">
        <f t="array" ref="R466">INDEX(Annuity_PolicyHoldersInforce,A466)*INDEX(Annuity_EscalatedAnnuity,A466)</f>
        <v>6682.6705463099506</v>
      </c>
      <c r="S466" s="23" cm="1">
        <f t="array" ref="S466">-INDEX(Annuity_ExpensesPaid,A466)-INDEX(Annuity_AnnuitiesPaid,A466)</f>
        <v>-6715.4114890868559</v>
      </c>
      <c r="T466" s="23" cm="1">
        <f t="array" ref="T466">IF(A466=Global_MaxT,INDEX(Annuity_NetCF,A466),INDEX(Annuity_NetCF,A466)+(INDEX(Annuity_BEL,(A466+1))*INDEX(Global_DiscountFactor,A466)))</f>
        <v>-2603220.7308100928</v>
      </c>
    </row>
    <row r="467" spans="1:20" x14ac:dyDescent="0.2">
      <c r="A467" s="7">
        <v>465</v>
      </c>
      <c r="B467" s="21">
        <f t="shared" si="14"/>
        <v>60</v>
      </c>
      <c r="C467" s="21"/>
      <c r="D467" s="22" cm="1">
        <f t="array" ref="D467">IF(A467=1,1,INDEX(Life_PolicyHoldersInforce,(A467-1))-INDEX(Life_Deaths,(A467-1))-INDEX(Life_Lapses,(A467-1)))</f>
        <v>1.5480263226351683E-2</v>
      </c>
      <c r="E467" s="22" cm="1">
        <f t="array" ref="E467">(INDEX(Life_PolicyHoldersInforce,A467)-INDEX(Life_Deaths,A467))*INDEX(Life_LapseRateFactor,(Global_DurationInforce+A467))</f>
        <v>1.3531891929089153E-4</v>
      </c>
      <c r="F467" s="22" cm="1">
        <f t="array" ref="F467">INDEX(Life_PolicyHoldersInforce,A467)*INDEX(Global_QxFactor,INDEX(Global_Age,A467),Global_QxIndex)</f>
        <v>4.0259286204667095E-7</v>
      </c>
      <c r="G467" s="11" cm="1">
        <f t="array" ref="G467">INDEX(Life_Deaths,A467)*Life_SumAssured</f>
        <v>0.20129643102333547</v>
      </c>
      <c r="H467" s="11" cm="1">
        <f t="array" ref="H467">INDEX(Life_PolicyHoldersInforce,A467)*Life_Premium</f>
        <v>0.69041973989528505</v>
      </c>
      <c r="I467" s="11" cm="1">
        <f t="array" ref="I467">INDEX(Life_PolicyHoldersInforce,A467)*INDEX(Global_EscalatedExpense,A467)</f>
        <v>0.51058483258747356</v>
      </c>
      <c r="J467" s="11" cm="1">
        <f t="array" ref="J467">INDEX(Life_PremiumsReceived,A467)-INDEX(Life_ExpensesPaid,A467)-INDEX(Life_DeathBenefitsPaid,A467)</f>
        <v>-2.1461523715523984E-2</v>
      </c>
      <c r="K467" s="11" cm="1">
        <f t="array" ref="K467">IF(A467=Global_MaxT,INDEX(Life_NetCF,A467),INDEX(Life_NetCF,A467)+(INDEX(Life_BEL,(A467+1))/INDEX(Global_DiscountFactor,A467)))</f>
        <v>-572.28143900492842</v>
      </c>
      <c r="L467" s="11"/>
      <c r="M467" s="5">
        <f t="shared" si="15"/>
        <v>39</v>
      </c>
      <c r="N467" s="22" cm="1">
        <f t="array" ref="N467">INDEX(Annuity_PolicyHoldersInforce,A467)*INDEX(Global_QxFactor,INDEX(Global_Age,A467),Global_QxIndex)</f>
        <v>2.5920526696237909E-5</v>
      </c>
      <c r="O467" s="22" cm="1">
        <f t="array" ref="O467">IF(A467=1,1,INDEX(Annuity_PolicyHoldersInforce,(A467-1))-INDEX(Annuity_Deaths,(A467-1)))</f>
        <v>0.99668080100467049</v>
      </c>
      <c r="P467" s="23" cm="1">
        <f t="array" ref="P467">Annuity_Annuity*((1+Annuity_AnnuityEscalation)^INDEX(Annuity_PolicyAge,A467))</f>
        <v>6704.7511544044291</v>
      </c>
      <c r="Q467" s="23" cm="1">
        <f t="array" ref="Q467">INDEX(Annuity_PolicyHoldersInforce,A467)*INDEX(Global_EscalatedExpense,A467)</f>
        <v>32.873478472759253</v>
      </c>
      <c r="R467" s="23" cm="1">
        <f t="array" ref="R467">INDEX(Annuity_PolicyHoldersInforce,A467)*INDEX(Annuity_EscalatedAnnuity,A467)</f>
        <v>6682.4967511087953</v>
      </c>
      <c r="S467" s="23" cm="1">
        <f t="array" ref="S467">-INDEX(Annuity_ExpensesPaid,A467)-INDEX(Annuity_AnnuitiesPaid,A467)</f>
        <v>-6715.3702295815547</v>
      </c>
      <c r="T467" s="23" cm="1">
        <f t="array" ref="T467">IF(A467=Global_MaxT,INDEX(Annuity_NetCF,A467),INDEX(Annuity_NetCF,A467)+(INDEX(Annuity_BEL,(A467+1))*INDEX(Global_DiscountFactor,A467)))</f>
        <v>-2609143.9402559833</v>
      </c>
    </row>
    <row r="468" spans="1:20" x14ac:dyDescent="0.2">
      <c r="A468" s="7">
        <v>466</v>
      </c>
      <c r="B468" s="21">
        <f t="shared" si="14"/>
        <v>60</v>
      </c>
      <c r="C468" s="21"/>
      <c r="D468" s="22" cm="1">
        <f t="array" ref="D468">IF(A468=1,1,INDEX(Life_PolicyHoldersInforce,(A468-1))-INDEX(Life_Deaths,(A468-1))-INDEX(Life_Lapses,(A468-1)))</f>
        <v>1.5344541714198745E-2</v>
      </c>
      <c r="E468" s="22" cm="1">
        <f t="array" ref="E468">(INDEX(Life_PolicyHoldersInforce,A468)-INDEX(Life_Deaths,A468))*INDEX(Life_LapseRateFactor,(Global_DurationInforce+A468))</f>
        <v>1.3413252548863383E-4</v>
      </c>
      <c r="F468" s="22" cm="1">
        <f t="array" ref="F468">INDEX(Life_PolicyHoldersInforce,A468)*INDEX(Global_QxFactor,INDEX(Global_Age,A468),Global_QxIndex)</f>
        <v>3.9906317322807643E-7</v>
      </c>
      <c r="G468" s="11" cm="1">
        <f t="array" ref="G468">INDEX(Life_Deaths,A468)*Life_SumAssured</f>
        <v>0.19953158661403822</v>
      </c>
      <c r="H468" s="11" cm="1">
        <f t="array" ref="H468">INDEX(Life_PolicyHoldersInforce,A468)*Life_Premium</f>
        <v>0.68436656045326405</v>
      </c>
      <c r="I468" s="11" cm="1">
        <f t="array" ref="I468">INDEX(Life_PolicyHoldersInforce,A468)*INDEX(Global_EscalatedExpense,A468)</f>
        <v>0.5081702840052218</v>
      </c>
      <c r="J468" s="11" cm="1">
        <f t="array" ref="J468">INDEX(Life_PremiumsReceived,A468)-INDEX(Life_ExpensesPaid,A468)-INDEX(Life_DeathBenefitsPaid,A468)</f>
        <v>-2.3335310165995965E-2</v>
      </c>
      <c r="K468" s="11" cm="1">
        <f t="array" ref="K468">IF(A468=Global_MaxT,INDEX(Life_NetCF,A468),INDEX(Life_NetCF,A468)+(INDEX(Life_BEL,(A468+1))/INDEX(Global_DiscountFactor,A468)))</f>
        <v>-569.48796601030335</v>
      </c>
      <c r="L468" s="11"/>
      <c r="M468" s="5">
        <f t="shared" si="15"/>
        <v>39</v>
      </c>
      <c r="N468" s="22" cm="1">
        <f t="array" ref="N468">INDEX(Annuity_PolicyHoldersInforce,A468)*INDEX(Global_QxFactor,INDEX(Global_Age,A468),Global_QxIndex)</f>
        <v>2.5919852585024434E-5</v>
      </c>
      <c r="O468" s="22" cm="1">
        <f t="array" ref="O468">IF(A468=1,1,INDEX(Annuity_PolicyHoldersInforce,(A468-1))-INDEX(Annuity_Deaths,(A468-1)))</f>
        <v>0.99665488047797424</v>
      </c>
      <c r="P468" s="23" cm="1">
        <f t="array" ref="P468">Annuity_Annuity*((1+Annuity_AnnuityEscalation)^INDEX(Annuity_PolicyAge,A468))</f>
        <v>6704.7511544044291</v>
      </c>
      <c r="Q468" s="23" cm="1">
        <f t="array" ref="Q468">INDEX(Annuity_PolicyHoldersInforce,A468)*INDEX(Global_EscalatedExpense,A468)</f>
        <v>33.006550674565339</v>
      </c>
      <c r="R468" s="23" cm="1">
        <f t="array" ref="R468">INDEX(Annuity_PolicyHoldersInforce,A468)*INDEX(Annuity_EscalatedAnnuity,A468)</f>
        <v>6682.3229604275057</v>
      </c>
      <c r="S468" s="23" cm="1">
        <f t="array" ref="S468">-INDEX(Annuity_ExpensesPaid,A468)-INDEX(Annuity_AnnuitiesPaid,A468)</f>
        <v>-6715.3295111020707</v>
      </c>
      <c r="T468" s="23" cm="1">
        <f t="array" ref="T468">IF(A468=Global_MaxT,INDEX(Annuity_NetCF,A468),INDEX(Annuity_NetCF,A468)+(INDEX(Annuity_BEL,(A468+1))*INDEX(Global_DiscountFactor,A468)))</f>
        <v>-2615096.0226836987</v>
      </c>
    </row>
    <row r="469" spans="1:20" x14ac:dyDescent="0.2">
      <c r="A469" s="7">
        <v>467</v>
      </c>
      <c r="B469" s="21">
        <f t="shared" si="14"/>
        <v>60</v>
      </c>
      <c r="C469" s="21"/>
      <c r="D469" s="22" cm="1">
        <f t="array" ref="D469">IF(A469=1,1,INDEX(Life_PolicyHoldersInforce,(A469-1))-INDEX(Life_Deaths,(A469-1))-INDEX(Life_Lapses,(A469-1)))</f>
        <v>1.5210010125536882E-2</v>
      </c>
      <c r="E469" s="22" cm="1">
        <f t="array" ref="E469">(INDEX(Life_PolicyHoldersInforce,A469)-INDEX(Life_Deaths,A469))*INDEX(Life_LapseRateFactor,(Global_DurationInforce+A469))</f>
        <v>1.329565332640817E-4</v>
      </c>
      <c r="F469" s="22" cm="1">
        <f t="array" ref="F469">INDEX(Life_PolicyHoldersInforce,A469)*INDEX(Global_QxFactor,INDEX(Global_Age,A469),Global_QxIndex)</f>
        <v>3.9556443056956227E-7</v>
      </c>
      <c r="G469" s="11" cm="1">
        <f t="array" ref="G469">INDEX(Life_Deaths,A469)*Life_SumAssured</f>
        <v>0.19778221528478113</v>
      </c>
      <c r="H469" s="11" cm="1">
        <f t="array" ref="H469">INDEX(Life_PolicyHoldersInforce,A469)*Life_Premium</f>
        <v>0.67836645159894493</v>
      </c>
      <c r="I469" s="11" cm="1">
        <f t="array" ref="I469">INDEX(Life_PolicyHoldersInforce,A469)*INDEX(Global_EscalatedExpense,A469)</f>
        <v>0.50576715378968196</v>
      </c>
      <c r="J469" s="11" cm="1">
        <f t="array" ref="J469">INDEX(Life_PremiumsReceived,A469)-INDEX(Life_ExpensesPaid,A469)-INDEX(Life_DeathBenefitsPaid,A469)</f>
        <v>-2.5182917475518152E-2</v>
      </c>
      <c r="K469" s="11" cm="1">
        <f t="array" ref="K469">IF(A469=Global_MaxT,INDEX(Life_NetCF,A469),INDEX(Life_NetCF,A469)+(INDEX(Life_BEL,(A469+1))/INDEX(Global_DiscountFactor,A469)))</f>
        <v>-566.70615981156323</v>
      </c>
      <c r="L469" s="11"/>
      <c r="M469" s="5">
        <f t="shared" si="15"/>
        <v>39</v>
      </c>
      <c r="N469" s="22" cm="1">
        <f t="array" ref="N469">INDEX(Annuity_PolicyHoldersInforce,A469)*INDEX(Global_QxFactor,INDEX(Global_Age,A469),Global_QxIndex)</f>
        <v>2.5919178491342471E-5</v>
      </c>
      <c r="O469" s="22" cm="1">
        <f t="array" ref="O469">IF(A469=1,1,INDEX(Annuity_PolicyHoldersInforce,(A469-1))-INDEX(Annuity_Deaths,(A469-1)))</f>
        <v>0.99662896062538919</v>
      </c>
      <c r="P469" s="23" cm="1">
        <f t="array" ref="P469">Annuity_Annuity*((1+Annuity_AnnuityEscalation)^INDEX(Annuity_PolicyAge,A469))</f>
        <v>6704.7511544044291</v>
      </c>
      <c r="Q469" s="23" cm="1">
        <f t="array" ref="Q469">INDEX(Annuity_PolicyHoldersInforce,A469)*INDEX(Global_EscalatedExpense,A469)</f>
        <v>33.140161554105461</v>
      </c>
      <c r="R469" s="23" cm="1">
        <f t="array" ref="R469">INDEX(Annuity_PolicyHoldersInforce,A469)*INDEX(Annuity_EscalatedAnnuity,A469)</f>
        <v>6682.1491742659646</v>
      </c>
      <c r="S469" s="23" cm="1">
        <f t="array" ref="S469">-INDEX(Annuity_ExpensesPaid,A469)-INDEX(Annuity_AnnuitiesPaid,A469)</f>
        <v>-6715.2893358200699</v>
      </c>
      <c r="T469" s="23" cm="1">
        <f t="array" ref="T469">IF(A469=Global_MaxT,INDEX(Annuity_NetCF,A469),INDEX(Annuity_NetCF,A469)+(INDEX(Annuity_BEL,(A469+1))*INDEX(Global_DiscountFactor,A469)))</f>
        <v>-2621077.1180902785</v>
      </c>
    </row>
    <row r="470" spans="1:20" x14ac:dyDescent="0.2">
      <c r="A470" s="7">
        <v>468</v>
      </c>
      <c r="B470" s="21">
        <f t="shared" si="14"/>
        <v>61</v>
      </c>
      <c r="C470" s="21"/>
      <c r="D470" s="22" cm="1">
        <f t="array" ref="D470">IF(A470=1,1,INDEX(Life_PolicyHoldersInforce,(A470-1))-INDEX(Life_Deaths,(A470-1))-INDEX(Life_Lapses,(A470-1)))</f>
        <v>1.507665802784223E-2</v>
      </c>
      <c r="E470" s="22" cm="1">
        <f t="array" ref="E470">(INDEX(Life_PolicyHoldersInforce,A470)-INDEX(Life_Deaths,A470))*INDEX(Life_LapseRateFactor,(Global_DurationInforce+A470))</f>
        <v>1.3179045380096519E-4</v>
      </c>
      <c r="F470" s="22" cm="1">
        <f t="array" ref="F470">INDEX(Life_PolicyHoldersInforce,A470)*INDEX(Global_QxFactor,INDEX(Global_Age,A470),Global_QxIndex)</f>
        <v>4.375824383549052E-7</v>
      </c>
      <c r="G470" s="11" cm="1">
        <f t="array" ref="G470">INDEX(Life_Deaths,A470)*Life_SumAssured</f>
        <v>0.21879121917745259</v>
      </c>
      <c r="H470" s="11" cm="1">
        <f t="array" ref="H470">INDEX(Life_PolicyHoldersInforce,A470)*Life_Premium</f>
        <v>0.6724189480417635</v>
      </c>
      <c r="I470" s="11" cm="1">
        <f t="array" ref="I470">INDEX(Life_PolicyHoldersInforce,A470)*INDEX(Global_EscalatedExpense,A470)</f>
        <v>0.50337538794355652</v>
      </c>
      <c r="J470" s="11" cm="1">
        <f t="array" ref="J470">INDEX(Life_PremiumsReceived,A470)-INDEX(Life_ExpensesPaid,A470)-INDEX(Life_DeathBenefitsPaid,A470)</f>
        <v>-4.974765907924561E-2</v>
      </c>
      <c r="K470" s="11" cm="1">
        <f t="array" ref="K470">IF(A470=Global_MaxT,INDEX(Life_NetCF,A470),INDEX(Life_NetCF,A470)+(INDEX(Life_BEL,(A470+1))/INDEX(Global_DiscountFactor,A470)))</f>
        <v>-563.93598994740194</v>
      </c>
      <c r="L470" s="11"/>
      <c r="M470" s="5">
        <f t="shared" si="15"/>
        <v>40</v>
      </c>
      <c r="N470" s="22" cm="1">
        <f t="array" ref="N470">INDEX(Annuity_PolicyHoldersInforce,A470)*INDEX(Global_QxFactor,INDEX(Global_Age,A470),Global_QxIndex)</f>
        <v>2.8925242460424911E-5</v>
      </c>
      <c r="O470" s="22" cm="1">
        <f t="array" ref="O470">IF(A470=1,1,INDEX(Annuity_PolicyHoldersInforce,(A470-1))-INDEX(Annuity_Deaths,(A470-1)))</f>
        <v>0.99660304144689782</v>
      </c>
      <c r="P470" s="23" cm="1">
        <f t="array" ref="P470">Annuity_Annuity*((1+Annuity_AnnuityEscalation)^INDEX(Annuity_PolicyAge,A470))</f>
        <v>7039.9887121246493</v>
      </c>
      <c r="Q470" s="23" cm="1">
        <f t="array" ref="Q470">INDEX(Annuity_PolicyHoldersInforce,A470)*INDEX(Global_EscalatedExpense,A470)</f>
        <v>33.274313291952993</v>
      </c>
      <c r="R470" s="23" cm="1">
        <f t="array" ref="R470">INDEX(Annuity_PolicyHoldersInforce,A470)*INDEX(Annuity_EscalatedAnnuity,A470)</f>
        <v>7016.074162255255</v>
      </c>
      <c r="S470" s="23" cm="1">
        <f t="array" ref="S470">-INDEX(Annuity_ExpensesPaid,A470)-INDEX(Annuity_AnnuitiesPaid,A470)</f>
        <v>-7049.3484755472082</v>
      </c>
      <c r="T470" s="23" cm="1">
        <f t="array" ref="T470">IF(A470=Global_MaxT,INDEX(Annuity_NetCF,A470),INDEX(Annuity_NetCF,A470)+(INDEX(Annuity_BEL,(A470+1))*INDEX(Global_DiscountFactor,A470)))</f>
        <v>-2627087.3671520236</v>
      </c>
    </row>
    <row r="471" spans="1:20" x14ac:dyDescent="0.2">
      <c r="A471" s="7">
        <v>469</v>
      </c>
      <c r="B471" s="21">
        <f t="shared" si="14"/>
        <v>61</v>
      </c>
      <c r="C471" s="21"/>
      <c r="D471" s="22" cm="1">
        <f t="array" ref="D471">IF(A471=1,1,INDEX(Life_PolicyHoldersInforce,(A471-1))-INDEX(Life_Deaths,(A471-1))-INDEX(Life_Lapses,(A471-1)))</f>
        <v>1.494442999160291E-2</v>
      </c>
      <c r="E471" s="22" cm="1">
        <f t="array" ref="E471">(INDEX(Life_PolicyHoldersInforce,A471)-INDEX(Life_Deaths,A471))*INDEX(Life_LapseRateFactor,(Global_DurationInforce+A471))</f>
        <v>1.3063460129910377E-4</v>
      </c>
      <c r="F471" s="22" cm="1">
        <f t="array" ref="F471">INDEX(Life_PolicyHoldersInforce,A471)*INDEX(Global_QxFactor,INDEX(Global_Age,A471),Global_QxIndex)</f>
        <v>4.3374467361887216E-7</v>
      </c>
      <c r="G471" s="11" cm="1">
        <f t="array" ref="G471">INDEX(Life_Deaths,A471)*Life_SumAssured</f>
        <v>0.21687233680943607</v>
      </c>
      <c r="H471" s="11" cm="1">
        <f t="array" ref="H471">INDEX(Life_PolicyHoldersInforce,A471)*Life_Premium</f>
        <v>0.6665215776254898</v>
      </c>
      <c r="I471" s="11" cm="1">
        <f t="array" ref="I471">INDEX(Life_PolicyHoldersInforce,A471)*INDEX(Global_EscalatedExpense,A471)</f>
        <v>0.50099342119057888</v>
      </c>
      <c r="J471" s="11" cm="1">
        <f t="array" ref="J471">INDEX(Life_PremiumsReceived,A471)-INDEX(Life_ExpensesPaid,A471)-INDEX(Life_DeathBenefitsPaid,A471)</f>
        <v>-5.134418037452515E-2</v>
      </c>
      <c r="K471" s="11" cm="1">
        <f t="array" ref="K471">IF(A471=Global_MaxT,INDEX(Life_NetCF,A471),INDEX(Life_NetCF,A471)+(INDEX(Life_BEL,(A471+1))/INDEX(Global_DiscountFactor,A471)))</f>
        <v>-561.15479295861201</v>
      </c>
      <c r="L471" s="11"/>
      <c r="M471" s="5">
        <f t="shared" si="15"/>
        <v>40</v>
      </c>
      <c r="N471" s="22" cm="1">
        <f t="array" ref="N471">INDEX(Annuity_PolicyHoldersInforce,A471)*INDEX(Global_QxFactor,INDEX(Global_Age,A471),Global_QxIndex)</f>
        <v>2.8924402938953877E-5</v>
      </c>
      <c r="O471" s="22" cm="1">
        <f t="array" ref="O471">IF(A471=1,1,INDEX(Annuity_PolicyHoldersInforce,(A471-1))-INDEX(Annuity_Deaths,(A471-1)))</f>
        <v>0.99657411620443737</v>
      </c>
      <c r="P471" s="23" cm="1">
        <f t="array" ref="P471">Annuity_Annuity*((1+Annuity_AnnuityEscalation)^INDEX(Annuity_PolicyAge,A471))</f>
        <v>7039.9887121246493</v>
      </c>
      <c r="Q471" s="23" cm="1">
        <f t="array" ref="Q471">INDEX(Annuity_PolicyHoldersInforce,A471)*INDEX(Global_EscalatedExpense,A471)</f>
        <v>33.408907280356374</v>
      </c>
      <c r="R471" s="23" cm="1">
        <f t="array" ref="R471">INDEX(Annuity_PolicyHoldersInforce,A471)*INDEX(Annuity_EscalatedAnnuity,A471)</f>
        <v>7015.8705288748379</v>
      </c>
      <c r="S471" s="23" cm="1">
        <f t="array" ref="S471">-INDEX(Annuity_ExpensesPaid,A471)-INDEX(Annuity_AnnuitiesPaid,A471)</f>
        <v>-7049.2794361551942</v>
      </c>
      <c r="T471" s="23" cm="1">
        <f t="array" ref="T471">IF(A471=Global_MaxT,INDEX(Annuity_NetCF,A471),INDEX(Annuity_NetCF,A471)+(INDEX(Annuity_BEL,(A471+1))*INDEX(Global_DiscountFactor,A471)))</f>
        <v>-2632791.1862155055</v>
      </c>
    </row>
    <row r="472" spans="1:20" x14ac:dyDescent="0.2">
      <c r="A472" s="7">
        <v>470</v>
      </c>
      <c r="B472" s="21">
        <f t="shared" si="14"/>
        <v>61</v>
      </c>
      <c r="C472" s="21"/>
      <c r="D472" s="22" cm="1">
        <f t="array" ref="D472">IF(A472=1,1,INDEX(Life_PolicyHoldersInforce,(A472-1))-INDEX(Life_Deaths,(A472-1))-INDEX(Life_Lapses,(A472-1)))</f>
        <v>1.4813361645630187E-2</v>
      </c>
      <c r="E472" s="22" cm="1">
        <f t="array" ref="E472">(INDEX(Life_PolicyHoldersInforce,A472)-INDEX(Life_Deaths,A472))*INDEX(Life_LapseRateFactor,(Global_DurationInforce+A472))</f>
        <v>1.2948888606415001E-4</v>
      </c>
      <c r="F472" s="22" cm="1">
        <f t="array" ref="F472">INDEX(Life_PolicyHoldersInforce,A472)*INDEX(Global_QxFactor,INDEX(Global_Age,A472),Global_QxIndex)</f>
        <v>4.2994056754204972E-7</v>
      </c>
      <c r="G472" s="11" cm="1">
        <f t="array" ref="G472">INDEX(Life_Deaths,A472)*Life_SumAssured</f>
        <v>0.21497028377102487</v>
      </c>
      <c r="H472" s="11" cm="1">
        <f t="array" ref="H472">INDEX(Life_PolicyHoldersInforce,A472)*Life_Premium</f>
        <v>0.66067592939510633</v>
      </c>
      <c r="I472" s="11" cm="1">
        <f t="array" ref="I472">INDEX(Life_PolicyHoldersInforce,A472)*INDEX(Global_EscalatedExpense,A472)</f>
        <v>0.49862272587785988</v>
      </c>
      <c r="J472" s="11" cm="1">
        <f t="array" ref="J472">INDEX(Life_PremiumsReceived,A472)-INDEX(Life_ExpensesPaid,A472)-INDEX(Life_DeathBenefitsPaid,A472)</f>
        <v>-5.291708025377842E-2</v>
      </c>
      <c r="K472" s="11" cm="1">
        <f t="array" ref="K472">IF(A472=Global_MaxT,INDEX(Life_NetCF,A472),INDEX(Life_NetCF,A472)+(INDEX(Life_BEL,(A472+1))/INDEX(Global_DiscountFactor,A472)))</f>
        <v>-558.38547922316548</v>
      </c>
      <c r="L472" s="11"/>
      <c r="M472" s="5">
        <f t="shared" si="15"/>
        <v>40</v>
      </c>
      <c r="N472" s="22" cm="1">
        <f t="array" ref="N472">INDEX(Annuity_PolicyHoldersInforce,A472)*INDEX(Global_QxFactor,INDEX(Global_Age,A472),Global_QxIndex)</f>
        <v>2.8923563441848971E-5</v>
      </c>
      <c r="O472" s="22" cm="1">
        <f t="array" ref="O472">IF(A472=1,1,INDEX(Annuity_PolicyHoldersInforce,(A472-1))-INDEX(Annuity_Deaths,(A472-1)))</f>
        <v>0.99654519180149836</v>
      </c>
      <c r="P472" s="23" cm="1">
        <f t="array" ref="P472">Annuity_Annuity*((1+Annuity_AnnuityEscalation)^INDEX(Annuity_PolicyAge,A472))</f>
        <v>7039.9887121246493</v>
      </c>
      <c r="Q472" s="23" cm="1">
        <f t="array" ref="Q472">INDEX(Annuity_PolicyHoldersInforce,A472)*INDEX(Global_EscalatedExpense,A472)</f>
        <v>33.544045698980085</v>
      </c>
      <c r="R472" s="23" cm="1">
        <f t="array" ref="R472">INDEX(Annuity_PolicyHoldersInforce,A472)*INDEX(Annuity_EscalatedAnnuity,A472)</f>
        <v>7015.666901404642</v>
      </c>
      <c r="S472" s="23" cm="1">
        <f t="array" ref="S472">-INDEX(Annuity_ExpensesPaid,A472)-INDEX(Annuity_AnnuitiesPaid,A472)</f>
        <v>-7049.2109471036219</v>
      </c>
      <c r="T472" s="23" cm="1">
        <f t="array" ref="T472">IF(A472=Global_MaxT,INDEX(Annuity_NetCF,A472),INDEX(Annuity_NetCF,A472)+(INDEX(Annuity_BEL,(A472+1))*INDEX(Global_DiscountFactor,A472)))</f>
        <v>-2638522.838282139</v>
      </c>
    </row>
    <row r="473" spans="1:20" x14ac:dyDescent="0.2">
      <c r="A473" s="7">
        <v>471</v>
      </c>
      <c r="B473" s="21">
        <f t="shared" si="14"/>
        <v>61</v>
      </c>
      <c r="C473" s="21"/>
      <c r="D473" s="22" cm="1">
        <f t="array" ref="D473">IF(A473=1,1,INDEX(Life_PolicyHoldersInforce,(A473-1))-INDEX(Life_Deaths,(A473-1))-INDEX(Life_Lapses,(A473-1)))</f>
        <v>1.4683442818998495E-2</v>
      </c>
      <c r="E473" s="22" cm="1">
        <f t="array" ref="E473">(INDEX(Life_PolicyHoldersInforce,A473)-INDEX(Life_Deaths,A473))*INDEX(Life_LapseRateFactor,(Global_DurationInforce+A473))</f>
        <v>1.2835321918841004E-4</v>
      </c>
      <c r="F473" s="22" cm="1">
        <f t="array" ref="F473">INDEX(Life_PolicyHoldersInforce,A473)*INDEX(Global_QxFactor,INDEX(Global_Age,A473),Global_QxIndex)</f>
        <v>4.2616982492517016E-7</v>
      </c>
      <c r="G473" s="11" cm="1">
        <f t="array" ref="G473">INDEX(Life_Deaths,A473)*Life_SumAssured</f>
        <v>0.21308491246258507</v>
      </c>
      <c r="H473" s="11" cm="1">
        <f t="array" ref="H473">INDEX(Life_PolicyHoldersInforce,A473)*Life_Premium</f>
        <v>0.65488154972733292</v>
      </c>
      <c r="I473" s="11" cm="1">
        <f t="array" ref="I473">INDEX(Life_PolicyHoldersInforce,A473)*INDEX(Global_EscalatedExpense,A473)</f>
        <v>0.49626324866906751</v>
      </c>
      <c r="J473" s="11" cm="1">
        <f t="array" ref="J473">INDEX(Life_PremiumsReceived,A473)-INDEX(Life_ExpensesPaid,A473)-INDEX(Life_DeathBenefitsPaid,A473)</f>
        <v>-5.4466611404319659E-2</v>
      </c>
      <c r="K473" s="11" cm="1">
        <f t="array" ref="K473">IF(A473=Global_MaxT,INDEX(Life_NetCF,A473),INDEX(Life_NetCF,A473)+(INDEX(Life_BEL,(A473+1))/INDEX(Global_DiscountFactor,A473)))</f>
        <v>-555.62801468590681</v>
      </c>
      <c r="L473" s="11"/>
      <c r="M473" s="5">
        <f t="shared" si="15"/>
        <v>40</v>
      </c>
      <c r="N473" s="22" cm="1">
        <f t="array" ref="N473">INDEX(Annuity_PolicyHoldersInforce,A473)*INDEX(Global_QxFactor,INDEX(Global_Age,A473),Global_QxIndex)</f>
        <v>2.8922723969109494E-5</v>
      </c>
      <c r="O473" s="22" cm="1">
        <f t="array" ref="O473">IF(A473=1,1,INDEX(Annuity_PolicyHoldersInforce,(A473-1))-INDEX(Annuity_Deaths,(A473-1)))</f>
        <v>0.9965162682380565</v>
      </c>
      <c r="P473" s="23" cm="1">
        <f t="array" ref="P473">Annuity_Annuity*((1+Annuity_AnnuityEscalation)^INDEX(Annuity_PolicyAge,A473))</f>
        <v>7039.9887121246493</v>
      </c>
      <c r="Q473" s="23" cm="1">
        <f t="array" ref="Q473">INDEX(Annuity_PolicyHoldersInforce,A473)*INDEX(Global_EscalatedExpense,A473)</f>
        <v>33.679730750034295</v>
      </c>
      <c r="R473" s="23" cm="1">
        <f t="array" ref="R473">INDEX(Annuity_PolicyHoldersInforce,A473)*INDEX(Annuity_EscalatedAnnuity,A473)</f>
        <v>7015.4632798444973</v>
      </c>
      <c r="S473" s="23" cm="1">
        <f t="array" ref="S473">-INDEX(Annuity_ExpensesPaid,A473)-INDEX(Annuity_AnnuitiesPaid,A473)</f>
        <v>-7049.1430105945319</v>
      </c>
      <c r="T473" s="23" cm="1">
        <f t="array" ref="T473">IF(A473=Global_MaxT,INDEX(Annuity_NetCF,A473),INDEX(Annuity_NetCF,A473)+(INDEX(Annuity_BEL,(A473+1))*INDEX(Global_DiscountFactor,A473)))</f>
        <v>-2644282.4582774551</v>
      </c>
    </row>
    <row r="474" spans="1:20" x14ac:dyDescent="0.2">
      <c r="A474" s="7">
        <v>472</v>
      </c>
      <c r="B474" s="21">
        <f t="shared" si="14"/>
        <v>61</v>
      </c>
      <c r="C474" s="21"/>
      <c r="D474" s="22" cm="1">
        <f t="array" ref="D474">IF(A474=1,1,INDEX(Life_PolicyHoldersInforce,(A474-1))-INDEX(Life_Deaths,(A474-1))-INDEX(Life_Lapses,(A474-1)))</f>
        <v>1.4554663429985161E-2</v>
      </c>
      <c r="E474" s="22" cm="1">
        <f t="array" ref="E474">(INDEX(Life_PolicyHoldersInforce,A474)-INDEX(Life_Deaths,A474))*INDEX(Life_LapseRateFactor,(Global_DurationInforce+A474))</f>
        <v>1.2722751254394437E-4</v>
      </c>
      <c r="F474" s="22" cm="1">
        <f t="array" ref="F474">INDEX(Life_PolicyHoldersInforce,A474)*INDEX(Global_QxFactor,INDEX(Global_Age,A474),Global_QxIndex)</f>
        <v>4.2243215315797581E-7</v>
      </c>
      <c r="G474" s="11" cm="1">
        <f t="array" ref="G474">INDEX(Life_Deaths,A474)*Life_SumAssured</f>
        <v>0.21121607657898792</v>
      </c>
      <c r="H474" s="11" cm="1">
        <f t="array" ref="H474">INDEX(Life_PolicyHoldersInforce,A474)*Life_Premium</f>
        <v>0.64913798897733821</v>
      </c>
      <c r="I474" s="11" cm="1">
        <f t="array" ref="I474">INDEX(Life_PolicyHoldersInforce,A474)*INDEX(Global_EscalatedExpense,A474)</f>
        <v>0.49391493648025903</v>
      </c>
      <c r="J474" s="11" cm="1">
        <f t="array" ref="J474">INDEX(Life_PremiumsReceived,A474)-INDEX(Life_ExpensesPaid,A474)-INDEX(Life_DeathBenefitsPaid,A474)</f>
        <v>-5.5993024081908732E-2</v>
      </c>
      <c r="K474" s="11" cm="1">
        <f t="array" ref="K474">IF(A474=Global_MaxT,INDEX(Life_NetCF,A474),INDEX(Life_NetCF,A474)+(INDEX(Life_BEL,(A474+1))/INDEX(Global_DiscountFactor,A474)))</f>
        <v>-552.88236520517978</v>
      </c>
      <c r="L474" s="11"/>
      <c r="M474" s="5">
        <f t="shared" si="15"/>
        <v>40</v>
      </c>
      <c r="N474" s="22" cm="1">
        <f t="array" ref="N474">INDEX(Annuity_PolicyHoldersInforce,A474)*INDEX(Global_QxFactor,INDEX(Global_Age,A474),Global_QxIndex)</f>
        <v>2.8921884520734732E-5</v>
      </c>
      <c r="O474" s="22" cm="1">
        <f t="array" ref="O474">IF(A474=1,1,INDEX(Annuity_PolicyHoldersInforce,(A474-1))-INDEX(Annuity_Deaths,(A474-1)))</f>
        <v>0.99648734551408735</v>
      </c>
      <c r="P474" s="23" cm="1">
        <f t="array" ref="P474">Annuity_Annuity*((1+Annuity_AnnuityEscalation)^INDEX(Annuity_PolicyAge,A474))</f>
        <v>7039.9887121246493</v>
      </c>
      <c r="Q474" s="23" cm="1">
        <f t="array" ref="Q474">INDEX(Annuity_PolicyHoldersInforce,A474)*INDEX(Global_EscalatedExpense,A474)</f>
        <v>33.815964644637212</v>
      </c>
      <c r="R474" s="23" cm="1">
        <f t="array" ref="R474">INDEX(Annuity_PolicyHoldersInforce,A474)*INDEX(Annuity_EscalatedAnnuity,A474)</f>
        <v>7015.25966419423</v>
      </c>
      <c r="S474" s="23" cm="1">
        <f t="array" ref="S474">-INDEX(Annuity_ExpensesPaid,A474)-INDEX(Annuity_AnnuitiesPaid,A474)</f>
        <v>-7049.0756288388675</v>
      </c>
      <c r="T474" s="23" cm="1">
        <f t="array" ref="T474">IF(A474=Global_MaxT,INDEX(Annuity_NetCF,A474),INDEX(Annuity_NetCF,A474)+(INDEX(Annuity_BEL,(A474+1))*INDEX(Global_DiscountFactor,A474)))</f>
        <v>-2650070.1817815294</v>
      </c>
    </row>
    <row r="475" spans="1:20" x14ac:dyDescent="0.2">
      <c r="A475" s="7">
        <v>473</v>
      </c>
      <c r="B475" s="21">
        <f t="shared" si="14"/>
        <v>61</v>
      </c>
      <c r="C475" s="21"/>
      <c r="D475" s="22" cm="1">
        <f t="array" ref="D475">IF(A475=1,1,INDEX(Life_PolicyHoldersInforce,(A475-1))-INDEX(Life_Deaths,(A475-1))-INDEX(Life_Lapses,(A475-1)))</f>
        <v>1.4427013485288059E-2</v>
      </c>
      <c r="E475" s="22" cm="1">
        <f t="array" ref="E475">(INDEX(Life_PolicyHoldersInforce,A475)-INDEX(Life_Deaths,A475))*INDEX(Life_LapseRateFactor,(Global_DurationInforce+A475))</f>
        <v>1.2611167877572916E-4</v>
      </c>
      <c r="F475" s="22" cm="1">
        <f t="array" ref="F475">INDEX(Life_PolicyHoldersInforce,A475)*INDEX(Global_QxFactor,INDEX(Global_Age,A475),Global_QxIndex)</f>
        <v>4.1872726219651245E-7</v>
      </c>
      <c r="G475" s="11" cm="1">
        <f t="array" ref="G475">INDEX(Life_Deaths,A475)*Life_SumAssured</f>
        <v>0.20936363109825623</v>
      </c>
      <c r="H475" s="11" cm="1">
        <f t="array" ref="H475">INDEX(Life_PolicyHoldersInforce,A475)*Life_Premium</f>
        <v>0.64344480144384741</v>
      </c>
      <c r="I475" s="11" cm="1">
        <f t="array" ref="I475">INDEX(Life_PolicyHoldersInforce,A475)*INDEX(Global_EscalatedExpense,A475)</f>
        <v>0.49157773647868364</v>
      </c>
      <c r="J475" s="11" cm="1">
        <f t="array" ref="J475">INDEX(Life_PremiumsReceived,A475)-INDEX(Life_ExpensesPaid,A475)-INDEX(Life_DeathBenefitsPaid,A475)</f>
        <v>-5.7496566133092453E-2</v>
      </c>
      <c r="K475" s="11" cm="1">
        <f t="array" ref="K475">IF(A475=Global_MaxT,INDEX(Life_NetCF,A475),INDEX(Life_NetCF,A475)+(INDEX(Life_BEL,(A475+1))/INDEX(Global_DiscountFactor,A475)))</f>
        <v>-550.1484965556657</v>
      </c>
      <c r="L475" s="11"/>
      <c r="M475" s="5">
        <f t="shared" si="15"/>
        <v>40</v>
      </c>
      <c r="N475" s="22" cm="1">
        <f t="array" ref="N475">INDEX(Annuity_PolicyHoldersInforce,A475)*INDEX(Global_QxFactor,INDEX(Global_Age,A475),Global_QxIndex)</f>
        <v>2.8921045096723986E-5</v>
      </c>
      <c r="O475" s="22" cm="1">
        <f t="array" ref="O475">IF(A475=1,1,INDEX(Annuity_PolicyHoldersInforce,(A475-1))-INDEX(Annuity_Deaths,(A475-1)))</f>
        <v>0.9964584236295666</v>
      </c>
      <c r="P475" s="23" cm="1">
        <f t="array" ref="P475">Annuity_Annuity*((1+Annuity_AnnuityEscalation)^INDEX(Annuity_PolicyAge,A475))</f>
        <v>7039.9887121246493</v>
      </c>
      <c r="Q475" s="23" cm="1">
        <f t="array" ref="Q475">INDEX(Annuity_PolicyHoldersInforce,A475)*INDEX(Global_EscalatedExpense,A475)</f>
        <v>33.952749602850965</v>
      </c>
      <c r="R475" s="23" cm="1">
        <f t="array" ref="R475">INDEX(Annuity_PolicyHoldersInforce,A475)*INDEX(Annuity_EscalatedAnnuity,A475)</f>
        <v>7015.0560544536711</v>
      </c>
      <c r="S475" s="23" cm="1">
        <f t="array" ref="S475">-INDEX(Annuity_ExpensesPaid,A475)-INDEX(Annuity_AnnuitiesPaid,A475)</f>
        <v>-7049.0088040565224</v>
      </c>
      <c r="T475" s="23" cm="1">
        <f t="array" ref="T475">IF(A475=Global_MaxT,INDEX(Annuity_NetCF,A475),INDEX(Annuity_NetCF,A475)+(INDEX(Annuity_BEL,(A475+1))*INDEX(Global_DiscountFactor,A475)))</f>
        <v>-2655886.1450321577</v>
      </c>
    </row>
    <row r="476" spans="1:20" x14ac:dyDescent="0.2">
      <c r="A476" s="7">
        <v>474</v>
      </c>
      <c r="B476" s="21">
        <f t="shared" si="14"/>
        <v>61</v>
      </c>
      <c r="C476" s="21"/>
      <c r="D476" s="22" cm="1">
        <f t="array" ref="D476">IF(A476=1,1,INDEX(Life_PolicyHoldersInforce,(A476-1))-INDEX(Life_Deaths,(A476-1))-INDEX(Life_Lapses,(A476-1)))</f>
        <v>1.4300483079250132E-2</v>
      </c>
      <c r="E476" s="22" cm="1">
        <f t="array" ref="E476">(INDEX(Life_PolicyHoldersInforce,A476)-INDEX(Life_Deaths,A476))*INDEX(Life_LapseRateFactor,(Global_DurationInforce+A476))</f>
        <v>1.2500563129487738E-4</v>
      </c>
      <c r="F476" s="22" cm="1">
        <f t="array" ref="F476">INDEX(Life_PolicyHoldersInforce,A476)*INDEX(Global_QxFactor,INDEX(Global_Age,A476),Global_QxIndex)</f>
        <v>4.1505486454062187E-7</v>
      </c>
      <c r="G476" s="11" cm="1">
        <f t="array" ref="G476">INDEX(Life_Deaths,A476)*Life_SumAssured</f>
        <v>0.20752743227031092</v>
      </c>
      <c r="H476" s="11" cm="1">
        <f t="array" ref="H476">INDEX(Life_PolicyHoldersInforce,A476)*Life_Premium</f>
        <v>0.63780154533455591</v>
      </c>
      <c r="I476" s="11" cm="1">
        <f t="array" ref="I476">INDEX(Life_PolicyHoldersInforce,A476)*INDEX(Global_EscalatedExpense,A476)</f>
        <v>0.4892515960815943</v>
      </c>
      <c r="J476" s="11" cm="1">
        <f t="array" ref="J476">INDEX(Life_PremiumsReceived,A476)-INDEX(Life_ExpensesPaid,A476)-INDEX(Life_DeathBenefitsPaid,A476)</f>
        <v>-5.8977483017349314E-2</v>
      </c>
      <c r="K476" s="11" cm="1">
        <f t="array" ref="K476">IF(A476=Global_MaxT,INDEX(Life_NetCF,A476),INDEX(Life_NetCF,A476)+(INDEX(Life_BEL,(A476+1))/INDEX(Global_DiscountFactor,A476)))</f>
        <v>-547.42637443118645</v>
      </c>
      <c r="L476" s="11"/>
      <c r="M476" s="5">
        <f t="shared" si="15"/>
        <v>40</v>
      </c>
      <c r="N476" s="22" cm="1">
        <f t="array" ref="N476">INDEX(Annuity_PolicyHoldersInforce,A476)*INDEX(Global_QxFactor,INDEX(Global_Age,A476),Global_QxIndex)</f>
        <v>2.892020569707654E-5</v>
      </c>
      <c r="O476" s="22" cm="1">
        <f t="array" ref="O476">IF(A476=1,1,INDEX(Annuity_PolicyHoldersInforce,(A476-1))-INDEX(Annuity_Deaths,(A476-1)))</f>
        <v>0.99642950258446983</v>
      </c>
      <c r="P476" s="23" cm="1">
        <f t="array" ref="P476">Annuity_Annuity*((1+Annuity_AnnuityEscalation)^INDEX(Annuity_PolicyAge,A476))</f>
        <v>7039.9887121246493</v>
      </c>
      <c r="Q476" s="23" cm="1">
        <f t="array" ref="Q476">INDEX(Annuity_PolicyHoldersInforce,A476)*INDEX(Global_EscalatedExpense,A476)</f>
        <v>34.090087853717741</v>
      </c>
      <c r="R476" s="23" cm="1">
        <f t="array" ref="R476">INDEX(Annuity_PolicyHoldersInforce,A476)*INDEX(Annuity_EscalatedAnnuity,A476)</f>
        <v>7014.8524506226468</v>
      </c>
      <c r="S476" s="23" cm="1">
        <f t="array" ref="S476">-INDEX(Annuity_ExpensesPaid,A476)-INDEX(Annuity_AnnuitiesPaid,A476)</f>
        <v>-7048.9425384763645</v>
      </c>
      <c r="T476" s="23" cm="1">
        <f t="array" ref="T476">IF(A476=Global_MaxT,INDEX(Annuity_NetCF,A476),INDEX(Annuity_NetCF,A476)+(INDEX(Annuity_BEL,(A476+1))*INDEX(Global_DiscountFactor,A476)))</f>
        <v>-2661730.4849280501</v>
      </c>
    </row>
    <row r="477" spans="1:20" x14ac:dyDescent="0.2">
      <c r="A477" s="7">
        <v>475</v>
      </c>
      <c r="B477" s="21">
        <f t="shared" si="14"/>
        <v>61</v>
      </c>
      <c r="C477" s="21"/>
      <c r="D477" s="22" cm="1">
        <f t="array" ref="D477">IF(A477=1,1,INDEX(Life_PolicyHoldersInforce,(A477-1))-INDEX(Life_Deaths,(A477-1))-INDEX(Life_Lapses,(A477-1)))</f>
        <v>1.4175062393090715E-2</v>
      </c>
      <c r="E477" s="22" cm="1">
        <f t="array" ref="E477">(INDEX(Life_PolicyHoldersInforce,A477)-INDEX(Life_Deaths,A477))*INDEX(Life_LapseRateFactor,(Global_DurationInforce+A477))</f>
        <v>1.2390928427191957E-4</v>
      </c>
      <c r="F477" s="22" cm="1">
        <f t="array" ref="F477">INDEX(Life_PolicyHoldersInforce,A477)*INDEX(Global_QxFactor,INDEX(Global_Age,A477),Global_QxIndex)</f>
        <v>4.1141467521163184E-7</v>
      </c>
      <c r="G477" s="11" cm="1">
        <f t="array" ref="G477">INDEX(Life_Deaths,A477)*Life_SumAssured</f>
        <v>0.20570733760581592</v>
      </c>
      <c r="H477" s="11" cm="1">
        <f t="array" ref="H477">INDEX(Life_PolicyHoldersInforce,A477)*Life_Premium</f>
        <v>0.63220778273184586</v>
      </c>
      <c r="I477" s="11" cm="1">
        <f t="array" ref="I477">INDEX(Life_PolicyHoldersInforce,A477)*INDEX(Global_EscalatedExpense,A477)</f>
        <v>0.48693646295506576</v>
      </c>
      <c r="J477" s="11" cm="1">
        <f t="array" ref="J477">INDEX(Life_PremiumsReceived,A477)-INDEX(Life_ExpensesPaid,A477)-INDEX(Life_DeathBenefitsPaid,A477)</f>
        <v>-6.0436017829035821E-2</v>
      </c>
      <c r="K477" s="11" cm="1">
        <f t="array" ref="K477">IF(A477=Global_MaxT,INDEX(Life_NetCF,A477),INDEX(Life_NetCF,A477)+(INDEX(Life_BEL,(A477+1))/INDEX(Global_DiscountFactor,A477)))</f>
        <v>-544.71596444747149</v>
      </c>
      <c r="L477" s="11"/>
      <c r="M477" s="5">
        <f t="shared" si="15"/>
        <v>40</v>
      </c>
      <c r="N477" s="22" cm="1">
        <f t="array" ref="N477">INDEX(Annuity_PolicyHoldersInforce,A477)*INDEX(Global_QxFactor,INDEX(Global_Age,A477),Global_QxIndex)</f>
        <v>2.8919366321791693E-5</v>
      </c>
      <c r="O477" s="22" cm="1">
        <f t="array" ref="O477">IF(A477=1,1,INDEX(Annuity_PolicyHoldersInforce,(A477-1))-INDEX(Annuity_Deaths,(A477-1)))</f>
        <v>0.99640058237877271</v>
      </c>
      <c r="P477" s="23" cm="1">
        <f t="array" ref="P477">Annuity_Annuity*((1+Annuity_AnnuityEscalation)^INDEX(Annuity_PolicyAge,A477))</f>
        <v>7039.9887121246493</v>
      </c>
      <c r="Q477" s="23" cm="1">
        <f t="array" ref="Q477">INDEX(Annuity_PolicyHoldersInforce,A477)*INDEX(Global_EscalatedExpense,A477)</f>
        <v>34.227981635296231</v>
      </c>
      <c r="R477" s="23" cm="1">
        <f t="array" ref="R477">INDEX(Annuity_PolicyHoldersInforce,A477)*INDEX(Annuity_EscalatedAnnuity,A477)</f>
        <v>7014.6488527009869</v>
      </c>
      <c r="S477" s="23" cm="1">
        <f t="array" ref="S477">-INDEX(Annuity_ExpensesPaid,A477)-INDEX(Annuity_AnnuitiesPaid,A477)</f>
        <v>-7048.8768343362835</v>
      </c>
      <c r="T477" s="23" cm="1">
        <f t="array" ref="T477">IF(A477=Global_MaxT,INDEX(Annuity_NetCF,A477),INDEX(Annuity_NetCF,A477)+(INDEX(Annuity_BEL,(A477+1))*INDEX(Global_DiscountFactor,A477)))</f>
        <v>-2667603.3390320376</v>
      </c>
    </row>
    <row r="478" spans="1:20" x14ac:dyDescent="0.2">
      <c r="A478" s="7">
        <v>476</v>
      </c>
      <c r="B478" s="21">
        <f t="shared" si="14"/>
        <v>61</v>
      </c>
      <c r="C478" s="21"/>
      <c r="D478" s="22" cm="1">
        <f t="array" ref="D478">IF(A478=1,1,INDEX(Life_PolicyHoldersInforce,(A478-1))-INDEX(Life_Deaths,(A478-1))-INDEX(Life_Lapses,(A478-1)))</f>
        <v>1.4050741694143583E-2</v>
      </c>
      <c r="E478" s="22" cm="1">
        <f t="array" ref="E478">(INDEX(Life_PolicyHoldersInforce,A478)-INDEX(Life_Deaths,A478))*INDEX(Life_LapseRateFactor,(Global_DurationInforce+A478))</f>
        <v>1.2282255263014333E-4</v>
      </c>
      <c r="F478" s="22" cm="1">
        <f t="array" ref="F478">INDEX(Life_PolicyHoldersInforce,A478)*INDEX(Global_QxFactor,INDEX(Global_Age,A478),Global_QxIndex)</f>
        <v>4.0780641173024161E-7</v>
      </c>
      <c r="G478" s="11" cm="1">
        <f t="array" ref="G478">INDEX(Life_Deaths,A478)*Life_SumAssured</f>
        <v>0.20390320586512081</v>
      </c>
      <c r="H478" s="11" cm="1">
        <f t="array" ref="H478">INDEX(Life_PolicyHoldersInforce,A478)*Life_Premium</f>
        <v>0.62666307955880385</v>
      </c>
      <c r="I478" s="11" cm="1">
        <f t="array" ref="I478">INDEX(Life_PolicyHoldersInforce,A478)*INDEX(Global_EscalatedExpense,A478)</f>
        <v>0.48463228501281563</v>
      </c>
      <c r="J478" s="11" cm="1">
        <f t="array" ref="J478">INDEX(Life_PremiumsReceived,A478)-INDEX(Life_ExpensesPaid,A478)-INDEX(Life_DeathBenefitsPaid,A478)</f>
        <v>-6.1872411319132598E-2</v>
      </c>
      <c r="K478" s="11" cm="1">
        <f t="array" ref="K478">IF(A478=Global_MaxT,INDEX(Life_NetCF,A478),INDEX(Life_NetCF,A478)+(INDEX(Life_BEL,(A478+1))/INDEX(Global_DiscountFactor,A478)))</f>
        <v>-542.01723214488993</v>
      </c>
      <c r="L478" s="11"/>
      <c r="M478" s="5">
        <f t="shared" si="15"/>
        <v>40</v>
      </c>
      <c r="N478" s="22" cm="1">
        <f t="array" ref="N478">INDEX(Annuity_PolicyHoldersInforce,A478)*INDEX(Global_QxFactor,INDEX(Global_Age,A478),Global_QxIndex)</f>
        <v>2.8918526970868736E-5</v>
      </c>
      <c r="O478" s="22" cm="1">
        <f t="array" ref="O478">IF(A478=1,1,INDEX(Annuity_PolicyHoldersInforce,(A478-1))-INDEX(Annuity_Deaths,(A478-1)))</f>
        <v>0.99637166301245095</v>
      </c>
      <c r="P478" s="23" cm="1">
        <f t="array" ref="P478">Annuity_Annuity*((1+Annuity_AnnuityEscalation)^INDEX(Annuity_PolicyAge,A478))</f>
        <v>7039.9887121246493</v>
      </c>
      <c r="Q478" s="23" cm="1">
        <f t="array" ref="Q478">INDEX(Annuity_PolicyHoldersInforce,A478)*INDEX(Global_EscalatedExpense,A478)</f>
        <v>34.366433194697997</v>
      </c>
      <c r="R478" s="23" cm="1">
        <f t="array" ref="R478">INDEX(Annuity_PolicyHoldersInforce,A478)*INDEX(Annuity_EscalatedAnnuity,A478)</f>
        <v>7014.4452606885197</v>
      </c>
      <c r="S478" s="23" cm="1">
        <f t="array" ref="S478">-INDEX(Annuity_ExpensesPaid,A478)-INDEX(Annuity_AnnuitiesPaid,A478)</f>
        <v>-7048.8116938832181</v>
      </c>
      <c r="T478" s="23" cm="1">
        <f t="array" ref="T478">IF(A478=Global_MaxT,INDEX(Annuity_NetCF,A478),INDEX(Annuity_NetCF,A478)+(INDEX(Annuity_BEL,(A478+1))*INDEX(Global_DiscountFactor,A478)))</f>
        <v>-2673504.8455742979</v>
      </c>
    </row>
    <row r="479" spans="1:20" x14ac:dyDescent="0.2">
      <c r="A479" s="7">
        <v>477</v>
      </c>
      <c r="B479" s="21">
        <f t="shared" si="14"/>
        <v>61</v>
      </c>
      <c r="C479" s="21"/>
      <c r="D479" s="22" cm="1">
        <f t="array" ref="D479">IF(A479=1,1,INDEX(Life_PolicyHoldersInforce,(A479-1))-INDEX(Life_Deaths,(A479-1))-INDEX(Life_Lapses,(A479-1)))</f>
        <v>1.392751133510171E-2</v>
      </c>
      <c r="E479" s="22" cm="1">
        <f t="array" ref="E479">(INDEX(Life_PolicyHoldersInforce,A479)-INDEX(Life_Deaths,A479))*INDEX(Life_LapseRateFactor,(Global_DurationInforce+A479))</f>
        <v>1.2174535203899161E-4</v>
      </c>
      <c r="F479" s="22" cm="1">
        <f t="array" ref="F479">INDEX(Life_PolicyHoldersInforce,A479)*INDEX(Global_QxFactor,INDEX(Global_Age,A479),Global_QxIndex)</f>
        <v>4.0422979409460162E-7</v>
      </c>
      <c r="G479" s="11" cm="1">
        <f t="array" ref="G479">INDEX(Life_Deaths,A479)*Life_SumAssured</f>
        <v>0.20211489704730082</v>
      </c>
      <c r="H479" s="11" cm="1">
        <f t="array" ref="H479">INDEX(Life_PolicyHoldersInforce,A479)*Life_Premium</f>
        <v>0.62116700554553628</v>
      </c>
      <c r="I479" s="11" cm="1">
        <f t="array" ref="I479">INDEX(Life_PolicyHoldersInforce,A479)*INDEX(Global_EscalatedExpense,A479)</f>
        <v>0.48233901041503308</v>
      </c>
      <c r="J479" s="11" cm="1">
        <f t="array" ref="J479">INDEX(Life_PremiumsReceived,A479)-INDEX(Life_ExpensesPaid,A479)-INDEX(Life_DeathBenefitsPaid,A479)</f>
        <v>-6.3286901916797617E-2</v>
      </c>
      <c r="K479" s="11" cm="1">
        <f t="array" ref="K479">IF(A479=Global_MaxT,INDEX(Life_NetCF,A479),INDEX(Life_NetCF,A479)+(INDEX(Life_BEL,(A479+1))/INDEX(Global_DiscountFactor,A479)))</f>
        <v>-539.33014299114768</v>
      </c>
      <c r="L479" s="11"/>
      <c r="M479" s="5">
        <f t="shared" si="15"/>
        <v>40</v>
      </c>
      <c r="N479" s="22" cm="1">
        <f t="array" ref="N479">INDEX(Annuity_PolicyHoldersInforce,A479)*INDEX(Global_QxFactor,INDEX(Global_Age,A479),Global_QxIndex)</f>
        <v>2.8917687644306965E-5</v>
      </c>
      <c r="O479" s="22" cm="1">
        <f t="array" ref="O479">IF(A479=1,1,INDEX(Annuity_PolicyHoldersInforce,(A479-1))-INDEX(Annuity_Deaths,(A479-1)))</f>
        <v>0.9963427444854801</v>
      </c>
      <c r="P479" s="23" cm="1">
        <f t="array" ref="P479">Annuity_Annuity*((1+Annuity_AnnuityEscalation)^INDEX(Annuity_PolicyAge,A479))</f>
        <v>7039.9887121246493</v>
      </c>
      <c r="Q479" s="23" cm="1">
        <f t="array" ref="Q479">INDEX(Annuity_PolicyHoldersInforce,A479)*INDEX(Global_EscalatedExpense,A479)</f>
        <v>34.505444788124102</v>
      </c>
      <c r="R479" s="23" cm="1">
        <f t="array" ref="R479">INDEX(Annuity_PolicyHoldersInforce,A479)*INDEX(Annuity_EscalatedAnnuity,A479)</f>
        <v>7014.2416745850733</v>
      </c>
      <c r="S479" s="23" cm="1">
        <f t="array" ref="S479">-INDEX(Annuity_ExpensesPaid,A479)-INDEX(Annuity_AnnuitiesPaid,A479)</f>
        <v>-7048.7471193731972</v>
      </c>
      <c r="T479" s="23" cm="1">
        <f t="array" ref="T479">IF(A479=Global_MaxT,INDEX(Annuity_NetCF,A479),INDEX(Annuity_NetCF,A479)+(INDEX(Annuity_BEL,(A479+1))*INDEX(Global_DiscountFactor,A479)))</f>
        <v>-2679435.143455592</v>
      </c>
    </row>
    <row r="480" spans="1:20" x14ac:dyDescent="0.2">
      <c r="A480" s="7">
        <v>478</v>
      </c>
      <c r="B480" s="21">
        <f t="shared" si="14"/>
        <v>61</v>
      </c>
      <c r="C480" s="21"/>
      <c r="D480" s="22" cm="1">
        <f t="array" ref="D480">IF(A480=1,1,INDEX(Life_PolicyHoldersInforce,(A480-1))-INDEX(Life_Deaths,(A480-1))-INDEX(Life_Lapses,(A480-1)))</f>
        <v>1.3805361753268625E-2</v>
      </c>
      <c r="E480" s="22" cm="1">
        <f t="array" ref="E480">(INDEX(Life_PolicyHoldersInforce,A480)-INDEX(Life_Deaths,A480))*INDEX(Life_LapseRateFactor,(Global_DurationInforce+A480))</f>
        <v>1.206775989075183E-4</v>
      </c>
      <c r="F480" s="22" cm="1">
        <f t="array" ref="F480">INDEX(Life_PolicyHoldersInforce,A480)*INDEX(Global_QxFactor,INDEX(Global_Age,A480),Global_QxIndex)</f>
        <v>4.0068454475858527E-7</v>
      </c>
      <c r="G480" s="11" cm="1">
        <f t="array" ref="G480">INDEX(Life_Deaths,A480)*Life_SumAssured</f>
        <v>0.20034227237929264</v>
      </c>
      <c r="H480" s="11" cm="1">
        <f t="array" ref="H480">INDEX(Life_PolicyHoldersInforce,A480)*Life_Premium</f>
        <v>0.61571913419578073</v>
      </c>
      <c r="I480" s="11" cm="1">
        <f t="array" ref="I480">INDEX(Life_PolicyHoldersInforce,A480)*INDEX(Global_EscalatedExpense,A480)</f>
        <v>0.48005658756721359</v>
      </c>
      <c r="J480" s="11" cm="1">
        <f t="array" ref="J480">INDEX(Life_PremiumsReceived,A480)-INDEX(Life_ExpensesPaid,A480)-INDEX(Life_DeathBenefitsPaid,A480)</f>
        <v>-6.4679725750725503E-2</v>
      </c>
      <c r="K480" s="11" cm="1">
        <f t="array" ref="K480">IF(A480=Global_MaxT,INDEX(Life_NetCF,A480),INDEX(Life_NetCF,A480)+(INDEX(Life_BEL,(A480+1))/INDEX(Global_DiscountFactor,A480)))</f>
        <v>-536.65466238394981</v>
      </c>
      <c r="L480" s="11"/>
      <c r="M480" s="5">
        <f t="shared" si="15"/>
        <v>40</v>
      </c>
      <c r="N480" s="22" cm="1">
        <f t="array" ref="N480">INDEX(Annuity_PolicyHoldersInforce,A480)*INDEX(Global_QxFactor,INDEX(Global_Age,A480),Global_QxIndex)</f>
        <v>2.8916848342105666E-5</v>
      </c>
      <c r="O480" s="22" cm="1">
        <f t="array" ref="O480">IF(A480=1,1,INDEX(Annuity_PolicyHoldersInforce,(A480-1))-INDEX(Annuity_Deaths,(A480-1)))</f>
        <v>0.99631382679783576</v>
      </c>
      <c r="P480" s="23" cm="1">
        <f t="array" ref="P480">Annuity_Annuity*((1+Annuity_AnnuityEscalation)^INDEX(Annuity_PolicyAge,A480))</f>
        <v>7039.9887121246493</v>
      </c>
      <c r="Q480" s="23" cm="1">
        <f t="array" ref="Q480">INDEX(Annuity_PolicyHoldersInforce,A480)*INDEX(Global_EscalatedExpense,A480)</f>
        <v>34.645018680901963</v>
      </c>
      <c r="R480" s="23" cm="1">
        <f t="array" ref="R480">INDEX(Annuity_PolicyHoldersInforce,A480)*INDEX(Annuity_EscalatedAnnuity,A480)</f>
        <v>7014.0380943904765</v>
      </c>
      <c r="S480" s="23" cm="1">
        <f t="array" ref="S480">-INDEX(Annuity_ExpensesPaid,A480)-INDEX(Annuity_AnnuitiesPaid,A480)</f>
        <v>-7048.6831130713781</v>
      </c>
      <c r="T480" s="23" cm="1">
        <f t="array" ref="T480">IF(A480=Global_MaxT,INDEX(Annuity_NetCF,A480),INDEX(Annuity_NetCF,A480)+(INDEX(Annuity_BEL,(A480+1))*INDEX(Global_DiscountFactor,A480)))</f>
        <v>-2685394.3722505202</v>
      </c>
    </row>
    <row r="481" spans="1:20" x14ac:dyDescent="0.2">
      <c r="A481" s="7">
        <v>479</v>
      </c>
      <c r="B481" s="21">
        <f t="shared" si="14"/>
        <v>61</v>
      </c>
      <c r="C481" s="21"/>
      <c r="D481" s="22" cm="1">
        <f t="array" ref="D481">IF(A481=1,1,INDEX(Life_PolicyHoldersInforce,(A481-1))-INDEX(Life_Deaths,(A481-1))-INDEX(Life_Lapses,(A481-1)))</f>
        <v>1.3684283469816347E-2</v>
      </c>
      <c r="E481" s="22" cm="1">
        <f t="array" ref="E481">(INDEX(Life_PolicyHoldersInforce,A481)-INDEX(Life_Deaths,A481))*INDEX(Life_LapseRateFactor,(Global_DurationInforce+A481))</f>
        <v>1.1961921037790189E-4</v>
      </c>
      <c r="F481" s="22" cm="1">
        <f t="array" ref="F481">INDEX(Life_PolicyHoldersInforce,A481)*INDEX(Global_QxFactor,INDEX(Global_Age,A481),Global_QxIndex)</f>
        <v>3.9717038861025106E-7</v>
      </c>
      <c r="G481" s="11" cm="1">
        <f t="array" ref="G481">INDEX(Life_Deaths,A481)*Life_SumAssured</f>
        <v>0.19858519430512553</v>
      </c>
      <c r="H481" s="11" cm="1">
        <f t="array" ref="H481">INDEX(Life_PolicyHoldersInforce,A481)*Life_Premium</f>
        <v>0.6103190427538091</v>
      </c>
      <c r="I481" s="11" cm="1">
        <f t="array" ref="I481">INDEX(Life_PolicyHoldersInforce,A481)*INDEX(Global_EscalatedExpense,A481)</f>
        <v>0.47778496511899626</v>
      </c>
      <c r="J481" s="11" cm="1">
        <f t="array" ref="J481">INDEX(Life_PremiumsReceived,A481)-INDEX(Life_ExpensesPaid,A481)-INDEX(Life_DeathBenefitsPaid,A481)</f>
        <v>-6.6051116670312687E-2</v>
      </c>
      <c r="K481" s="11" cm="1">
        <f t="array" ref="K481">IF(A481=Global_MaxT,INDEX(Life_NetCF,A481),INDEX(Life_NetCF,A481)+(INDEX(Life_BEL,(A481+1))/INDEX(Global_DiscountFactor,A481)))</f>
        <v>-533.99075565362932</v>
      </c>
      <c r="L481" s="11"/>
      <c r="M481" s="5">
        <f t="shared" si="15"/>
        <v>40</v>
      </c>
      <c r="N481" s="22" cm="1">
        <f t="array" ref="N481">INDEX(Annuity_PolicyHoldersInforce,A481)*INDEX(Global_QxFactor,INDEX(Global_Age,A481),Global_QxIndex)</f>
        <v>2.8916009064264139E-5</v>
      </c>
      <c r="O481" s="22" cm="1">
        <f t="array" ref="O481">IF(A481=1,1,INDEX(Annuity_PolicyHoldersInforce,(A481-1))-INDEX(Annuity_Deaths,(A481-1)))</f>
        <v>0.9962849099494937</v>
      </c>
      <c r="P481" s="23" cm="1">
        <f t="array" ref="P481">Annuity_Annuity*((1+Annuity_AnnuityEscalation)^INDEX(Annuity_PolicyAge,A481))</f>
        <v>7039.9887121246493</v>
      </c>
      <c r="Q481" s="23" cm="1">
        <f t="array" ref="Q481">INDEX(Annuity_PolicyHoldersInforce,A481)*INDEX(Global_EscalatedExpense,A481)</f>
        <v>34.785157147522142</v>
      </c>
      <c r="R481" s="23" cm="1">
        <f t="array" ref="R481">INDEX(Annuity_PolicyHoldersInforce,A481)*INDEX(Annuity_EscalatedAnnuity,A481)</f>
        <v>7013.8345201045586</v>
      </c>
      <c r="S481" s="23" cm="1">
        <f t="array" ref="S481">-INDEX(Annuity_ExpensesPaid,A481)-INDEX(Annuity_AnnuitiesPaid,A481)</f>
        <v>-7048.6196772520807</v>
      </c>
      <c r="T481" s="23" cm="1">
        <f t="array" ref="T481">IF(A481=Global_MaxT,INDEX(Annuity_NetCF,A481),INDEX(Annuity_NetCF,A481)+(INDEX(Annuity_BEL,(A481+1))*INDEX(Global_DiscountFactor,A481)))</f>
        <v>-2691382.6722107935</v>
      </c>
    </row>
    <row r="482" spans="1:20" x14ac:dyDescent="0.2">
      <c r="A482" s="7">
        <v>480</v>
      </c>
      <c r="B482" s="21">
        <f t="shared" si="14"/>
        <v>62</v>
      </c>
      <c r="C482" s="21"/>
      <c r="D482" s="22" cm="1">
        <f t="array" ref="D482">IF(A482=1,1,INDEX(Life_PolicyHoldersInforce,(A482-1))-INDEX(Life_Deaths,(A482-1))-INDEX(Life_Lapses,(A482-1)))</f>
        <v>1.3564267089049835E-2</v>
      </c>
      <c r="E482" s="22" cm="1">
        <f t="array" ref="E482">(INDEX(Life_PolicyHoldersInforce,A482)-INDEX(Life_Deaths,A482))*INDEX(Life_LapseRateFactor,(Global_DurationInforce+A482))</f>
        <v>1.1856970221512849E-4</v>
      </c>
      <c r="F482" s="22" cm="1">
        <f t="array" ref="F482">INDEX(Life_PolicyHoldersInforce,A482)*INDEX(Global_QxFactor,INDEX(Global_Age,A482),Global_QxIndex)</f>
        <v>4.3968588417666464E-7</v>
      </c>
      <c r="G482" s="11" cm="1">
        <f t="array" ref="G482">INDEX(Life_Deaths,A482)*Life_SumAssured</f>
        <v>0.21984294208833233</v>
      </c>
      <c r="H482" s="11" cm="1">
        <f t="array" ref="H482">INDEX(Life_PolicyHoldersInforce,A482)*Life_Premium</f>
        <v>0.60496631217162267</v>
      </c>
      <c r="I482" s="11" cm="1">
        <f t="array" ref="I482">INDEX(Life_PolicyHoldersInforce,A482)*INDEX(Global_EscalatedExpense,A482)</f>
        <v>0.47552409196300982</v>
      </c>
      <c r="J482" s="11" cm="1">
        <f t="array" ref="J482">INDEX(Life_PremiumsReceived,A482)-INDEX(Life_ExpensesPaid,A482)-INDEX(Life_DeathBenefitsPaid,A482)</f>
        <v>-9.0400721879719481E-2</v>
      </c>
      <c r="K482" s="11" cm="1">
        <f t="array" ref="K482">IF(A482=Global_MaxT,INDEX(Life_NetCF,A482),INDEX(Life_NetCF,A482)+(INDEX(Life_BEL,(A482+1))/INDEX(Global_DiscountFactor,A482)))</f>
        <v>-531.33838806574113</v>
      </c>
      <c r="L482" s="11"/>
      <c r="M482" s="5">
        <f t="shared" si="15"/>
        <v>41</v>
      </c>
      <c r="N482" s="22" cm="1">
        <f t="array" ref="N482">INDEX(Annuity_PolicyHoldersInforce,A482)*INDEX(Global_QxFactor,INDEX(Global_Age,A482),Global_QxIndex)</f>
        <v>3.2293650271426784E-5</v>
      </c>
      <c r="O482" s="22" cm="1">
        <f t="array" ref="O482">IF(A482=1,1,INDEX(Annuity_PolicyHoldersInforce,(A482-1))-INDEX(Annuity_Deaths,(A482-1)))</f>
        <v>0.99625599394042941</v>
      </c>
      <c r="P482" s="23" cm="1">
        <f t="array" ref="P482">Annuity_Annuity*((1+Annuity_AnnuityEscalation)^INDEX(Annuity_PolicyAge,A482))</f>
        <v>7391.9881477308818</v>
      </c>
      <c r="Q482" s="23" cm="1">
        <f t="array" ref="Q482">INDEX(Annuity_PolicyHoldersInforce,A482)*INDEX(Global_EscalatedExpense,A482)</f>
        <v>34.925862471675487</v>
      </c>
      <c r="R482" s="23" cm="1">
        <f t="array" ref="R482">INDEX(Annuity_PolicyHoldersInforce,A482)*INDEX(Annuity_EscalatedAnnuity,A482)</f>
        <v>7364.3124993135034</v>
      </c>
      <c r="S482" s="23" cm="1">
        <f t="array" ref="S482">-INDEX(Annuity_ExpensesPaid,A482)-INDEX(Annuity_AnnuitiesPaid,A482)</f>
        <v>-7399.2383617851792</v>
      </c>
      <c r="T482" s="23" cm="1">
        <f t="array" ref="T482">IF(A482=Global_MaxT,INDEX(Annuity_NetCF,A482),INDEX(Annuity_NetCF,A482)+(INDEX(Annuity_BEL,(A482+1))*INDEX(Global_DiscountFactor,A482)))</f>
        <v>-2697400.1842685207</v>
      </c>
    </row>
    <row r="483" spans="1:20" x14ac:dyDescent="0.2">
      <c r="A483" s="7">
        <v>481</v>
      </c>
      <c r="B483" s="21">
        <f t="shared" si="14"/>
        <v>62</v>
      </c>
      <c r="C483" s="21"/>
      <c r="D483" s="22" cm="1">
        <f t="array" ref="D483">IF(A483=1,1,INDEX(Life_PolicyHoldersInforce,(A483-1))-INDEX(Life_Deaths,(A483-1))-INDEX(Life_Lapses,(A483-1)))</f>
        <v>1.3445257700950529E-2</v>
      </c>
      <c r="E483" s="22" cm="1">
        <f t="array" ref="E483">(INDEX(Life_PolicyHoldersInforce,A483)-INDEX(Life_Deaths,A483))*INDEX(Life_LapseRateFactor,(Global_DurationInforce+A483))</f>
        <v>1.1752940216683979E-4</v>
      </c>
      <c r="F483" s="22" cm="1">
        <f t="array" ref="F483">INDEX(Life_PolicyHoldersInforce,A483)*INDEX(Global_QxFactor,INDEX(Global_Age,A483),Global_QxIndex)</f>
        <v>4.3582819340072813E-7</v>
      </c>
      <c r="G483" s="11" cm="1">
        <f t="array" ref="G483">INDEX(Life_Deaths,A483)*Life_SumAssured</f>
        <v>0.21791409670036407</v>
      </c>
      <c r="H483" s="11" cm="1">
        <f t="array" ref="H483">INDEX(Life_PolicyHoldersInforce,A483)*Life_Premium</f>
        <v>0.59965849346239364</v>
      </c>
      <c r="I483" s="11" cm="1">
        <f t="array" ref="I483">INDEX(Life_PolicyHoldersInforce,A483)*INDEX(Global_EscalatedExpense,A483)</f>
        <v>0.47327231223149369</v>
      </c>
      <c r="J483" s="11" cm="1">
        <f t="array" ref="J483">INDEX(Life_PremiumsReceived,A483)-INDEX(Life_ExpensesPaid,A483)-INDEX(Life_DeathBenefitsPaid,A483)</f>
        <v>-9.1527915469464122E-2</v>
      </c>
      <c r="K483" s="11" cm="1">
        <f t="array" ref="K483">IF(A483=Global_MaxT,INDEX(Life_NetCF,A483),INDEX(Life_NetCF,A483)+(INDEX(Life_BEL,(A483+1))/INDEX(Global_DiscountFactor,A483)))</f>
        <v>-528.67463681654249</v>
      </c>
      <c r="L483" s="11"/>
      <c r="M483" s="5">
        <f t="shared" si="15"/>
        <v>41</v>
      </c>
      <c r="N483" s="22" cm="1">
        <f t="array" ref="N483">INDEX(Annuity_PolicyHoldersInforce,A483)*INDEX(Global_QxFactor,INDEX(Global_Age,A483),Global_QxIndex)</f>
        <v>3.2292603472356866E-5</v>
      </c>
      <c r="O483" s="22" cm="1">
        <f t="array" ref="O483">IF(A483=1,1,INDEX(Annuity_PolicyHoldersInforce,(A483-1))-INDEX(Annuity_Deaths,(A483-1)))</f>
        <v>0.99622370029015794</v>
      </c>
      <c r="P483" s="23" cm="1">
        <f t="array" ref="P483">Annuity_Annuity*((1+Annuity_AnnuityEscalation)^INDEX(Annuity_PolicyAge,A483))</f>
        <v>7391.9881477308818</v>
      </c>
      <c r="Q483" s="23" cm="1">
        <f t="array" ref="Q483">INDEX(Annuity_PolicyHoldersInforce,A483)*INDEX(Global_EscalatedExpense,A483)</f>
        <v>35.067018023968807</v>
      </c>
      <c r="R483" s="23" cm="1">
        <f t="array" ref="R483">INDEX(Annuity_PolicyHoldersInforce,A483)*INDEX(Annuity_EscalatedAnnuity,A483)</f>
        <v>7364.0737850334499</v>
      </c>
      <c r="S483" s="23" cm="1">
        <f t="array" ref="S483">-INDEX(Annuity_ExpensesPaid,A483)-INDEX(Annuity_AnnuitiesPaid,A483)</f>
        <v>-7399.1408030574185</v>
      </c>
      <c r="T483" s="23" cm="1">
        <f t="array" ref="T483">IF(A483=Global_MaxT,INDEX(Annuity_NetCF,A483),INDEX(Annuity_NetCF,A483)+(INDEX(Annuity_BEL,(A483+1))*INDEX(Global_DiscountFactor,A483)))</f>
        <v>-2703094.6615317571</v>
      </c>
    </row>
    <row r="484" spans="1:20" x14ac:dyDescent="0.2">
      <c r="A484" s="7">
        <v>482</v>
      </c>
      <c r="B484" s="21">
        <f t="shared" si="14"/>
        <v>62</v>
      </c>
      <c r="C484" s="21"/>
      <c r="D484" s="22" cm="1">
        <f t="array" ref="D484">IF(A484=1,1,INDEX(Life_PolicyHoldersInforce,(A484-1))-INDEX(Life_Deaths,(A484-1))-INDEX(Life_Lapses,(A484-1)))</f>
        <v>1.3327292470590288E-2</v>
      </c>
      <c r="E484" s="22" cm="1">
        <f t="array" ref="E484">(INDEX(Life_PolicyHoldersInforce,A484)-INDEX(Life_Deaths,A484))*INDEX(Life_LapseRateFactor,(Global_DurationInforce+A484))</f>
        <v>1.164982294434094E-4</v>
      </c>
      <c r="F484" s="22" cm="1">
        <f t="array" ref="F484">INDEX(Life_PolicyHoldersInforce,A484)*INDEX(Global_QxFactor,INDEX(Global_Age,A484),Global_QxIndex)</f>
        <v>4.3200434901071915E-7</v>
      </c>
      <c r="G484" s="11" cm="1">
        <f t="array" ref="G484">INDEX(Life_Deaths,A484)*Life_SumAssured</f>
        <v>0.21600217450535958</v>
      </c>
      <c r="H484" s="11" cm="1">
        <f t="array" ref="H484">INDEX(Life_PolicyHoldersInforce,A484)*Life_Premium</f>
        <v>0.59439724418832685</v>
      </c>
      <c r="I484" s="11" cm="1">
        <f t="array" ref="I484">INDEX(Life_PolicyHoldersInforce,A484)*INDEX(Global_EscalatedExpense,A484)</f>
        <v>0.47103119549696454</v>
      </c>
      <c r="J484" s="11" cm="1">
        <f t="array" ref="J484">INDEX(Life_PremiumsReceived,A484)-INDEX(Life_ExpensesPaid,A484)-INDEX(Life_DeathBenefitsPaid,A484)</f>
        <v>-9.2636125813997272E-2</v>
      </c>
      <c r="K484" s="11" cm="1">
        <f t="array" ref="K484">IF(A484=Global_MaxT,INDEX(Life_NetCF,A484),INDEX(Life_NetCF,A484)+(INDEX(Life_BEL,(A484+1))/INDEX(Global_DiscountFactor,A484)))</f>
        <v>-526.02266697107473</v>
      </c>
      <c r="L484" s="11"/>
      <c r="M484" s="5">
        <f t="shared" si="15"/>
        <v>41</v>
      </c>
      <c r="N484" s="22" cm="1">
        <f t="array" ref="N484">INDEX(Annuity_PolicyHoldersInforce,A484)*INDEX(Global_QxFactor,INDEX(Global_Age,A484),Global_QxIndex)</f>
        <v>3.2291556707218959E-5</v>
      </c>
      <c r="O484" s="22" cm="1">
        <f t="array" ref="O484">IF(A484=1,1,INDEX(Annuity_PolicyHoldersInforce,(A484-1))-INDEX(Annuity_Deaths,(A484-1)))</f>
        <v>0.99619140768668557</v>
      </c>
      <c r="P484" s="23" cm="1">
        <f t="array" ref="P484">Annuity_Annuity*((1+Annuity_AnnuityEscalation)^INDEX(Annuity_PolicyAge,A484))</f>
        <v>7391.9881477308818</v>
      </c>
      <c r="Q484" s="23" cm="1">
        <f t="array" ref="Q484">INDEX(Annuity_PolicyHoldersInforce,A484)*INDEX(Global_EscalatedExpense,A484)</f>
        <v>35.208744067254656</v>
      </c>
      <c r="R484" s="23" cm="1">
        <f t="array" ref="R484">INDEX(Annuity_PolicyHoldersInforce,A484)*INDEX(Annuity_EscalatedAnnuity,A484)</f>
        <v>7363.8350784913227</v>
      </c>
      <c r="S484" s="23" cm="1">
        <f t="array" ref="S484">-INDEX(Annuity_ExpensesPaid,A484)-INDEX(Annuity_AnnuitiesPaid,A484)</f>
        <v>-7399.0438225585776</v>
      </c>
      <c r="T484" s="23" cm="1">
        <f t="array" ref="T484">IF(A484=Global_MaxT,INDEX(Annuity_NetCF,A484),INDEX(Annuity_NetCF,A484)+(INDEX(Annuity_BEL,(A484+1))*INDEX(Global_DiscountFactor,A484)))</f>
        <v>-2708816.9549846156</v>
      </c>
    </row>
    <row r="485" spans="1:20" x14ac:dyDescent="0.2">
      <c r="A485" s="7">
        <v>483</v>
      </c>
      <c r="B485" s="21">
        <f t="shared" si="14"/>
        <v>62</v>
      </c>
      <c r="C485" s="21"/>
      <c r="D485" s="22" cm="1">
        <f t="array" ref="D485">IF(A485=1,1,INDEX(Life_PolicyHoldersInforce,(A485-1))-INDEX(Life_Deaths,(A485-1))-INDEX(Life_Lapses,(A485-1)))</f>
        <v>1.3210362236797868E-2</v>
      </c>
      <c r="E485" s="22" cm="1">
        <f t="array" ref="E485">(INDEX(Life_PolicyHoldersInforce,A485)-INDEX(Life_Deaths,A485))*INDEX(Life_LapseRateFactor,(Global_DurationInforce+A485))</f>
        <v>1.1547610396403831E-4</v>
      </c>
      <c r="F485" s="22" cm="1">
        <f t="array" ref="F485">INDEX(Life_PolicyHoldersInforce,A485)*INDEX(Global_QxFactor,INDEX(Global_Age,A485),Global_QxIndex)</f>
        <v>4.2821405404715939E-7</v>
      </c>
      <c r="G485" s="11" cm="1">
        <f t="array" ref="G485">INDEX(Life_Deaths,A485)*Life_SumAssured</f>
        <v>0.2141070270235797</v>
      </c>
      <c r="H485" s="11" cm="1">
        <f t="array" ref="H485">INDEX(Life_PolicyHoldersInforce,A485)*Life_Premium</f>
        <v>0.58918215576118493</v>
      </c>
      <c r="I485" s="11" cm="1">
        <f t="array" ref="I485">INDEX(Life_PolicyHoldersInforce,A485)*INDEX(Global_EscalatedExpense,A485)</f>
        <v>0.46880069126624691</v>
      </c>
      <c r="J485" s="11" cm="1">
        <f t="array" ref="J485">INDEX(Life_PremiumsReceived,A485)-INDEX(Life_ExpensesPaid,A485)-INDEX(Life_DeathBenefitsPaid,A485)</f>
        <v>-9.372556252864167E-2</v>
      </c>
      <c r="K485" s="11" cm="1">
        <f t="array" ref="K485">IF(A485=Global_MaxT,INDEX(Life_NetCF,A485),INDEX(Life_NetCF,A485)+(INDEX(Life_BEL,(A485+1))/INDEX(Global_DiscountFactor,A485)))</f>
        <v>-523.3824403518355</v>
      </c>
      <c r="L485" s="11"/>
      <c r="M485" s="5">
        <f t="shared" si="15"/>
        <v>41</v>
      </c>
      <c r="N485" s="22" cm="1">
        <f t="array" ref="N485">INDEX(Annuity_PolicyHoldersInforce,A485)*INDEX(Global_QxFactor,INDEX(Global_Age,A485),Global_QxIndex)</f>
        <v>3.2290509976011952E-5</v>
      </c>
      <c r="O485" s="22" cm="1">
        <f t="array" ref="O485">IF(A485=1,1,INDEX(Annuity_PolicyHoldersInforce,(A485-1))-INDEX(Annuity_Deaths,(A485-1)))</f>
        <v>0.99615911612997832</v>
      </c>
      <c r="P485" s="23" cm="1">
        <f t="array" ref="P485">Annuity_Annuity*((1+Annuity_AnnuityEscalation)^INDEX(Annuity_PolicyAge,A485))</f>
        <v>7391.9881477308818</v>
      </c>
      <c r="Q485" s="23" cm="1">
        <f t="array" ref="Q485">INDEX(Annuity_PolicyHoldersInforce,A485)*INDEX(Global_EscalatedExpense,A485)</f>
        <v>35.351042907215998</v>
      </c>
      <c r="R485" s="23" cm="1">
        <f t="array" ref="R485">INDEX(Annuity_PolicyHoldersInforce,A485)*INDEX(Annuity_EscalatedAnnuity,A485)</f>
        <v>7363.5963796868709</v>
      </c>
      <c r="S485" s="23" cm="1">
        <f t="array" ref="S485">-INDEX(Annuity_ExpensesPaid,A485)-INDEX(Annuity_AnnuitiesPaid,A485)</f>
        <v>-7398.9474225940867</v>
      </c>
      <c r="T485" s="23" cm="1">
        <f t="array" ref="T485">IF(A485=Global_MaxT,INDEX(Annuity_NetCF,A485),INDEX(Annuity_NetCF,A485)+(INDEX(Annuity_BEL,(A485+1))*INDEX(Global_DiscountFactor,A485)))</f>
        <v>-2714567.1994427615</v>
      </c>
    </row>
    <row r="486" spans="1:20" x14ac:dyDescent="0.2">
      <c r="A486" s="7">
        <v>484</v>
      </c>
      <c r="B486" s="21">
        <f t="shared" si="14"/>
        <v>62</v>
      </c>
      <c r="C486" s="21"/>
      <c r="D486" s="22" cm="1">
        <f t="array" ref="D486">IF(A486=1,1,INDEX(Life_PolicyHoldersInforce,(A486-1))-INDEX(Life_Deaths,(A486-1))-INDEX(Life_Lapses,(A486-1)))</f>
        <v>1.3094457918779782E-2</v>
      </c>
      <c r="E486" s="22" cm="1">
        <f t="array" ref="E486">(INDEX(Life_PolicyHoldersInforce,A486)-INDEX(Life_Deaths,A486))*INDEX(Life_LapseRateFactor,(Global_DurationInforce+A486))</f>
        <v>1.1446294635053582E-4</v>
      </c>
      <c r="F486" s="22" cm="1">
        <f t="array" ref="F486">INDEX(Life_PolicyHoldersInforce,A486)*INDEX(Global_QxFactor,INDEX(Global_Age,A486),Global_QxIndex)</f>
        <v>4.2445701415601664E-7</v>
      </c>
      <c r="G486" s="11" cm="1">
        <f t="array" ref="G486">INDEX(Life_Deaths,A486)*Life_SumAssured</f>
        <v>0.21222850707800833</v>
      </c>
      <c r="H486" s="11" cm="1">
        <f t="array" ref="H486">INDEX(Life_PolicyHoldersInforce,A486)*Life_Premium</f>
        <v>0.5840128231775783</v>
      </c>
      <c r="I486" s="11" cm="1">
        <f t="array" ref="I486">INDEX(Life_PolicyHoldersInforce,A486)*INDEX(Global_EscalatedExpense,A486)</f>
        <v>0.4665807492852716</v>
      </c>
      <c r="J486" s="11" cm="1">
        <f t="array" ref="J486">INDEX(Life_PremiumsReceived,A486)-INDEX(Life_ExpensesPaid,A486)-INDEX(Life_DeathBenefitsPaid,A486)</f>
        <v>-9.4796433185701634E-2</v>
      </c>
      <c r="K486" s="11" cm="1">
        <f t="array" ref="K486">IF(A486=Global_MaxT,INDEX(Life_NetCF,A486),INDEX(Life_NetCF,A486)+(INDEX(Life_BEL,(A486+1))/INDEX(Global_DiscountFactor,A486)))</f>
        <v>-520.75391875765342</v>
      </c>
      <c r="L486" s="11"/>
      <c r="M486" s="5">
        <f t="shared" si="15"/>
        <v>41</v>
      </c>
      <c r="N486" s="22" cm="1">
        <f t="array" ref="N486">INDEX(Annuity_PolicyHoldersInforce,A486)*INDEX(Global_QxFactor,INDEX(Global_Age,A486),Global_QxIndex)</f>
        <v>3.2289463278734753E-5</v>
      </c>
      <c r="O486" s="22" cm="1">
        <f t="array" ref="O486">IF(A486=1,1,INDEX(Annuity_PolicyHoldersInforce,(A486-1))-INDEX(Annuity_Deaths,(A486-1)))</f>
        <v>0.99612682562000232</v>
      </c>
      <c r="P486" s="23" cm="1">
        <f t="array" ref="P486">Annuity_Annuity*((1+Annuity_AnnuityEscalation)^INDEX(Annuity_PolicyAge,A486))</f>
        <v>7391.9881477308818</v>
      </c>
      <c r="Q486" s="23" cm="1">
        <f t="array" ref="Q486">INDEX(Annuity_PolicyHoldersInforce,A486)*INDEX(Global_EscalatedExpense,A486)</f>
        <v>35.493916858854597</v>
      </c>
      <c r="R486" s="23" cm="1">
        <f t="array" ref="R486">INDEX(Annuity_PolicyHoldersInforce,A486)*INDEX(Annuity_EscalatedAnnuity,A486)</f>
        <v>7363.3576886198443</v>
      </c>
      <c r="S486" s="23" cm="1">
        <f t="array" ref="S486">-INDEX(Annuity_ExpensesPaid,A486)-INDEX(Annuity_AnnuitiesPaid,A486)</f>
        <v>-7398.8516054786987</v>
      </c>
      <c r="T486" s="23" cm="1">
        <f t="array" ref="T486">IF(A486=Global_MaxT,INDEX(Annuity_NetCF,A486),INDEX(Annuity_NetCF,A486)+(INDEX(Annuity_BEL,(A486+1))*INDEX(Global_DiscountFactor,A486)))</f>
        <v>-2720345.5303757666</v>
      </c>
    </row>
    <row r="487" spans="1:20" x14ac:dyDescent="0.2">
      <c r="A487" s="7">
        <v>485</v>
      </c>
      <c r="B487" s="21">
        <f t="shared" si="14"/>
        <v>62</v>
      </c>
      <c r="C487" s="21"/>
      <c r="D487" s="22" cm="1">
        <f t="array" ref="D487">IF(A487=1,1,INDEX(Life_PolicyHoldersInforce,(A487-1))-INDEX(Life_Deaths,(A487-1))-INDEX(Life_Lapses,(A487-1)))</f>
        <v>1.297957051541509E-2</v>
      </c>
      <c r="E487" s="22" cm="1">
        <f t="array" ref="E487">(INDEX(Life_PolicyHoldersInforce,A487)-INDEX(Life_Deaths,A487))*INDEX(Life_LapseRateFactor,(Global_DurationInforce+A487))</f>
        <v>1.134586779211551E-4</v>
      </c>
      <c r="F487" s="22" cm="1">
        <f t="array" ref="F487">INDEX(Life_PolicyHoldersInforce,A487)*INDEX(Global_QxFactor,INDEX(Global_Age,A487),Global_QxIndex)</f>
        <v>4.2073293756584506E-7</v>
      </c>
      <c r="G487" s="11" cm="1">
        <f t="array" ref="G487">INDEX(Life_Deaths,A487)*Life_SumAssured</f>
        <v>0.21036646878292253</v>
      </c>
      <c r="H487" s="11" cm="1">
        <f t="array" ref="H487">INDEX(Life_PolicyHoldersInforce,A487)*Life_Premium</f>
        <v>0.57888884498751303</v>
      </c>
      <c r="I487" s="11" cm="1">
        <f t="array" ref="I487">INDEX(Life_PolicyHoldersInforce,A487)*INDEX(Global_EscalatedExpense,A487)</f>
        <v>0.46437131953794009</v>
      </c>
      <c r="J487" s="11" cm="1">
        <f t="array" ref="J487">INDEX(Life_PremiumsReceived,A487)-INDEX(Life_ExpensesPaid,A487)-INDEX(Life_DeathBenefitsPaid,A487)</f>
        <v>-9.584894333334959E-2</v>
      </c>
      <c r="K487" s="11" cm="1">
        <f t="array" ref="K487">IF(A487=Global_MaxT,INDEX(Life_NetCF,A487),INDEX(Life_NetCF,A487)+(INDEX(Life_BEL,(A487+1))/INDEX(Global_DiscountFactor,A487)))</f>
        <v>-518.13706396583564</v>
      </c>
      <c r="L487" s="11"/>
      <c r="M487" s="5">
        <f t="shared" si="15"/>
        <v>41</v>
      </c>
      <c r="N487" s="22" cm="1">
        <f t="array" ref="N487">INDEX(Annuity_PolicyHoldersInforce,A487)*INDEX(Global_QxFactor,INDEX(Global_Age,A487),Global_QxIndex)</f>
        <v>3.2288416615386259E-5</v>
      </c>
      <c r="O487" s="22" cm="1">
        <f t="array" ref="O487">IF(A487=1,1,INDEX(Annuity_PolicyHoldersInforce,(A487-1))-INDEX(Annuity_Deaths,(A487-1)))</f>
        <v>0.99609453615672361</v>
      </c>
      <c r="P487" s="23" cm="1">
        <f t="array" ref="P487">Annuity_Annuity*((1+Annuity_AnnuityEscalation)^INDEX(Annuity_PolicyAge,A487))</f>
        <v>7391.9881477308818</v>
      </c>
      <c r="Q487" s="23" cm="1">
        <f t="array" ref="Q487">INDEX(Annuity_PolicyHoldersInforce,A487)*INDEX(Global_EscalatedExpense,A487)</f>
        <v>35.637368246528411</v>
      </c>
      <c r="R487" s="23" cm="1">
        <f t="array" ref="R487">INDEX(Annuity_PolicyHoldersInforce,A487)*INDEX(Annuity_EscalatedAnnuity,A487)</f>
        <v>7363.119005289991</v>
      </c>
      <c r="S487" s="23" cm="1">
        <f t="array" ref="S487">-INDEX(Annuity_ExpensesPaid,A487)-INDEX(Annuity_AnnuitiesPaid,A487)</f>
        <v>-7398.7563735365193</v>
      </c>
      <c r="T487" s="23" cm="1">
        <f t="array" ref="T487">IF(A487=Global_MaxT,INDEX(Annuity_NetCF,A487),INDEX(Annuity_NetCF,A487)+(INDEX(Annuity_BEL,(A487+1))*INDEX(Global_DiscountFactor,A487)))</f>
        <v>-2726152.0839102818</v>
      </c>
    </row>
    <row r="488" spans="1:20" x14ac:dyDescent="0.2">
      <c r="A488" s="7">
        <v>486</v>
      </c>
      <c r="B488" s="21">
        <f t="shared" si="14"/>
        <v>62</v>
      </c>
      <c r="C488" s="21"/>
      <c r="D488" s="22" cm="1">
        <f t="array" ref="D488">IF(A488=1,1,INDEX(Life_PolicyHoldersInforce,(A488-1))-INDEX(Life_Deaths,(A488-1))-INDEX(Life_Lapses,(A488-1)))</f>
        <v>1.2865691104556369E-2</v>
      </c>
      <c r="E488" s="22" cm="1">
        <f t="array" ref="E488">(INDEX(Life_PolicyHoldersInforce,A488)-INDEX(Life_Deaths,A488))*INDEX(Life_LapseRateFactor,(Global_DurationInforce+A488))</f>
        <v>1.1246322068448263E-4</v>
      </c>
      <c r="F488" s="22" cm="1">
        <f t="array" ref="F488">INDEX(Life_PolicyHoldersInforce,A488)*INDEX(Global_QxFactor,INDEX(Global_Age,A488),Global_QxIndex)</f>
        <v>4.1704153506512634E-7</v>
      </c>
      <c r="G488" s="11" cm="1">
        <f t="array" ref="G488">INDEX(Life_Deaths,A488)*Life_SumAssured</f>
        <v>0.20852076753256318</v>
      </c>
      <c r="H488" s="11" cm="1">
        <f t="array" ref="H488">INDEX(Life_PolicyHoldersInforce,A488)*Life_Premium</f>
        <v>0.57380982326321406</v>
      </c>
      <c r="I488" s="11" cm="1">
        <f t="array" ref="I488">INDEX(Life_PolicyHoldersInforce,A488)*INDEX(Global_EscalatedExpense,A488)</f>
        <v>0.46217235224499781</v>
      </c>
      <c r="J488" s="11" cm="1">
        <f t="array" ref="J488">INDEX(Life_PremiumsReceived,A488)-INDEX(Life_ExpensesPaid,A488)-INDEX(Life_DeathBenefitsPaid,A488)</f>
        <v>-9.6883296514346934E-2</v>
      </c>
      <c r="K488" s="11" cm="1">
        <f t="array" ref="K488">IF(A488=Global_MaxT,INDEX(Life_NetCF,A488),INDEX(Life_NetCF,A488)+(INDEX(Life_BEL,(A488+1))/INDEX(Global_DiscountFactor,A488)))</f>
        <v>-515.53183773428646</v>
      </c>
      <c r="L488" s="11"/>
      <c r="M488" s="5">
        <f t="shared" si="15"/>
        <v>41</v>
      </c>
      <c r="N488" s="22" cm="1">
        <f t="array" ref="N488">INDEX(Annuity_PolicyHoldersInforce,A488)*INDEX(Global_QxFactor,INDEX(Global_Age,A488),Global_QxIndex)</f>
        <v>3.2287369985965365E-5</v>
      </c>
      <c r="O488" s="22" cm="1">
        <f t="array" ref="O488">IF(A488=1,1,INDEX(Annuity_PolicyHoldersInforce,(A488-1))-INDEX(Annuity_Deaths,(A488-1)))</f>
        <v>0.99606224774010821</v>
      </c>
      <c r="P488" s="23" cm="1">
        <f t="array" ref="P488">Annuity_Annuity*((1+Annuity_AnnuityEscalation)^INDEX(Annuity_PolicyAge,A488))</f>
        <v>7391.9881477308818</v>
      </c>
      <c r="Q488" s="23" cm="1">
        <f t="array" ref="Q488">INDEX(Annuity_PolicyHoldersInforce,A488)*INDEX(Global_EscalatedExpense,A488)</f>
        <v>35.781399403989447</v>
      </c>
      <c r="R488" s="23" cm="1">
        <f t="array" ref="R488">INDEX(Annuity_PolicyHoldersInforce,A488)*INDEX(Annuity_EscalatedAnnuity,A488)</f>
        <v>7362.8803296970609</v>
      </c>
      <c r="S488" s="23" cm="1">
        <f t="array" ref="S488">-INDEX(Annuity_ExpensesPaid,A488)-INDEX(Annuity_AnnuitiesPaid,A488)</f>
        <v>-7398.6617291010507</v>
      </c>
      <c r="T488" s="23" cm="1">
        <f t="array" ref="T488">IF(A488=Global_MaxT,INDEX(Annuity_NetCF,A488),INDEX(Annuity_NetCF,A488)+(INDEX(Annuity_BEL,(A488+1))*INDEX(Global_DiscountFactor,A488)))</f>
        <v>-2731986.9968332252</v>
      </c>
    </row>
    <row r="489" spans="1:20" x14ac:dyDescent="0.2">
      <c r="A489" s="7">
        <v>487</v>
      </c>
      <c r="B489" s="21">
        <f t="shared" si="14"/>
        <v>62</v>
      </c>
      <c r="C489" s="21"/>
      <c r="D489" s="22" cm="1">
        <f t="array" ref="D489">IF(A489=1,1,INDEX(Life_PolicyHoldersInforce,(A489-1))-INDEX(Life_Deaths,(A489-1))-INDEX(Life_Lapses,(A489-1)))</f>
        <v>1.2752810842336822E-2</v>
      </c>
      <c r="E489" s="22" cm="1">
        <f t="array" ref="E489">(INDEX(Life_PolicyHoldersInforce,A489)-INDEX(Life_Deaths,A489))*INDEX(Life_LapseRateFactor,(Global_DurationInforce+A489))</f>
        <v>1.1147649733338154E-4</v>
      </c>
      <c r="F489" s="22" cm="1">
        <f t="array" ref="F489">INDEX(Life_PolicyHoldersInforce,A489)*INDEX(Global_QxFactor,INDEX(Global_Age,A489),Global_QxIndex)</f>
        <v>4.1338251997980985E-7</v>
      </c>
      <c r="G489" s="11" cm="1">
        <f t="array" ref="G489">INDEX(Life_Deaths,A489)*Life_SumAssured</f>
        <v>0.20669125998990492</v>
      </c>
      <c r="H489" s="11" cm="1">
        <f t="array" ref="H489">INDEX(Life_PolicyHoldersInforce,A489)*Life_Premium</f>
        <v>0.56877536356822223</v>
      </c>
      <c r="I489" s="11" cm="1">
        <f t="array" ref="I489">INDEX(Life_PolicyHoldersInforce,A489)*INDEX(Global_EscalatedExpense,A489)</f>
        <v>0.45998379786291388</v>
      </c>
      <c r="J489" s="11" cm="1">
        <f t="array" ref="J489">INDEX(Life_PremiumsReceived,A489)-INDEX(Life_ExpensesPaid,A489)-INDEX(Life_DeathBenefitsPaid,A489)</f>
        <v>-9.7899694284596578E-2</v>
      </c>
      <c r="K489" s="11" cm="1">
        <f t="array" ref="K489">IF(A489=Global_MaxT,INDEX(Life_NetCF,A489),INDEX(Life_NetCF,A489)+(INDEX(Life_BEL,(A489+1))/INDEX(Global_DiscountFactor,A489)))</f>
        <v>-512.93820180359705</v>
      </c>
      <c r="L489" s="11"/>
      <c r="M489" s="5">
        <f t="shared" si="15"/>
        <v>41</v>
      </c>
      <c r="N489" s="22" cm="1">
        <f t="array" ref="N489">INDEX(Annuity_PolicyHoldersInforce,A489)*INDEX(Global_QxFactor,INDEX(Global_Age,A489),Global_QxIndex)</f>
        <v>3.2286323390470987E-5</v>
      </c>
      <c r="O489" s="22" cm="1">
        <f t="array" ref="O489">IF(A489=1,1,INDEX(Annuity_PolicyHoldersInforce,(A489-1))-INDEX(Annuity_Deaths,(A489-1)))</f>
        <v>0.99602996037012226</v>
      </c>
      <c r="P489" s="23" cm="1">
        <f t="array" ref="P489">Annuity_Annuity*((1+Annuity_AnnuityEscalation)^INDEX(Annuity_PolicyAge,A489))</f>
        <v>7391.9881477308818</v>
      </c>
      <c r="Q489" s="23" cm="1">
        <f t="array" ref="Q489">INDEX(Annuity_PolicyHoldersInforce,A489)*INDEX(Global_EscalatedExpense,A489)</f>
        <v>35.926012674421798</v>
      </c>
      <c r="R489" s="23" cm="1">
        <f t="array" ref="R489">INDEX(Annuity_PolicyHoldersInforce,A489)*INDEX(Annuity_EscalatedAnnuity,A489)</f>
        <v>7362.6416618408039</v>
      </c>
      <c r="S489" s="23" cm="1">
        <f t="array" ref="S489">-INDEX(Annuity_ExpensesPaid,A489)-INDEX(Annuity_AnnuitiesPaid,A489)</f>
        <v>-7398.5676745152259</v>
      </c>
      <c r="T489" s="23" cm="1">
        <f t="array" ref="T489">IF(A489=Global_MaxT,INDEX(Annuity_NetCF,A489),INDEX(Annuity_NetCF,A489)+(INDEX(Annuity_BEL,(A489+1))*INDEX(Global_DiscountFactor,A489)))</f>
        <v>-2737850.4065949875</v>
      </c>
    </row>
    <row r="490" spans="1:20" x14ac:dyDescent="0.2">
      <c r="A490" s="7">
        <v>488</v>
      </c>
      <c r="B490" s="21">
        <f t="shared" si="14"/>
        <v>62</v>
      </c>
      <c r="C490" s="21"/>
      <c r="D490" s="22" cm="1">
        <f t="array" ref="D490">IF(A490=1,1,INDEX(Life_PolicyHoldersInforce,(A490-1))-INDEX(Life_Deaths,(A490-1))-INDEX(Life_Lapses,(A490-1)))</f>
        <v>1.2640920962483459E-2</v>
      </c>
      <c r="E490" s="22" cm="1">
        <f t="array" ref="E490">(INDEX(Life_PolicyHoldersInforce,A490)-INDEX(Life_Deaths,A490))*INDEX(Life_LapseRateFactor,(Global_DurationInforce+A490))</f>
        <v>1.1049843123898788E-4</v>
      </c>
      <c r="F490" s="22" cm="1">
        <f t="array" ref="F490">INDEX(Life_PolicyHoldersInforce,A490)*INDEX(Global_QxFactor,INDEX(Global_Age,A490),Global_QxIndex)</f>
        <v>4.0975560815104899E-7</v>
      </c>
      <c r="G490" s="11" cm="1">
        <f t="array" ref="G490">INDEX(Life_Deaths,A490)*Life_SumAssured</f>
        <v>0.2048778040755245</v>
      </c>
      <c r="H490" s="11" cm="1">
        <f t="array" ref="H490">INDEX(Life_PolicyHoldersInforce,A490)*Life_Premium</f>
        <v>0.56378507492676233</v>
      </c>
      <c r="I490" s="11" cm="1">
        <f t="array" ref="I490">INDEX(Life_PolicyHoldersInforce,A490)*INDEX(Global_EscalatedExpense,A490)</f>
        <v>0.4578056070827633</v>
      </c>
      <c r="J490" s="11" cm="1">
        <f t="array" ref="J490">INDEX(Life_PremiumsReceived,A490)-INDEX(Life_ExpensesPaid,A490)-INDEX(Life_DeathBenefitsPaid,A490)</f>
        <v>-9.8898336231525469E-2</v>
      </c>
      <c r="K490" s="11" cm="1">
        <f t="array" ref="K490">IF(A490=Global_MaxT,INDEX(Life_NetCF,A490),INDEX(Life_NetCF,A490)+(INDEX(Life_BEL,(A490+1))/INDEX(Global_DiscountFactor,A490)))</f>
        <v>-510.35611789910644</v>
      </c>
      <c r="L490" s="11"/>
      <c r="M490" s="5">
        <f t="shared" si="15"/>
        <v>41</v>
      </c>
      <c r="N490" s="22" cm="1">
        <f t="array" ref="N490">INDEX(Annuity_PolicyHoldersInforce,A490)*INDEX(Global_QxFactor,INDEX(Global_Age,A490),Global_QxIndex)</f>
        <v>3.2285276828902005E-5</v>
      </c>
      <c r="O490" s="22" cm="1">
        <f t="array" ref="O490">IF(A490=1,1,INDEX(Annuity_PolicyHoldersInforce,(A490-1))-INDEX(Annuity_Deaths,(A490-1)))</f>
        <v>0.99599767404673178</v>
      </c>
      <c r="P490" s="23" cm="1">
        <f t="array" ref="P490">Annuity_Annuity*((1+Annuity_AnnuityEscalation)^INDEX(Annuity_PolicyAge,A490))</f>
        <v>7391.9881477308818</v>
      </c>
      <c r="Q490" s="23" cm="1">
        <f t="array" ref="Q490">INDEX(Annuity_PolicyHoldersInforce,A490)*INDEX(Global_EscalatedExpense,A490)</f>
        <v>36.071210410479686</v>
      </c>
      <c r="R490" s="23" cm="1">
        <f t="array" ref="R490">INDEX(Annuity_PolicyHoldersInforce,A490)*INDEX(Annuity_EscalatedAnnuity,A490)</f>
        <v>7362.403001720967</v>
      </c>
      <c r="S490" s="23" cm="1">
        <f t="array" ref="S490">-INDEX(Annuity_ExpensesPaid,A490)-INDEX(Annuity_AnnuitiesPaid,A490)</f>
        <v>-7398.4742121314466</v>
      </c>
      <c r="T490" s="23" cm="1">
        <f t="array" ref="T490">IF(A490=Global_MaxT,INDEX(Annuity_NetCF,A490),INDEX(Annuity_NetCF,A490)+(INDEX(Annuity_BEL,(A490+1))*INDEX(Global_DiscountFactor,A490)))</f>
        <v>-2743742.4513126514</v>
      </c>
    </row>
    <row r="491" spans="1:20" x14ac:dyDescent="0.2">
      <c r="A491" s="7">
        <v>489</v>
      </c>
      <c r="B491" s="21">
        <f t="shared" si="14"/>
        <v>62</v>
      </c>
      <c r="C491" s="21"/>
      <c r="D491" s="22" cm="1">
        <f t="array" ref="D491">IF(A491=1,1,INDEX(Life_PolicyHoldersInforce,(A491-1))-INDEX(Life_Deaths,(A491-1))-INDEX(Life_Lapses,(A491-1)))</f>
        <v>1.2530012775636321E-2</v>
      </c>
      <c r="E491" s="22" cm="1">
        <f t="array" ref="E491">(INDEX(Life_PolicyHoldersInforce,A491)-INDEX(Life_Deaths,A491))*INDEX(Life_LapseRateFactor,(Global_DurationInforce+A491))</f>
        <v>1.0952894644475959E-4</v>
      </c>
      <c r="F491" s="22" cm="1">
        <f t="array" ref="F491">INDEX(Life_PolicyHoldersInforce,A491)*INDEX(Global_QxFactor,INDEX(Global_Age,A491),Global_QxIndex)</f>
        <v>4.0616051791313402E-7</v>
      </c>
      <c r="G491" s="11" cm="1">
        <f t="array" ref="G491">INDEX(Life_Deaths,A491)*Life_SumAssured</f>
        <v>0.20308025895656701</v>
      </c>
      <c r="H491" s="11" cm="1">
        <f t="array" ref="H491">INDEX(Life_PolicyHoldersInforce,A491)*Life_Premium</f>
        <v>0.55883856979337998</v>
      </c>
      <c r="I491" s="11" cm="1">
        <f t="array" ref="I491">INDEX(Life_PolicyHoldersInforce,A491)*INDEX(Global_EscalatedExpense,A491)</f>
        <v>0.45563773082911735</v>
      </c>
      <c r="J491" s="11" cm="1">
        <f t="array" ref="J491">INDEX(Life_PremiumsReceived,A491)-INDEX(Life_ExpensesPaid,A491)-INDEX(Life_DeathBenefitsPaid,A491)</f>
        <v>-9.9879419992304375E-2</v>
      </c>
      <c r="K491" s="11" cm="1">
        <f t="array" ref="K491">IF(A491=Global_MaxT,INDEX(Life_NetCF,A491),INDEX(Life_NetCF,A491)+(INDEX(Life_BEL,(A491+1))/INDEX(Global_DiscountFactor,A491)))</f>
        <v>-507.78554773293445</v>
      </c>
      <c r="L491" s="11"/>
      <c r="M491" s="5">
        <f t="shared" si="15"/>
        <v>41</v>
      </c>
      <c r="N491" s="22" cm="1">
        <f t="array" ref="N491">INDEX(Annuity_PolicyHoldersInforce,A491)*INDEX(Global_QxFactor,INDEX(Global_Age,A491),Global_QxIndex)</f>
        <v>3.2284230301257338E-5</v>
      </c>
      <c r="O491" s="22" cm="1">
        <f t="array" ref="O491">IF(A491=1,1,INDEX(Annuity_PolicyHoldersInforce,(A491-1))-INDEX(Annuity_Deaths,(A491-1)))</f>
        <v>0.99596538876990293</v>
      </c>
      <c r="P491" s="23" cm="1">
        <f t="array" ref="P491">Annuity_Annuity*((1+Annuity_AnnuityEscalation)^INDEX(Annuity_PolicyAge,A491))</f>
        <v>7391.9881477308818</v>
      </c>
      <c r="Q491" s="23" cm="1">
        <f t="array" ref="Q491">INDEX(Annuity_PolicyHoldersInforce,A491)*INDEX(Global_EscalatedExpense,A491)</f>
        <v>36.216994974325765</v>
      </c>
      <c r="R491" s="23" cm="1">
        <f t="array" ref="R491">INDEX(Annuity_PolicyHoldersInforce,A491)*INDEX(Annuity_EscalatedAnnuity,A491)</f>
        <v>7362.1643493373022</v>
      </c>
      <c r="S491" s="23" cm="1">
        <f t="array" ref="S491">-INDEX(Annuity_ExpensesPaid,A491)-INDEX(Annuity_AnnuitiesPaid,A491)</f>
        <v>-7398.3813443116278</v>
      </c>
      <c r="T491" s="23" cm="1">
        <f t="array" ref="T491">IF(A491=Global_MaxT,INDEX(Annuity_NetCF,A491),INDEX(Annuity_NetCF,A491)+(INDEX(Annuity_BEL,(A491+1))*INDEX(Global_DiscountFactor,A491)))</f>
        <v>-2749663.2697732286</v>
      </c>
    </row>
    <row r="492" spans="1:20" x14ac:dyDescent="0.2">
      <c r="A492" s="7">
        <v>490</v>
      </c>
      <c r="B492" s="21">
        <f t="shared" si="14"/>
        <v>62</v>
      </c>
      <c r="C492" s="21"/>
      <c r="D492" s="22" cm="1">
        <f t="array" ref="D492">IF(A492=1,1,INDEX(Life_PolicyHoldersInforce,(A492-1))-INDEX(Life_Deaths,(A492-1))-INDEX(Life_Lapses,(A492-1)))</f>
        <v>1.2420077668673649E-2</v>
      </c>
      <c r="E492" s="22" cm="1">
        <f t="array" ref="E492">(INDEX(Life_PolicyHoldersInforce,A492)-INDEX(Life_Deaths,A492))*INDEX(Life_LapseRateFactor,(Global_DurationInforce+A492))</f>
        <v>1.0856796766057777E-4</v>
      </c>
      <c r="F492" s="22" cm="1">
        <f t="array" ref="F492">INDEX(Life_PolicyHoldersInforce,A492)*INDEX(Global_QxFactor,INDEX(Global_Age,A492),Global_QxIndex)</f>
        <v>4.0259697007161742E-7</v>
      </c>
      <c r="G492" s="11" cm="1">
        <f t="array" ref="G492">INDEX(Life_Deaths,A492)*Life_SumAssured</f>
        <v>0.20129848503580872</v>
      </c>
      <c r="H492" s="11" cm="1">
        <f t="array" ref="H492">INDEX(Life_PolicyHoldersInforce,A492)*Life_Premium</f>
        <v>0.55393546402284477</v>
      </c>
      <c r="I492" s="11" cm="1">
        <f t="array" ref="I492">INDEX(Life_PolicyHoldersInforce,A492)*INDEX(Global_EscalatedExpense,A492)</f>
        <v>0.45348012025893719</v>
      </c>
      <c r="J492" s="11" cm="1">
        <f t="array" ref="J492">INDEX(Life_PremiumsReceived,A492)-INDEX(Life_ExpensesPaid,A492)-INDEX(Life_DeathBenefitsPaid,A492)</f>
        <v>-0.10084314127190114</v>
      </c>
      <c r="K492" s="11" cm="1">
        <f t="array" ref="K492">IF(A492=Global_MaxT,INDEX(Life_NetCF,A492),INDEX(Life_NetCF,A492)+(INDEX(Life_BEL,(A492+1))/INDEX(Global_DiscountFactor,A492)))</f>
        <v>-505.22645300598657</v>
      </c>
      <c r="L492" s="11"/>
      <c r="M492" s="5">
        <f t="shared" si="15"/>
        <v>41</v>
      </c>
      <c r="N492" s="22" cm="1">
        <f t="array" ref="N492">INDEX(Annuity_PolicyHoldersInforce,A492)*INDEX(Global_QxFactor,INDEX(Global_Age,A492),Global_QxIndex)</f>
        <v>3.2283183807535872E-5</v>
      </c>
      <c r="O492" s="22" cm="1">
        <f t="array" ref="O492">IF(A492=1,1,INDEX(Annuity_PolicyHoldersInforce,(A492-1))-INDEX(Annuity_Deaths,(A492-1)))</f>
        <v>0.99593310453960171</v>
      </c>
      <c r="P492" s="23" cm="1">
        <f t="array" ref="P492">Annuity_Annuity*((1+Annuity_AnnuityEscalation)^INDEX(Annuity_PolicyAge,A492))</f>
        <v>7391.9881477308818</v>
      </c>
      <c r="Q492" s="23" cm="1">
        <f t="array" ref="Q492">INDEX(Annuity_PolicyHoldersInforce,A492)*INDEX(Global_EscalatedExpense,A492)</f>
        <v>36.363368737669568</v>
      </c>
      <c r="R492" s="23" cm="1">
        <f t="array" ref="R492">INDEX(Annuity_PolicyHoldersInforce,A492)*INDEX(Annuity_EscalatedAnnuity,A492)</f>
        <v>7361.9257046895573</v>
      </c>
      <c r="S492" s="23" cm="1">
        <f t="array" ref="S492">-INDEX(Annuity_ExpensesPaid,A492)-INDEX(Annuity_AnnuitiesPaid,A492)</f>
        <v>-7398.2890734272269</v>
      </c>
      <c r="T492" s="23" cm="1">
        <f t="array" ref="T492">IF(A492=Global_MaxT,INDEX(Annuity_NetCF,A492),INDEX(Annuity_NetCF,A492)+(INDEX(Annuity_BEL,(A492+1))*INDEX(Global_DiscountFactor,A492)))</f>
        <v>-2755613.0014369097</v>
      </c>
    </row>
    <row r="493" spans="1:20" x14ac:dyDescent="0.2">
      <c r="A493" s="7">
        <v>491</v>
      </c>
      <c r="B493" s="21">
        <f t="shared" si="14"/>
        <v>62</v>
      </c>
      <c r="C493" s="21"/>
      <c r="D493" s="22" cm="1">
        <f t="array" ref="D493">IF(A493=1,1,INDEX(Life_PolicyHoldersInforce,(A493-1))-INDEX(Life_Deaths,(A493-1))-INDEX(Life_Lapses,(A493-1)))</f>
        <v>1.2311107104043E-2</v>
      </c>
      <c r="E493" s="22" cm="1">
        <f t="array" ref="E493">(INDEX(Life_PolicyHoldersInforce,A493)-INDEX(Life_Deaths,A493))*INDEX(Life_LapseRateFactor,(Global_DurationInforce+A493))</f>
        <v>1.0761542025689969E-4</v>
      </c>
      <c r="F493" s="22" cm="1">
        <f t="array" ref="F493">INDEX(Life_PolicyHoldersInforce,A493)*INDEX(Global_QxFactor,INDEX(Global_Age,A493),Global_QxIndex)</f>
        <v>3.990646878816319E-7</v>
      </c>
      <c r="G493" s="11" cm="1">
        <f t="array" ref="G493">INDEX(Life_Deaths,A493)*Life_SumAssured</f>
        <v>0.19953234394081595</v>
      </c>
      <c r="H493" s="11" cm="1">
        <f t="array" ref="H493">INDEX(Life_PolicyHoldersInforce,A493)*Life_Premium</f>
        <v>0.54907537684031782</v>
      </c>
      <c r="I493" s="11" cm="1">
        <f t="array" ref="I493">INDEX(Life_PolicyHoldersInforce,A493)*INDEX(Global_EscalatedExpense,A493)</f>
        <v>0.4513327267604732</v>
      </c>
      <c r="J493" s="11" cm="1">
        <f t="array" ref="J493">INDEX(Life_PremiumsReceived,A493)-INDEX(Life_ExpensesPaid,A493)-INDEX(Life_DeathBenefitsPaid,A493)</f>
        <v>-0.10178969386097134</v>
      </c>
      <c r="K493" s="11" cm="1">
        <f t="array" ref="K493">IF(A493=Global_MaxT,INDEX(Life_NetCF,A493),INDEX(Life_NetCF,A493)+(INDEX(Life_BEL,(A493+1))/INDEX(Global_DiscountFactor,A493)))</f>
        <v>-502.67879540993107</v>
      </c>
      <c r="L493" s="11"/>
      <c r="M493" s="5">
        <f t="shared" si="15"/>
        <v>41</v>
      </c>
      <c r="N493" s="22" cm="1">
        <f t="array" ref="N493">INDEX(Annuity_PolicyHoldersInforce,A493)*INDEX(Global_QxFactor,INDEX(Global_Age,A493),Global_QxIndex)</f>
        <v>3.228213734773651E-5</v>
      </c>
      <c r="O493" s="22" cm="1">
        <f t="array" ref="O493">IF(A493=1,1,INDEX(Annuity_PolicyHoldersInforce,(A493-1))-INDEX(Annuity_Deaths,(A493-1)))</f>
        <v>0.99590082135579416</v>
      </c>
      <c r="P493" s="23" cm="1">
        <f t="array" ref="P493">Annuity_Annuity*((1+Annuity_AnnuityEscalation)^INDEX(Annuity_PolicyAge,A493))</f>
        <v>7391.9881477308818</v>
      </c>
      <c r="Q493" s="23" cm="1">
        <f t="array" ref="Q493">INDEX(Annuity_PolicyHoldersInforce,A493)*INDEX(Global_EscalatedExpense,A493)</f>
        <v>36.510334081806029</v>
      </c>
      <c r="R493" s="23" cm="1">
        <f t="array" ref="R493">INDEX(Annuity_PolicyHoldersInforce,A493)*INDEX(Annuity_EscalatedAnnuity,A493)</f>
        <v>7361.6870677774805</v>
      </c>
      <c r="S493" s="23" cm="1">
        <f t="array" ref="S493">-INDEX(Annuity_ExpensesPaid,A493)-INDEX(Annuity_AnnuitiesPaid,A493)</f>
        <v>-7398.1974018592864</v>
      </c>
      <c r="T493" s="23" cm="1">
        <f t="array" ref="T493">IF(A493=Global_MaxT,INDEX(Annuity_NetCF,A493),INDEX(Annuity_NetCF,A493)+(INDEX(Annuity_BEL,(A493+1))*INDEX(Global_DiscountFactor,A493)))</f>
        <v>-2761591.7864403315</v>
      </c>
    </row>
    <row r="494" spans="1:20" x14ac:dyDescent="0.2">
      <c r="A494" s="7">
        <v>492</v>
      </c>
      <c r="B494" s="21">
        <f t="shared" si="14"/>
        <v>63</v>
      </c>
      <c r="C494" s="21"/>
      <c r="D494" s="22" cm="1">
        <f t="array" ref="D494">IF(A494=1,1,INDEX(Life_PolicyHoldersInforce,(A494-1))-INDEX(Life_Deaths,(A494-1))-INDEX(Life_Lapses,(A494-1)))</f>
        <v>1.2203092619098219E-2</v>
      </c>
      <c r="E494" s="22" cm="1">
        <f t="array" ref="E494">(INDEX(Life_PolicyHoldersInforce,A494)-INDEX(Life_Deaths,A494))*INDEX(Life_LapseRateFactor,(Global_DurationInforce+A494))</f>
        <v>1.0667082362508574E-4</v>
      </c>
      <c r="F494" s="22" cm="1">
        <f t="array" ref="F494">INDEX(Life_PolicyHoldersInforce,A494)*INDEX(Global_QxFactor,INDEX(Global_Age,A494),Global_QxIndex)</f>
        <v>4.4208043826085602E-7</v>
      </c>
      <c r="G494" s="11" cm="1">
        <f t="array" ref="G494">INDEX(Life_Deaths,A494)*Life_SumAssured</f>
        <v>0.22104021913042801</v>
      </c>
      <c r="H494" s="11" cm="1">
        <f t="array" ref="H494">INDEX(Life_PolicyHoldersInforce,A494)*Life_Premium</f>
        <v>0.54425793081178064</v>
      </c>
      <c r="I494" s="11" cm="1">
        <f t="array" ref="I494">INDEX(Life_PolicyHoldersInforce,A494)*INDEX(Global_EscalatedExpense,A494)</f>
        <v>0.44919550195217067</v>
      </c>
      <c r="J494" s="11" cm="1">
        <f t="array" ref="J494">INDEX(Life_PremiumsReceived,A494)-INDEX(Life_ExpensesPaid,A494)-INDEX(Life_DeathBenefitsPaid,A494)</f>
        <v>-0.12597779027081804</v>
      </c>
      <c r="K494" s="11" cm="1">
        <f t="array" ref="K494">IF(A494=Global_MaxT,INDEX(Life_NetCF,A494),INDEX(Life_NetCF,A494)+(INDEX(Life_BEL,(A494+1))/INDEX(Global_DiscountFactor,A494)))</f>
        <v>-500.14253662914882</v>
      </c>
      <c r="L494" s="11"/>
      <c r="M494" s="5">
        <f t="shared" si="15"/>
        <v>42</v>
      </c>
      <c r="N494" s="22" cm="1">
        <f t="array" ref="N494">INDEX(Annuity_PolicyHoldersInforce,A494)*INDEX(Global_QxFactor,INDEX(Global_Age,A494),Global_QxIndex)</f>
        <v>3.6077248121421128E-5</v>
      </c>
      <c r="O494" s="22" cm="1">
        <f t="array" ref="O494">IF(A494=1,1,INDEX(Annuity_PolicyHoldersInforce,(A494-1))-INDEX(Annuity_Deaths,(A494-1)))</f>
        <v>0.99586853921844642</v>
      </c>
      <c r="P494" s="23" cm="1">
        <f t="array" ref="P494">Annuity_Annuity*((1+Annuity_AnnuityEscalation)^INDEX(Annuity_PolicyAge,A494))</f>
        <v>7761.5875551174258</v>
      </c>
      <c r="Q494" s="23" cm="1">
        <f t="array" ref="Q494">INDEX(Annuity_PolicyHoldersInforce,A494)*INDEX(Global_EscalatedExpense,A494)</f>
        <v>36.657893397654341</v>
      </c>
      <c r="R494" s="23" cm="1">
        <f t="array" ref="R494">INDEX(Annuity_PolicyHoldersInforce,A494)*INDEX(Annuity_EscalatedAnnuity,A494)</f>
        <v>7729.5208605308635</v>
      </c>
      <c r="S494" s="23" cm="1">
        <f t="array" ref="S494">-INDEX(Annuity_ExpensesPaid,A494)-INDEX(Annuity_AnnuitiesPaid,A494)</f>
        <v>-7766.1787539285178</v>
      </c>
      <c r="T494" s="23" cm="1">
        <f t="array" ref="T494">IF(A494=Global_MaxT,INDEX(Annuity_NetCF,A494),INDEX(Annuity_NetCF,A494)+(INDEX(Annuity_BEL,(A494+1))*INDEX(Global_DiscountFactor,A494)))</f>
        <v>-2767599.7655998603</v>
      </c>
    </row>
    <row r="495" spans="1:20" x14ac:dyDescent="0.2">
      <c r="A495" s="7">
        <v>493</v>
      </c>
      <c r="B495" s="21">
        <f t="shared" si="14"/>
        <v>63</v>
      </c>
      <c r="C495" s="21"/>
      <c r="D495" s="22" cm="1">
        <f t="array" ref="D495">IF(A495=1,1,INDEX(Life_PolicyHoldersInforce,(A495-1))-INDEX(Life_Deaths,(A495-1))-INDEX(Life_Lapses,(A495-1)))</f>
        <v>1.2095979715034873E-2</v>
      </c>
      <c r="E495" s="22" cm="1">
        <f t="array" ref="E495">(INDEX(Life_PolicyHoldersInforce,A495)-INDEX(Life_Deaths,A495))*INDEX(Life_LapseRateFactor,(Global_DurationInforce+A495))</f>
        <v>1.0573451821022475E-4</v>
      </c>
      <c r="F495" s="22" cm="1">
        <f t="array" ref="F495">INDEX(Life_PolicyHoldersInforce,A495)*INDEX(Global_QxFactor,INDEX(Global_Age,A495),Global_QxIndex)</f>
        <v>4.3820006784576888E-7</v>
      </c>
      <c r="G495" s="11" cm="1">
        <f t="array" ref="G495">INDEX(Life_Deaths,A495)*Life_SumAssured</f>
        <v>0.21910003392288444</v>
      </c>
      <c r="H495" s="11" cm="1">
        <f t="array" ref="H495">INDEX(Life_PolicyHoldersInforce,A495)*Life_Premium</f>
        <v>0.53948069529055531</v>
      </c>
      <c r="I495" s="11" cm="1">
        <f t="array" ref="I495">INDEX(Life_PolicyHoldersInforce,A495)*INDEX(Global_EscalatedExpense,A495)</f>
        <v>0.44706669344365479</v>
      </c>
      <c r="J495" s="11" cm="1">
        <f t="array" ref="J495">INDEX(Life_PremiumsReceived,A495)-INDEX(Life_ExpensesPaid,A495)-INDEX(Life_DeathBenefitsPaid,A495)</f>
        <v>-0.12668603207598392</v>
      </c>
      <c r="K495" s="11" cm="1">
        <f t="array" ref="K495">IF(A495=Global_MaxT,INDEX(Life_NetCF,A495),INDEX(Life_NetCF,A495)+(INDEX(Life_BEL,(A495+1))/INDEX(Global_DiscountFactor,A495)))</f>
        <v>-497.59449248566779</v>
      </c>
      <c r="L495" s="11"/>
      <c r="M495" s="5">
        <f t="shared" si="15"/>
        <v>42</v>
      </c>
      <c r="N495" s="22" cm="1">
        <f t="array" ref="N495">INDEX(Annuity_PolicyHoldersInforce,A495)*INDEX(Global_QxFactor,INDEX(Global_Age,A495),Global_QxIndex)</f>
        <v>3.6075941153904074E-5</v>
      </c>
      <c r="O495" s="22" cm="1">
        <f t="array" ref="O495">IF(A495=1,1,INDEX(Annuity_PolicyHoldersInforce,(A495-1))-INDEX(Annuity_Deaths,(A495-1)))</f>
        <v>0.99583246197032504</v>
      </c>
      <c r="P495" s="23" cm="1">
        <f t="array" ref="P495">Annuity_Annuity*((1+Annuity_AnnuityEscalation)^INDEX(Annuity_PolicyAge,A495))</f>
        <v>7761.5875551174258</v>
      </c>
      <c r="Q495" s="23" cm="1">
        <f t="array" ref="Q495">INDEX(Annuity_PolicyHoldersInforce,A495)*INDEX(Global_EscalatedExpense,A495)</f>
        <v>36.805908780051539</v>
      </c>
      <c r="R495" s="23" cm="1">
        <f t="array" ref="R495">INDEX(Annuity_PolicyHoldersInforce,A495)*INDEX(Annuity_EscalatedAnnuity,A495)</f>
        <v>7729.2408438108223</v>
      </c>
      <c r="S495" s="23" cm="1">
        <f t="array" ref="S495">-INDEX(Annuity_ExpensesPaid,A495)-INDEX(Annuity_AnnuitiesPaid,A495)</f>
        <v>-7766.0467525908734</v>
      </c>
      <c r="T495" s="23" cm="1">
        <f t="array" ref="T495">IF(A495=Global_MaxT,INDEX(Annuity_NetCF,A495),INDEX(Annuity_NetCF,A495)+(INDEX(Annuity_BEL,(A495+1))*INDEX(Global_DiscountFactor,A495)))</f>
        <v>-2773267.2163818362</v>
      </c>
    </row>
    <row r="496" spans="1:20" x14ac:dyDescent="0.2">
      <c r="A496" s="7">
        <v>494</v>
      </c>
      <c r="B496" s="21">
        <f t="shared" si="14"/>
        <v>63</v>
      </c>
      <c r="C496" s="21"/>
      <c r="D496" s="22" cm="1">
        <f t="array" ref="D496">IF(A496=1,1,INDEX(Life_PolicyHoldersInforce,(A496-1))-INDEX(Life_Deaths,(A496-1))-INDEX(Life_Lapses,(A496-1)))</f>
        <v>1.1989806996756803E-2</v>
      </c>
      <c r="E496" s="22" cm="1">
        <f t="array" ref="E496">(INDEX(Life_PolicyHoldersInforce,A496)-INDEX(Life_Deaths,A496))*INDEX(Life_LapseRateFactor,(Global_DurationInforce+A496))</f>
        <v>1.0480643123598419E-4</v>
      </c>
      <c r="F496" s="22" cm="1">
        <f t="array" ref="F496">INDEX(Life_PolicyHoldersInforce,A496)*INDEX(Global_QxFactor,INDEX(Global_Age,A496),Global_QxIndex)</f>
        <v>4.3435375746423016E-7</v>
      </c>
      <c r="G496" s="11" cm="1">
        <f t="array" ref="G496">INDEX(Life_Deaths,A496)*Life_SumAssured</f>
        <v>0.21717687873211508</v>
      </c>
      <c r="H496" s="11" cm="1">
        <f t="array" ref="H496">INDEX(Life_PolicyHoldersInforce,A496)*Life_Premium</f>
        <v>0.53474539205535343</v>
      </c>
      <c r="I496" s="11" cm="1">
        <f t="array" ref="I496">INDEX(Life_PolicyHoldersInforce,A496)*INDEX(Global_EscalatedExpense,A496)</f>
        <v>0.44494797369525962</v>
      </c>
      <c r="J496" s="11" cm="1">
        <f t="array" ref="J496">INDEX(Life_PremiumsReceived,A496)-INDEX(Life_ExpensesPaid,A496)-INDEX(Life_DeathBenefitsPaid,A496)</f>
        <v>-0.12737946037202127</v>
      </c>
      <c r="K496" s="11" cm="1">
        <f t="array" ref="K496">IF(A496=Global_MaxT,INDEX(Life_NetCF,A496),INDEX(Life_NetCF,A496)+(INDEX(Life_BEL,(A496+1))/INDEX(Global_DiscountFactor,A496)))</f>
        <v>-495.058086186298</v>
      </c>
      <c r="L496" s="11"/>
      <c r="M496" s="5">
        <f t="shared" si="15"/>
        <v>42</v>
      </c>
      <c r="N496" s="22" cm="1">
        <f t="array" ref="N496">INDEX(Annuity_PolicyHoldersInforce,A496)*INDEX(Global_QxFactor,INDEX(Global_Age,A496),Global_QxIndex)</f>
        <v>3.6074634233734427E-5</v>
      </c>
      <c r="O496" s="22" cm="1">
        <f t="array" ref="O496">IF(A496=1,1,INDEX(Annuity_PolicyHoldersInforce,(A496-1))-INDEX(Annuity_Deaths,(A496-1)))</f>
        <v>0.99579638602917109</v>
      </c>
      <c r="P496" s="23" cm="1">
        <f t="array" ref="P496">Annuity_Annuity*((1+Annuity_AnnuityEscalation)^INDEX(Annuity_PolicyAge,A496))</f>
        <v>7761.5875551174258</v>
      </c>
      <c r="Q496" s="23" cm="1">
        <f t="array" ref="Q496">INDEX(Annuity_PolicyHoldersInforce,A496)*INDEX(Global_EscalatedExpense,A496)</f>
        <v>36.954521811451428</v>
      </c>
      <c r="R496" s="23" cm="1">
        <f t="array" ref="R496">INDEX(Annuity_PolicyHoldersInforce,A496)*INDEX(Annuity_EscalatedAnnuity,A496)</f>
        <v>7728.9608372349221</v>
      </c>
      <c r="S496" s="23" cm="1">
        <f t="array" ref="S496">-INDEX(Annuity_ExpensesPaid,A496)-INDEX(Annuity_AnnuitiesPaid,A496)</f>
        <v>-7765.9153590463739</v>
      </c>
      <c r="T496" s="23" cm="1">
        <f t="array" ref="T496">IF(A496=Global_MaxT,INDEX(Annuity_NetCF,A496),INDEX(Annuity_NetCF,A496)+(INDEX(Annuity_BEL,(A496+1))*INDEX(Global_DiscountFactor,A496)))</f>
        <v>-2778962.3864109311</v>
      </c>
    </row>
    <row r="497" spans="1:20" x14ac:dyDescent="0.2">
      <c r="A497" s="7">
        <v>495</v>
      </c>
      <c r="B497" s="21">
        <f t="shared" si="14"/>
        <v>63</v>
      </c>
      <c r="C497" s="21"/>
      <c r="D497" s="22" cm="1">
        <f t="array" ref="D497">IF(A497=1,1,INDEX(Life_PolicyHoldersInforce,(A497-1))-INDEX(Life_Deaths,(A497-1))-INDEX(Life_Lapses,(A497-1)))</f>
        <v>1.1884566211763354E-2</v>
      </c>
      <c r="E497" s="22" cm="1">
        <f t="array" ref="E497">(INDEX(Life_PolicyHoldersInforce,A497)-INDEX(Life_Deaths,A497))*INDEX(Life_LapseRateFactor,(Global_DurationInforce+A497))</f>
        <v>1.0388649056482741E-4</v>
      </c>
      <c r="F497" s="22" cm="1">
        <f t="array" ref="F497">INDEX(Life_PolicyHoldersInforce,A497)*INDEX(Global_QxFactor,INDEX(Global_Age,A497),Global_QxIndex)</f>
        <v>4.3054120815357367E-7</v>
      </c>
      <c r="G497" s="11" cm="1">
        <f t="array" ref="G497">INDEX(Life_Deaths,A497)*Life_SumAssured</f>
        <v>0.21527060407678683</v>
      </c>
      <c r="H497" s="11" cm="1">
        <f t="array" ref="H497">INDEX(Life_PolicyHoldersInforce,A497)*Life_Premium</f>
        <v>0.53005165304464563</v>
      </c>
      <c r="I497" s="11" cm="1">
        <f t="array" ref="I497">INDEX(Life_PolicyHoldersInforce,A497)*INDEX(Global_EscalatedExpense,A497)</f>
        <v>0.44283929489475371</v>
      </c>
      <c r="J497" s="11" cm="1">
        <f t="array" ref="J497">INDEX(Life_PremiumsReceived,A497)-INDEX(Life_ExpensesPaid,A497)-INDEX(Life_DeathBenefitsPaid,A497)</f>
        <v>-0.12805824592689491</v>
      </c>
      <c r="K497" s="11" cm="1">
        <f t="array" ref="K497">IF(A497=Global_MaxT,INDEX(Life_NetCF,A497),INDEX(Life_NetCF,A497)+(INDEX(Life_BEL,(A497+1))/INDEX(Global_DiscountFactor,A497)))</f>
        <v>-492.53327609939811</v>
      </c>
      <c r="L497" s="11"/>
      <c r="M497" s="5">
        <f t="shared" si="15"/>
        <v>42</v>
      </c>
      <c r="N497" s="22" cm="1">
        <f t="array" ref="N497">INDEX(Annuity_PolicyHoldersInforce,A497)*INDEX(Global_QxFactor,INDEX(Global_Age,A497),Global_QxIndex)</f>
        <v>3.6073327360910466E-5</v>
      </c>
      <c r="O497" s="22" cm="1">
        <f t="array" ref="O497">IF(A497=1,1,INDEX(Annuity_PolicyHoldersInforce,(A497-1))-INDEX(Annuity_Deaths,(A497-1)))</f>
        <v>0.99576031139493737</v>
      </c>
      <c r="P497" s="23" cm="1">
        <f t="array" ref="P497">Annuity_Annuity*((1+Annuity_AnnuityEscalation)^INDEX(Annuity_PolicyAge,A497))</f>
        <v>7761.5875551174258</v>
      </c>
      <c r="Q497" s="23" cm="1">
        <f t="array" ref="Q497">INDEX(Annuity_PolicyHoldersInforce,A497)*INDEX(Global_EscalatedExpense,A497)</f>
        <v>37.103734905010676</v>
      </c>
      <c r="R497" s="23" cm="1">
        <f t="array" ref="R497">INDEX(Annuity_PolicyHoldersInforce,A497)*INDEX(Annuity_EscalatedAnnuity,A497)</f>
        <v>7728.6808408027982</v>
      </c>
      <c r="S497" s="23" cm="1">
        <f t="array" ref="S497">-INDEX(Annuity_ExpensesPaid,A497)-INDEX(Annuity_AnnuitiesPaid,A497)</f>
        <v>-7765.7845757078085</v>
      </c>
      <c r="T497" s="23" cm="1">
        <f t="array" ref="T497">IF(A497=Global_MaxT,INDEX(Annuity_NetCF,A497),INDEX(Annuity_NetCF,A497)+(INDEX(Annuity_BEL,(A497+1))*INDEX(Global_DiscountFactor,A497)))</f>
        <v>-2784685.41000123</v>
      </c>
    </row>
    <row r="498" spans="1:20" x14ac:dyDescent="0.2">
      <c r="A498" s="7">
        <v>496</v>
      </c>
      <c r="B498" s="21">
        <f t="shared" si="14"/>
        <v>63</v>
      </c>
      <c r="C498" s="21"/>
      <c r="D498" s="22" cm="1">
        <f t="array" ref="D498">IF(A498=1,1,INDEX(Life_PolicyHoldersInforce,(A498-1))-INDEX(Life_Deaths,(A498-1))-INDEX(Life_Lapses,(A498-1)))</f>
        <v>1.1780249179990373E-2</v>
      </c>
      <c r="E498" s="22" cm="1">
        <f t="array" ref="E498">(INDEX(Life_PolicyHoldersInforce,A498)-INDEX(Life_Deaths,A498))*INDEX(Life_LapseRateFactor,(Global_DurationInforce+A498))</f>
        <v>1.0297462469240641E-4</v>
      </c>
      <c r="F498" s="22" cm="1">
        <f t="array" ref="F498">INDEX(Life_PolicyHoldersInforce,A498)*INDEX(Global_QxFactor,INDEX(Global_Age,A498),Global_QxIndex)</f>
        <v>4.2676212357528425E-7</v>
      </c>
      <c r="G498" s="11" cm="1">
        <f t="array" ref="G498">INDEX(Life_Deaths,A498)*Life_SumAssured</f>
        <v>0.21338106178764213</v>
      </c>
      <c r="H498" s="11" cm="1">
        <f t="array" ref="H498">INDEX(Life_PolicyHoldersInforce,A498)*Life_Premium</f>
        <v>0.52539911342757062</v>
      </c>
      <c r="I498" s="11" cm="1">
        <f t="array" ref="I498">INDEX(Life_PolicyHoldersInforce,A498)*INDEX(Global_EscalatedExpense,A498)</f>
        <v>0.44074060945649829</v>
      </c>
      <c r="J498" s="11" cm="1">
        <f t="array" ref="J498">INDEX(Life_PremiumsReceived,A498)-INDEX(Life_ExpensesPaid,A498)-INDEX(Life_DeathBenefitsPaid,A498)</f>
        <v>-0.1287225578165698</v>
      </c>
      <c r="K498" s="11" cm="1">
        <f t="array" ref="K498">IF(A498=Global_MaxT,INDEX(Life_NetCF,A498),INDEX(Life_NetCF,A498)+(INDEX(Life_BEL,(A498+1))/INDEX(Global_DiscountFactor,A498)))</f>
        <v>-490.02002062504835</v>
      </c>
      <c r="L498" s="11"/>
      <c r="M498" s="5">
        <f t="shared" si="15"/>
        <v>42</v>
      </c>
      <c r="N498" s="22" cm="1">
        <f t="array" ref="N498">INDEX(Annuity_PolicyHoldersInforce,A498)*INDEX(Global_QxFactor,INDEX(Global_Age,A498),Global_QxIndex)</f>
        <v>3.6072020535430482E-5</v>
      </c>
      <c r="O498" s="22" cm="1">
        <f t="array" ref="O498">IF(A498=1,1,INDEX(Annuity_PolicyHoldersInforce,(A498-1))-INDEX(Annuity_Deaths,(A498-1)))</f>
        <v>0.99572423806757648</v>
      </c>
      <c r="P498" s="23" cm="1">
        <f t="array" ref="P498">Annuity_Annuity*((1+Annuity_AnnuityEscalation)^INDEX(Annuity_PolicyAge,A498))</f>
        <v>7761.5875551174258</v>
      </c>
      <c r="Q498" s="23" cm="1">
        <f t="array" ref="Q498">INDEX(Annuity_PolicyHoldersInforce,A498)*INDEX(Global_EscalatedExpense,A498)</f>
        <v>37.253550483629901</v>
      </c>
      <c r="R498" s="23" cm="1">
        <f t="array" ref="R498">INDEX(Annuity_PolicyHoldersInforce,A498)*INDEX(Annuity_EscalatedAnnuity,A498)</f>
        <v>7728.4008545140823</v>
      </c>
      <c r="S498" s="23" cm="1">
        <f t="array" ref="S498">-INDEX(Annuity_ExpensesPaid,A498)-INDEX(Annuity_AnnuitiesPaid,A498)</f>
        <v>-7765.6544049977119</v>
      </c>
      <c r="T498" s="23" cm="1">
        <f t="array" ref="T498">IF(A498=Global_MaxT,INDEX(Annuity_NetCF,A498),INDEX(Annuity_NetCF,A498)+(INDEX(Annuity_BEL,(A498+1))*INDEX(Global_DiscountFactor,A498)))</f>
        <v>-2790436.4221181744</v>
      </c>
    </row>
    <row r="499" spans="1:20" x14ac:dyDescent="0.2">
      <c r="A499" s="7">
        <v>497</v>
      </c>
      <c r="B499" s="21">
        <f t="shared" si="14"/>
        <v>63</v>
      </c>
      <c r="C499" s="21"/>
      <c r="D499" s="22" cm="1">
        <f t="array" ref="D499">IF(A499=1,1,INDEX(Life_PolicyHoldersInforce,(A499-1))-INDEX(Life_Deaths,(A499-1))-INDEX(Life_Lapses,(A499-1)))</f>
        <v>1.1676847793174391E-2</v>
      </c>
      <c r="E499" s="22" cm="1">
        <f t="array" ref="E499">(INDEX(Life_PolicyHoldersInforce,A499)-INDEX(Life_Deaths,A499))*INDEX(Life_LapseRateFactor,(Global_DurationInforce+A499))</f>
        <v>1.020707627420042E-4</v>
      </c>
      <c r="F499" s="22" cm="1">
        <f t="array" ref="F499">INDEX(Life_PolicyHoldersInforce,A499)*INDEX(Global_QxFactor,INDEX(Global_Age,A499),Global_QxIndex)</f>
        <v>4.2301620999196446E-7</v>
      </c>
      <c r="G499" s="11" cm="1">
        <f t="array" ref="G499">INDEX(Life_Deaths,A499)*Life_SumAssured</f>
        <v>0.21150810499598224</v>
      </c>
      <c r="H499" s="11" cm="1">
        <f t="array" ref="H499">INDEX(Life_PolicyHoldersInforce,A499)*Life_Premium</f>
        <v>0.52078741157557784</v>
      </c>
      <c r="I499" s="11" cm="1">
        <f t="array" ref="I499">INDEX(Life_PolicyHoldersInforce,A499)*INDEX(Global_EscalatedExpense,A499)</f>
        <v>0.43865187002036954</v>
      </c>
      <c r="J499" s="11" cm="1">
        <f t="array" ref="J499">INDEX(Life_PremiumsReceived,A499)-INDEX(Life_ExpensesPaid,A499)-INDEX(Life_DeathBenefitsPaid,A499)</f>
        <v>-0.12937256344077394</v>
      </c>
      <c r="K499" s="11" cm="1">
        <f t="array" ref="K499">IF(A499=Global_MaxT,INDEX(Life_NetCF,A499),INDEX(Life_NetCF,A499)+(INDEX(Life_BEL,(A499+1))/INDEX(Global_DiscountFactor,A499)))</f>
        <v>-487.51827819658092</v>
      </c>
      <c r="L499" s="11"/>
      <c r="M499" s="5">
        <f t="shared" si="15"/>
        <v>42</v>
      </c>
      <c r="N499" s="22" cm="1">
        <f t="array" ref="N499">INDEX(Annuity_PolicyHoldersInforce,A499)*INDEX(Global_QxFactor,INDEX(Global_Age,A499),Global_QxIndex)</f>
        <v>3.6070713757292757E-5</v>
      </c>
      <c r="O499" s="22" cm="1">
        <f t="array" ref="O499">IF(A499=1,1,INDEX(Annuity_PolicyHoldersInforce,(A499-1))-INDEX(Annuity_Deaths,(A499-1)))</f>
        <v>0.99568816604704102</v>
      </c>
      <c r="P499" s="23" cm="1">
        <f t="array" ref="P499">Annuity_Annuity*((1+Annuity_AnnuityEscalation)^INDEX(Annuity_PolicyAge,A499))</f>
        <v>7761.5875551174258</v>
      </c>
      <c r="Q499" s="23" cm="1">
        <f t="array" ref="Q499">INDEX(Annuity_PolicyHoldersInforce,A499)*INDEX(Global_EscalatedExpense,A499)</f>
        <v>37.4039709799927</v>
      </c>
      <c r="R499" s="23" cm="1">
        <f t="array" ref="R499">INDEX(Annuity_PolicyHoldersInforce,A499)*INDEX(Annuity_EscalatedAnnuity,A499)</f>
        <v>7728.1208783684069</v>
      </c>
      <c r="S499" s="23" cm="1">
        <f t="array" ref="S499">-INDEX(Annuity_ExpensesPaid,A499)-INDEX(Annuity_AnnuitiesPaid,A499)</f>
        <v>-7765.5248493483996</v>
      </c>
      <c r="T499" s="23" cm="1">
        <f t="array" ref="T499">IF(A499=Global_MaxT,INDEX(Annuity_NetCF,A499),INDEX(Annuity_NetCF,A499)+(INDEX(Annuity_BEL,(A499+1))*INDEX(Global_DiscountFactor,A499)))</f>
        <v>-2796215.5583817223</v>
      </c>
    </row>
    <row r="500" spans="1:20" x14ac:dyDescent="0.2">
      <c r="A500" s="7">
        <v>498</v>
      </c>
      <c r="B500" s="21">
        <f t="shared" si="14"/>
        <v>63</v>
      </c>
      <c r="C500" s="21"/>
      <c r="D500" s="22" cm="1">
        <f t="array" ref="D500">IF(A500=1,1,INDEX(Life_PolicyHoldersInforce,(A500-1))-INDEX(Life_Deaths,(A500-1))-INDEX(Life_Lapses,(A500-1)))</f>
        <v>1.1574354014222394E-2</v>
      </c>
      <c r="E500" s="22" cm="1">
        <f t="array" ref="E500">(INDEX(Life_PolicyHoldersInforce,A500)-INDEX(Life_Deaths,A500))*INDEX(Life_LapseRateFactor,(Global_DurationInforce+A500))</f>
        <v>1.0117483445902566E-4</v>
      </c>
      <c r="F500" s="22" cm="1">
        <f t="array" ref="F500">INDEX(Life_PolicyHoldersInforce,A500)*INDEX(Global_QxFactor,INDEX(Global_Age,A500),Global_QxIndex)</f>
        <v>4.1930317624450298E-7</v>
      </c>
      <c r="G500" s="11" cm="1">
        <f t="array" ref="G500">INDEX(Life_Deaths,A500)*Life_SumAssured</f>
        <v>0.20965158812225149</v>
      </c>
      <c r="H500" s="11" cm="1">
        <f t="array" ref="H500">INDEX(Life_PolicyHoldersInforce,A500)*Life_Premium</f>
        <v>0.51621618903431876</v>
      </c>
      <c r="I500" s="11" cm="1">
        <f t="array" ref="I500">INDEX(Life_PolicyHoldersInforce,A500)*INDEX(Global_EscalatedExpense,A500)</f>
        <v>0.43657302945069026</v>
      </c>
      <c r="J500" s="11" cm="1">
        <f t="array" ref="J500">INDEX(Life_PremiumsReceived,A500)-INDEX(Life_ExpensesPaid,A500)-INDEX(Life_DeathBenefitsPaid,A500)</f>
        <v>-0.13000842853862299</v>
      </c>
      <c r="K500" s="11" cm="1">
        <f t="array" ref="K500">IF(A500=Global_MaxT,INDEX(Life_NetCF,A500),INDEX(Life_NetCF,A500)+(INDEX(Life_BEL,(A500+1))/INDEX(Global_DiscountFactor,A500)))</f>
        <v>-485.028007282087</v>
      </c>
      <c r="L500" s="11"/>
      <c r="M500" s="5">
        <f t="shared" si="15"/>
        <v>42</v>
      </c>
      <c r="N500" s="22" cm="1">
        <f t="array" ref="N500">INDEX(Annuity_PolicyHoldersInforce,A500)*INDEX(Global_QxFactor,INDEX(Global_Age,A500),Global_QxIndex)</f>
        <v>3.606940702649558E-5</v>
      </c>
      <c r="O500" s="22" cm="1">
        <f t="array" ref="O500">IF(A500=1,1,INDEX(Annuity_PolicyHoldersInforce,(A500-1))-INDEX(Annuity_Deaths,(A500-1)))</f>
        <v>0.99565209533328369</v>
      </c>
      <c r="P500" s="23" cm="1">
        <f t="array" ref="P500">Annuity_Annuity*((1+Annuity_AnnuityEscalation)^INDEX(Annuity_PolicyAge,A500))</f>
        <v>7761.5875551174258</v>
      </c>
      <c r="Q500" s="23" cm="1">
        <f t="array" ref="Q500">INDEX(Annuity_PolicyHoldersInforce,A500)*INDEX(Global_EscalatedExpense,A500)</f>
        <v>37.554998836605236</v>
      </c>
      <c r="R500" s="23" cm="1">
        <f t="array" ref="R500">INDEX(Annuity_PolicyHoldersInforce,A500)*INDEX(Annuity_EscalatedAnnuity,A500)</f>
        <v>7727.8409123654037</v>
      </c>
      <c r="S500" s="23" cm="1">
        <f t="array" ref="S500">-INDEX(Annuity_ExpensesPaid,A500)-INDEX(Annuity_AnnuitiesPaid,A500)</f>
        <v>-7765.3959112020093</v>
      </c>
      <c r="T500" s="23" cm="1">
        <f t="array" ref="T500">IF(A500=Global_MaxT,INDEX(Annuity_NetCF,A500),INDEX(Annuity_NetCF,A500)+(INDEX(Annuity_BEL,(A500+1))*INDEX(Global_DiscountFactor,A500)))</f>
        <v>-2802022.9550695256</v>
      </c>
    </row>
    <row r="501" spans="1:20" x14ac:dyDescent="0.2">
      <c r="A501" s="7">
        <v>499</v>
      </c>
      <c r="B501" s="21">
        <f t="shared" si="14"/>
        <v>63</v>
      </c>
      <c r="C501" s="21"/>
      <c r="D501" s="22" cm="1">
        <f t="array" ref="D501">IF(A501=1,1,INDEX(Life_PolicyHoldersInforce,(A501-1))-INDEX(Life_Deaths,(A501-1))-INDEX(Life_Lapses,(A501-1)))</f>
        <v>1.1472759876587125E-2</v>
      </c>
      <c r="E501" s="22" cm="1">
        <f t="array" ref="E501">(INDEX(Life_PolicyHoldersInforce,A501)-INDEX(Life_Deaths,A501))*INDEX(Life_LapseRateFactor,(Global_DurationInforce+A501))</f>
        <v>1.0028677020553682E-4</v>
      </c>
      <c r="F501" s="22" cm="1">
        <f t="array" ref="F501">INDEX(Life_PolicyHoldersInforce,A501)*INDEX(Global_QxFactor,INDEX(Global_Age,A501),Global_QxIndex)</f>
        <v>4.1562273372944384E-7</v>
      </c>
      <c r="G501" s="11" cm="1">
        <f t="array" ref="G501">INDEX(Life_Deaths,A501)*Life_SumAssured</f>
        <v>0.20781136686472193</v>
      </c>
      <c r="H501" s="11" cm="1">
        <f t="array" ref="H501">INDEX(Life_PolicyHoldersInforce,A501)*Life_Premium</f>
        <v>0.51168509049578581</v>
      </c>
      <c r="I501" s="11" cm="1">
        <f t="array" ref="I501">INDEX(Life_PolicyHoldersInforce,A501)*INDEX(Global_EscalatedExpense,A501)</f>
        <v>0.43450404083516797</v>
      </c>
      <c r="J501" s="11" cm="1">
        <f t="array" ref="J501">INDEX(Life_PremiumsReceived,A501)-INDEX(Life_ExpensesPaid,A501)-INDEX(Life_DeathBenefitsPaid,A501)</f>
        <v>-0.13063031720410409</v>
      </c>
      <c r="K501" s="11" cm="1">
        <f t="array" ref="K501">IF(A501=Global_MaxT,INDEX(Life_NetCF,A501),INDEX(Life_NetCF,A501)+(INDEX(Life_BEL,(A501+1))/INDEX(Global_DiscountFactor,A501)))</f>
        <v>-482.54916638590083</v>
      </c>
      <c r="L501" s="11"/>
      <c r="M501" s="5">
        <f t="shared" si="15"/>
        <v>42</v>
      </c>
      <c r="N501" s="22" cm="1">
        <f t="array" ref="N501">INDEX(Annuity_PolicyHoldersInforce,A501)*INDEX(Global_QxFactor,INDEX(Global_Age,A501),Global_QxIndex)</f>
        <v>3.6068100343037232E-5</v>
      </c>
      <c r="O501" s="22" cm="1">
        <f t="array" ref="O501">IF(A501=1,1,INDEX(Annuity_PolicyHoldersInforce,(A501-1))-INDEX(Annuity_Deaths,(A501-1)))</f>
        <v>0.9956160259262572</v>
      </c>
      <c r="P501" s="23" cm="1">
        <f t="array" ref="P501">Annuity_Annuity*((1+Annuity_AnnuityEscalation)^INDEX(Annuity_PolicyAge,A501))</f>
        <v>7761.5875551174258</v>
      </c>
      <c r="Q501" s="23" cm="1">
        <f t="array" ref="Q501">INDEX(Annuity_PolicyHoldersInforce,A501)*INDEX(Global_EscalatedExpense,A501)</f>
        <v>37.706636505835959</v>
      </c>
      <c r="R501" s="23" cm="1">
        <f t="array" ref="R501">INDEX(Annuity_PolicyHoldersInforce,A501)*INDEX(Annuity_EscalatedAnnuity,A501)</f>
        <v>7727.5609565047062</v>
      </c>
      <c r="S501" s="23" cm="1">
        <f t="array" ref="S501">-INDEX(Annuity_ExpensesPaid,A501)-INDEX(Annuity_AnnuitiesPaid,A501)</f>
        <v>-7765.2675930105424</v>
      </c>
      <c r="T501" s="23" cm="1">
        <f t="array" ref="T501">IF(A501=Global_MaxT,INDEX(Annuity_NetCF,A501),INDEX(Annuity_NetCF,A501)+(INDEX(Annuity_BEL,(A501+1))*INDEX(Global_DiscountFactor,A501)))</f>
        <v>-2807858.749120119</v>
      </c>
    </row>
    <row r="502" spans="1:20" x14ac:dyDescent="0.2">
      <c r="A502" s="7">
        <v>500</v>
      </c>
      <c r="B502" s="21">
        <f t="shared" si="14"/>
        <v>63</v>
      </c>
      <c r="C502" s="21"/>
      <c r="D502" s="22" cm="1">
        <f t="array" ref="D502">IF(A502=1,1,INDEX(Life_PolicyHoldersInforce,(A502-1))-INDEX(Life_Deaths,(A502-1))-INDEX(Life_Lapses,(A502-1)))</f>
        <v>1.1372057483647859E-2</v>
      </c>
      <c r="E502" s="22" cm="1">
        <f t="array" ref="E502">(INDEX(Life_PolicyHoldersInforce,A502)-INDEX(Life_Deaths,A502))*INDEX(Life_LapseRateFactor,(Global_DurationInforce+A502))</f>
        <v>9.9406500954852216E-5</v>
      </c>
      <c r="F502" s="22" cm="1">
        <f t="array" ref="F502">INDEX(Life_PolicyHoldersInforce,A502)*INDEX(Global_QxFactor,INDEX(Global_Age,A502),Global_QxIndex)</f>
        <v>4.1197459637655389E-7</v>
      </c>
      <c r="G502" s="11" cm="1">
        <f t="array" ref="G502">INDEX(Life_Deaths,A502)*Life_SumAssured</f>
        <v>0.20598729818827693</v>
      </c>
      <c r="H502" s="11" cm="1">
        <f t="array" ref="H502">INDEX(Life_PolicyHoldersInforce,A502)*Life_Premium</f>
        <v>0.50719376377069458</v>
      </c>
      <c r="I502" s="11" cm="1">
        <f t="array" ref="I502">INDEX(Life_PolicyHoldersInforce,A502)*INDEX(Global_EscalatedExpense,A502)</f>
        <v>0.43244485748383377</v>
      </c>
      <c r="J502" s="11" cm="1">
        <f t="array" ref="J502">INDEX(Life_PremiumsReceived,A502)-INDEX(Life_ExpensesPaid,A502)-INDEX(Life_DeathBenefitsPaid,A502)</f>
        <v>-0.13123839190141612</v>
      </c>
      <c r="K502" s="11" cm="1">
        <f t="array" ref="K502">IF(A502=Global_MaxT,INDEX(Life_NetCF,A502),INDEX(Life_NetCF,A502)+(INDEX(Life_BEL,(A502+1))/INDEX(Global_DiscountFactor,A502)))</f>
        <v>-480.08171405006146</v>
      </c>
      <c r="L502" s="11"/>
      <c r="M502" s="5">
        <f t="shared" si="15"/>
        <v>42</v>
      </c>
      <c r="N502" s="22" cm="1">
        <f t="array" ref="N502">INDEX(Annuity_PolicyHoldersInforce,A502)*INDEX(Global_QxFactor,INDEX(Global_Age,A502),Global_QxIndex)</f>
        <v>3.6066793706915991E-5</v>
      </c>
      <c r="O502" s="22" cm="1">
        <f t="array" ref="O502">IF(A502=1,1,INDEX(Annuity_PolicyHoldersInforce,(A502-1))-INDEX(Annuity_Deaths,(A502-1)))</f>
        <v>0.99557995782591413</v>
      </c>
      <c r="P502" s="23" cm="1">
        <f t="array" ref="P502">Annuity_Annuity*((1+Annuity_AnnuityEscalation)^INDEX(Annuity_PolicyAge,A502))</f>
        <v>7761.5875551174258</v>
      </c>
      <c r="Q502" s="23" cm="1">
        <f t="array" ref="Q502">INDEX(Annuity_PolicyHoldersInforce,A502)*INDEX(Global_EscalatedExpense,A502)</f>
        <v>37.8588864499553</v>
      </c>
      <c r="R502" s="23" cm="1">
        <f t="array" ref="R502">INDEX(Annuity_PolicyHoldersInforce,A502)*INDEX(Annuity_EscalatedAnnuity,A502)</f>
        <v>7727.2810107859468</v>
      </c>
      <c r="S502" s="23" cm="1">
        <f t="array" ref="S502">-INDEX(Annuity_ExpensesPaid,A502)-INDEX(Annuity_AnnuitiesPaid,A502)</f>
        <v>-7765.139897235902</v>
      </c>
      <c r="T502" s="23" cm="1">
        <f t="array" ref="T502">IF(A502=Global_MaxT,INDEX(Annuity_NetCF,A502),INDEX(Annuity_NetCF,A502)+(INDEX(Annuity_BEL,(A502+1))*INDEX(Global_DiscountFactor,A502)))</f>
        <v>-2813723.0781361293</v>
      </c>
    </row>
    <row r="503" spans="1:20" x14ac:dyDescent="0.2">
      <c r="A503" s="7">
        <v>501</v>
      </c>
      <c r="B503" s="21">
        <f t="shared" si="14"/>
        <v>63</v>
      </c>
      <c r="C503" s="21"/>
      <c r="D503" s="22" cm="1">
        <f t="array" ref="D503">IF(A503=1,1,INDEX(Life_PolicyHoldersInforce,(A503-1))-INDEX(Life_Deaths,(A503-1))-INDEX(Life_Lapses,(A503-1)))</f>
        <v>1.1272239008096631E-2</v>
      </c>
      <c r="E503" s="22" cm="1">
        <f t="array" ref="E503">(INDEX(Life_PolicyHoldersInforce,A503)-INDEX(Life_Deaths,A503))*INDEX(Life_LapseRateFactor,(Global_DurationInforce+A503))</f>
        <v>9.8533958286169533E-5</v>
      </c>
      <c r="F503" s="22" cm="1">
        <f t="array" ref="F503">INDEX(Life_PolicyHoldersInforce,A503)*INDEX(Global_QxFactor,INDEX(Global_Age,A503),Global_QxIndex)</f>
        <v>4.0835848062658768E-7</v>
      </c>
      <c r="G503" s="11" cm="1">
        <f t="array" ref="G503">INDEX(Life_Deaths,A503)*Life_SumAssured</f>
        <v>0.20417924031329385</v>
      </c>
      <c r="H503" s="11" cm="1">
        <f t="array" ref="H503">INDEX(Life_PolicyHoldersInforce,A503)*Life_Premium</f>
        <v>0.50274185976110974</v>
      </c>
      <c r="I503" s="11" cm="1">
        <f t="array" ref="I503">INDEX(Life_PolicyHoldersInforce,A503)*INDEX(Global_EscalatedExpense,A503)</f>
        <v>0.43039543292799004</v>
      </c>
      <c r="J503" s="11" cm="1">
        <f t="array" ref="J503">INDEX(Life_PremiumsReceived,A503)-INDEX(Life_ExpensesPaid,A503)-INDEX(Life_DeathBenefitsPaid,A503)</f>
        <v>-0.13183281348017414</v>
      </c>
      <c r="K503" s="11" cm="1">
        <f t="array" ref="K503">IF(A503=Global_MaxT,INDEX(Life_NetCF,A503),INDEX(Life_NetCF,A503)+(INDEX(Life_BEL,(A503+1))/INDEX(Global_DiscountFactor,A503)))</f>
        <v>-477.62560885575192</v>
      </c>
      <c r="L503" s="11"/>
      <c r="M503" s="5">
        <f t="shared" si="15"/>
        <v>42</v>
      </c>
      <c r="N503" s="22" cm="1">
        <f t="array" ref="N503">INDEX(Annuity_PolicyHoldersInforce,A503)*INDEX(Global_QxFactor,INDEX(Global_Age,A503),Global_QxIndex)</f>
        <v>3.6065487118130156E-5</v>
      </c>
      <c r="O503" s="22" cm="1">
        <f t="array" ref="O503">IF(A503=1,1,INDEX(Annuity_PolicyHoldersInforce,(A503-1))-INDEX(Annuity_Deaths,(A503-1)))</f>
        <v>0.9955438910322072</v>
      </c>
      <c r="P503" s="23" cm="1">
        <f t="array" ref="P503">Annuity_Annuity*((1+Annuity_AnnuityEscalation)^INDEX(Annuity_PolicyAge,A503))</f>
        <v>7761.5875551174258</v>
      </c>
      <c r="Q503" s="23" cm="1">
        <f t="array" ref="Q503">INDEX(Annuity_PolicyHoldersInforce,A503)*INDEX(Global_EscalatedExpense,A503)</f>
        <v>38.011751141175715</v>
      </c>
      <c r="R503" s="23" cm="1">
        <f t="array" ref="R503">INDEX(Annuity_PolicyHoldersInforce,A503)*INDEX(Annuity_EscalatedAnnuity,A503)</f>
        <v>7727.0010752087583</v>
      </c>
      <c r="S503" s="23" cm="1">
        <f t="array" ref="S503">-INDEX(Annuity_ExpensesPaid,A503)-INDEX(Annuity_AnnuitiesPaid,A503)</f>
        <v>-7765.0128263499337</v>
      </c>
      <c r="T503" s="23" cm="1">
        <f t="array" ref="T503">IF(A503=Global_MaxT,INDEX(Annuity_NetCF,A503),INDEX(Annuity_NetCF,A503)+(INDEX(Annuity_BEL,(A503+1))*INDEX(Global_DiscountFactor,A503)))</f>
        <v>-2819616.0803874973</v>
      </c>
    </row>
    <row r="504" spans="1:20" x14ac:dyDescent="0.2">
      <c r="A504" s="7">
        <v>502</v>
      </c>
      <c r="B504" s="21">
        <f t="shared" si="14"/>
        <v>63</v>
      </c>
      <c r="C504" s="21"/>
      <c r="D504" s="22" cm="1">
        <f t="array" ref="D504">IF(A504=1,1,INDEX(Life_PolicyHoldersInforce,(A504-1))-INDEX(Life_Deaths,(A504-1))-INDEX(Life_Lapses,(A504-1)))</f>
        <v>1.1173296691329836E-2</v>
      </c>
      <c r="E504" s="22" cm="1">
        <f t="array" ref="E504">(INDEX(Life_PolicyHoldersInforce,A504)-INDEX(Life_Deaths,A504))*INDEX(Life_LapseRateFactor,(Global_DurationInforce+A504))</f>
        <v>9.7669074379251513E-5</v>
      </c>
      <c r="F504" s="22" cm="1">
        <f t="array" ref="F504">INDEX(Life_PolicyHoldersInforce,A504)*INDEX(Global_QxFactor,INDEX(Global_Age,A504),Global_QxIndex)</f>
        <v>4.0477410540924699E-7</v>
      </c>
      <c r="G504" s="11" cm="1">
        <f t="array" ref="G504">INDEX(Life_Deaths,A504)*Life_SumAssured</f>
        <v>0.20238705270462348</v>
      </c>
      <c r="H504" s="11" cm="1">
        <f t="array" ref="H504">INDEX(Life_PolicyHoldersInforce,A504)*Life_Premium</f>
        <v>0.49832903243331073</v>
      </c>
      <c r="I504" s="11" cm="1">
        <f t="array" ref="I504">INDEX(Life_PolicyHoldersInforce,A504)*INDEX(Global_EscalatedExpense,A504)</f>
        <v>0.42835572091916246</v>
      </c>
      <c r="J504" s="11" cm="1">
        <f t="array" ref="J504">INDEX(Life_PremiumsReceived,A504)-INDEX(Life_ExpensesPaid,A504)-INDEX(Life_DeathBenefitsPaid,A504)</f>
        <v>-0.13241374119047522</v>
      </c>
      <c r="K504" s="11" cm="1">
        <f t="array" ref="K504">IF(A504=Global_MaxT,INDEX(Life_NetCF,A504),INDEX(Life_NetCF,A504)+(INDEX(Life_BEL,(A504+1))/INDEX(Global_DiscountFactor,A504)))</f>
        <v>-475.1808094247163</v>
      </c>
      <c r="L504" s="11"/>
      <c r="M504" s="5">
        <f t="shared" si="15"/>
        <v>42</v>
      </c>
      <c r="N504" s="22" cm="1">
        <f t="array" ref="N504">INDEX(Annuity_PolicyHoldersInforce,A504)*INDEX(Global_QxFactor,INDEX(Global_Age,A504),Global_QxIndex)</f>
        <v>3.6064180576678006E-5</v>
      </c>
      <c r="O504" s="22" cm="1">
        <f t="array" ref="O504">IF(A504=1,1,INDEX(Annuity_PolicyHoldersInforce,(A504-1))-INDEX(Annuity_Deaths,(A504-1)))</f>
        <v>0.9955078255450891</v>
      </c>
      <c r="P504" s="23" cm="1">
        <f t="array" ref="P504">Annuity_Annuity*((1+Annuity_AnnuityEscalation)^INDEX(Annuity_PolicyAge,A504))</f>
        <v>7761.5875551174258</v>
      </c>
      <c r="Q504" s="23" cm="1">
        <f t="array" ref="Q504">INDEX(Annuity_PolicyHoldersInforce,A504)*INDEX(Global_EscalatedExpense,A504)</f>
        <v>38.165233061691929</v>
      </c>
      <c r="R504" s="23" cm="1">
        <f t="array" ref="R504">INDEX(Annuity_PolicyHoldersInforce,A504)*INDEX(Annuity_EscalatedAnnuity,A504)</f>
        <v>7726.7211497727731</v>
      </c>
      <c r="S504" s="23" cm="1">
        <f t="array" ref="S504">-INDEX(Annuity_ExpensesPaid,A504)-INDEX(Annuity_AnnuitiesPaid,A504)</f>
        <v>-7764.8863828344647</v>
      </c>
      <c r="T504" s="23" cm="1">
        <f t="array" ref="T504">IF(A504=Global_MaxT,INDEX(Annuity_NetCF,A504),INDEX(Annuity_NetCF,A504)+(INDEX(Annuity_BEL,(A504+1))*INDEX(Global_DiscountFactor,A504)))</f>
        <v>-2825537.8948147148</v>
      </c>
    </row>
    <row r="505" spans="1:20" x14ac:dyDescent="0.2">
      <c r="A505" s="7">
        <v>503</v>
      </c>
      <c r="B505" s="21">
        <f t="shared" si="14"/>
        <v>63</v>
      </c>
      <c r="C505" s="21"/>
      <c r="D505" s="22" cm="1">
        <f t="array" ref="D505">IF(A505=1,1,INDEX(Life_PolicyHoldersInforce,(A505-1))-INDEX(Life_Deaths,(A505-1))-INDEX(Life_Lapses,(A505-1)))</f>
        <v>1.1075222842845176E-2</v>
      </c>
      <c r="E505" s="22" cm="1">
        <f t="array" ref="E505">(INDEX(Life_PolicyHoldersInforce,A505)-INDEX(Life_Deaths,A505))*INDEX(Life_LapseRateFactor,(Global_DurationInforce+A505))</f>
        <v>9.6811782009154459E-5</v>
      </c>
      <c r="F505" s="22" cm="1">
        <f t="array" ref="F505">INDEX(Life_PolicyHoldersInforce,A505)*INDEX(Global_QxFactor,INDEX(Global_Age,A505),Global_QxIndex)</f>
        <v>4.01221192121334E-7</v>
      </c>
      <c r="G505" s="11" cm="1">
        <f t="array" ref="G505">INDEX(Life_Deaths,A505)*Life_SumAssured</f>
        <v>0.200610596060667</v>
      </c>
      <c r="H505" s="11" cm="1">
        <f t="array" ref="H505">INDEX(Life_PolicyHoldersInforce,A505)*Life_Premium</f>
        <v>0.49395493879089486</v>
      </c>
      <c r="I505" s="11" cm="1">
        <f t="array" ref="I505">INDEX(Life_PolicyHoldersInforce,A505)*INDEX(Global_EscalatedExpense,A505)</f>
        <v>0.42632567542805455</v>
      </c>
      <c r="J505" s="11" cm="1">
        <f t="array" ref="J505">INDEX(Life_PremiumsReceived,A505)-INDEX(Life_ExpensesPaid,A505)-INDEX(Life_DeathBenefitsPaid,A505)</f>
        <v>-0.13298133269782669</v>
      </c>
      <c r="K505" s="11" cm="1">
        <f t="array" ref="K505">IF(A505=Global_MaxT,INDEX(Life_NetCF,A505),INDEX(Life_NetCF,A505)+(INDEX(Life_BEL,(A505+1))/INDEX(Global_DiscountFactor,A505)))</f>
        <v>-472.74727442065517</v>
      </c>
      <c r="L505" s="11"/>
      <c r="M505" s="5">
        <f t="shared" si="15"/>
        <v>42</v>
      </c>
      <c r="N505" s="22" cm="1">
        <f t="array" ref="N505">INDEX(Annuity_PolicyHoldersInforce,A505)*INDEX(Global_QxFactor,INDEX(Global_Age,A505),Global_QxIndex)</f>
        <v>3.6062874082557834E-5</v>
      </c>
      <c r="O505" s="22" cm="1">
        <f t="array" ref="O505">IF(A505=1,1,INDEX(Annuity_PolicyHoldersInforce,(A505-1))-INDEX(Annuity_Deaths,(A505-1)))</f>
        <v>0.99547176136451243</v>
      </c>
      <c r="P505" s="23" cm="1">
        <f t="array" ref="P505">Annuity_Annuity*((1+Annuity_AnnuityEscalation)^INDEX(Annuity_PolicyAge,A505))</f>
        <v>7761.5875551174258</v>
      </c>
      <c r="Q505" s="23" cm="1">
        <f t="array" ref="Q505">INDEX(Annuity_PolicyHoldersInforce,A505)*INDEX(Global_EscalatedExpense,A505)</f>
        <v>38.319334703721012</v>
      </c>
      <c r="R505" s="23" cm="1">
        <f t="array" ref="R505">INDEX(Annuity_PolicyHoldersInforce,A505)*INDEX(Annuity_EscalatedAnnuity,A505)</f>
        <v>7726.4412344776238</v>
      </c>
      <c r="S505" s="23" cm="1">
        <f t="array" ref="S505">-INDEX(Annuity_ExpensesPaid,A505)-INDEX(Annuity_AnnuitiesPaid,A505)</f>
        <v>-7764.7605691813451</v>
      </c>
      <c r="T505" s="23" cm="1">
        <f t="array" ref="T505">IF(A505=Global_MaxT,INDEX(Annuity_NetCF,A505),INDEX(Annuity_NetCF,A505)+(INDEX(Annuity_BEL,(A505+1))*INDEX(Global_DiscountFactor,A505)))</f>
        <v>-2831488.6610320811</v>
      </c>
    </row>
    <row r="506" spans="1:20" x14ac:dyDescent="0.2">
      <c r="A506" s="7">
        <v>504</v>
      </c>
      <c r="B506" s="21">
        <f t="shared" si="14"/>
        <v>64</v>
      </c>
      <c r="C506" s="21"/>
      <c r="D506" s="22" cm="1">
        <f t="array" ref="D506">IF(A506=1,1,INDEX(Life_PolicyHoldersInforce,(A506-1))-INDEX(Life_Deaths,(A506-1))-INDEX(Life_Lapses,(A506-1)))</f>
        <v>1.0978009839643902E-2</v>
      </c>
      <c r="E506" s="22" cm="1">
        <f t="array" ref="E506">(INDEX(Life_PolicyHoldersInforce,A506)-INDEX(Life_Deaths,A506))*INDEX(Life_LapseRateFactor,(Global_DurationInforce+A506))</f>
        <v>9.5961603355434013E-5</v>
      </c>
      <c r="F506" s="22" cm="1">
        <f t="array" ref="F506">INDEX(Life_PolicyHoldersInforce,A506)*INDEX(Global_QxFactor,INDEX(Global_Age,A506),Global_QxIndex)</f>
        <v>4.4473719840121706E-7</v>
      </c>
      <c r="G506" s="11" cm="1">
        <f t="array" ref="G506">INDEX(Life_Deaths,A506)*Life_SumAssured</f>
        <v>0.22236859920060853</v>
      </c>
      <c r="H506" s="11" cm="1">
        <f t="array" ref="H506">INDEX(Life_PolicyHoldersInforce,A506)*Life_Premium</f>
        <v>0.48961923884811803</v>
      </c>
      <c r="I506" s="11" cm="1">
        <f t="array" ref="I506">INDEX(Life_PolicyHoldersInforce,A506)*INDEX(Global_EscalatedExpense,A506)</f>
        <v>0.42430525064351082</v>
      </c>
      <c r="J506" s="11" cm="1">
        <f t="array" ref="J506">INDEX(Life_PremiumsReceived,A506)-INDEX(Life_ExpensesPaid,A506)-INDEX(Life_DeathBenefitsPaid,A506)</f>
        <v>-0.15705461099600132</v>
      </c>
      <c r="K506" s="11" cm="1">
        <f t="array" ref="K506">IF(A506=Global_MaxT,INDEX(Life_NetCF,A506),INDEX(Life_NetCF,A506)+(INDEX(Life_BEL,(A506+1))/INDEX(Global_DiscountFactor,A506)))</f>
        <v>-470.3249625505992</v>
      </c>
      <c r="L506" s="11"/>
      <c r="M506" s="5">
        <f t="shared" si="15"/>
        <v>43</v>
      </c>
      <c r="N506" s="22" cm="1">
        <f t="array" ref="N506">INDEX(Annuity_PolicyHoldersInforce,A506)*INDEX(Global_QxFactor,INDEX(Global_Age,A506),Global_QxIndex)</f>
        <v>4.0326734098605315E-5</v>
      </c>
      <c r="O506" s="22" cm="1">
        <f t="array" ref="O506">IF(A506=1,1,INDEX(Annuity_PolicyHoldersInforce,(A506-1))-INDEX(Annuity_Deaths,(A506-1)))</f>
        <v>0.9954356984904299</v>
      </c>
      <c r="P506" s="23" cm="1">
        <f t="array" ref="P506">Annuity_Annuity*((1+Annuity_AnnuityEscalation)^INDEX(Annuity_PolicyAge,A506))</f>
        <v>8149.6669328732987</v>
      </c>
      <c r="Q506" s="23" cm="1">
        <f t="array" ref="Q506">INDEX(Annuity_PolicyHoldersInforce,A506)*INDEX(Global_EscalatedExpense,A506)</f>
        <v>38.474058569543118</v>
      </c>
      <c r="R506" s="23" cm="1">
        <f t="array" ref="R506">INDEX(Annuity_PolicyHoldersInforce,A506)*INDEX(Annuity_EscalatedAnnuity,A506)</f>
        <v>8112.4693957890913</v>
      </c>
      <c r="S506" s="23" cm="1">
        <f t="array" ref="S506">-INDEX(Annuity_ExpensesPaid,A506)-INDEX(Annuity_AnnuitiesPaid,A506)</f>
        <v>-8150.9434543586349</v>
      </c>
      <c r="T506" s="23" cm="1">
        <f t="array" ref="T506">IF(A506=Global_MaxT,INDEX(Annuity_NetCF,A506),INDEX(Annuity_NetCF,A506)+(INDEX(Annuity_BEL,(A506+1))*INDEX(Global_DiscountFactor,A506)))</f>
        <v>-2837468.5193309705</v>
      </c>
    </row>
    <row r="507" spans="1:20" x14ac:dyDescent="0.2">
      <c r="A507" s="7">
        <v>505</v>
      </c>
      <c r="B507" s="21">
        <f t="shared" si="14"/>
        <v>64</v>
      </c>
      <c r="C507" s="21"/>
      <c r="D507" s="22" cm="1">
        <f t="array" ref="D507">IF(A507=1,1,INDEX(Life_PolicyHoldersInforce,(A507-1))-INDEX(Life_Deaths,(A507-1))-INDEX(Life_Lapses,(A507-1)))</f>
        <v>1.0881603499090066E-2</v>
      </c>
      <c r="E507" s="22" cm="1">
        <f t="array" ref="E507">(INDEX(Life_PolicyHoldersInforce,A507)-INDEX(Life_Deaths,A507))*INDEX(Life_LapseRateFactor,(Global_DurationInforce+A507))</f>
        <v>9.5118890773799442E-5</v>
      </c>
      <c r="F507" s="22" cm="1">
        <f t="array" ref="F507">INDEX(Life_PolicyHoldersInforce,A507)*INDEX(Global_QxFactor,INDEX(Global_Age,A507),Global_QxIndex)</f>
        <v>4.4083161929969413E-7</v>
      </c>
      <c r="G507" s="11" cm="1">
        <f t="array" ref="G507">INDEX(Life_Deaths,A507)*Life_SumAssured</f>
        <v>0.22041580964984706</v>
      </c>
      <c r="H507" s="11" cm="1">
        <f t="array" ref="H507">INDEX(Life_PolicyHoldersInforce,A507)*Life_Premium</f>
        <v>0.48531951605941698</v>
      </c>
      <c r="I507" s="11" cm="1">
        <f t="array" ref="I507">INDEX(Life_PolicyHoldersInforce,A507)*INDEX(Global_EscalatedExpense,A507)</f>
        <v>0.42229259149129855</v>
      </c>
      <c r="J507" s="11" cm="1">
        <f t="array" ref="J507">INDEX(Life_PremiumsReceived,A507)-INDEX(Life_ExpensesPaid,A507)-INDEX(Life_DeathBenefitsPaid,A507)</f>
        <v>-0.15738888508172863</v>
      </c>
      <c r="K507" s="11" cm="1">
        <f t="array" ref="K507">IF(A507=Global_MaxT,INDEX(Life_NetCF,A507),INDEX(Life_NetCF,A507)+(INDEX(Life_BEL,(A507+1))/INDEX(Global_DiscountFactor,A507)))</f>
        <v>-467.89042762410287</v>
      </c>
      <c r="L507" s="11"/>
      <c r="M507" s="5">
        <f t="shared" si="15"/>
        <v>43</v>
      </c>
      <c r="N507" s="22" cm="1">
        <f t="array" ref="N507">INDEX(Annuity_PolicyHoldersInforce,A507)*INDEX(Global_QxFactor,INDEX(Global_Age,A507),Global_QxIndex)</f>
        <v>4.0325100396412874E-5</v>
      </c>
      <c r="O507" s="22" cm="1">
        <f t="array" ref="O507">IF(A507=1,1,INDEX(Annuity_PolicyHoldersInforce,(A507-1))-INDEX(Annuity_Deaths,(A507-1)))</f>
        <v>0.9953953717563313</v>
      </c>
      <c r="P507" s="23" cm="1">
        <f t="array" ref="P507">Annuity_Annuity*((1+Annuity_AnnuityEscalation)^INDEX(Annuity_PolicyAge,A507))</f>
        <v>8149.6669328732987</v>
      </c>
      <c r="Q507" s="23" cm="1">
        <f t="array" ref="Q507">INDEX(Annuity_PolicyHoldersInforce,A507)*INDEX(Global_EscalatedExpense,A507)</f>
        <v>38.629241649227126</v>
      </c>
      <c r="R507" s="23" cm="1">
        <f t="array" ref="R507">INDEX(Annuity_PolicyHoldersInforce,A507)*INDEX(Annuity_EscalatedAnnuity,A507)</f>
        <v>8112.1407463376972</v>
      </c>
      <c r="S507" s="23" cm="1">
        <f t="array" ref="S507">-INDEX(Annuity_ExpensesPaid,A507)-INDEX(Annuity_AnnuitiesPaid,A507)</f>
        <v>-8150.7699879869242</v>
      </c>
      <c r="T507" s="23" cm="1">
        <f t="array" ref="T507">IF(A507=Global_MaxT,INDEX(Annuity_NetCF,A507),INDEX(Annuity_NetCF,A507)+(INDEX(Annuity_BEL,(A507+1))*INDEX(Global_DiscountFactor,A507)))</f>
        <v>-2843089.4222426051</v>
      </c>
    </row>
    <row r="508" spans="1:20" x14ac:dyDescent="0.2">
      <c r="A508" s="7">
        <v>506</v>
      </c>
      <c r="B508" s="21">
        <f t="shared" si="14"/>
        <v>64</v>
      </c>
      <c r="C508" s="21"/>
      <c r="D508" s="22" cm="1">
        <f t="array" ref="D508">IF(A508=1,1,INDEX(Life_PolicyHoldersInforce,(A508-1))-INDEX(Life_Deaths,(A508-1))-INDEX(Life_Lapses,(A508-1)))</f>
        <v>1.0786043776696966E-2</v>
      </c>
      <c r="E508" s="22" cm="1">
        <f t="array" ref="E508">(INDEX(Life_PolicyHoldersInforce,A508)-INDEX(Life_Deaths,A508))*INDEX(Life_LapseRateFactor,(Global_DurationInforce+A508))</f>
        <v>9.4283578698934386E-5</v>
      </c>
      <c r="F508" s="22" cm="1">
        <f t="array" ref="F508">INDEX(Life_PolicyHoldersInforce,A508)*INDEX(Global_QxFactor,INDEX(Global_Age,A508),Global_QxIndex)</f>
        <v>4.3696033808953956E-7</v>
      </c>
      <c r="G508" s="11" cm="1">
        <f t="array" ref="G508">INDEX(Life_Deaths,A508)*Life_SumAssured</f>
        <v>0.21848016904476977</v>
      </c>
      <c r="H508" s="11" cm="1">
        <f t="array" ref="H508">INDEX(Life_PolicyHoldersInforce,A508)*Life_Premium</f>
        <v>0.48105755244068471</v>
      </c>
      <c r="I508" s="11" cm="1">
        <f t="array" ref="I508">INDEX(Life_PolicyHoldersInforce,A508)*INDEX(Global_EscalatedExpense,A508)</f>
        <v>0.42028947923217158</v>
      </c>
      <c r="J508" s="11" cm="1">
        <f t="array" ref="J508">INDEX(Life_PremiumsReceived,A508)-INDEX(Life_ExpensesPaid,A508)-INDEX(Life_DeathBenefitsPaid,A508)</f>
        <v>-0.15771209583625664</v>
      </c>
      <c r="K508" s="11" cm="1">
        <f t="array" ref="K508">IF(A508=Global_MaxT,INDEX(Life_NetCF,A508),INDEX(Life_NetCF,A508)+(INDEX(Life_BEL,(A508+1))/INDEX(Global_DiscountFactor,A508)))</f>
        <v>-465.46735286244683</v>
      </c>
      <c r="L508" s="11"/>
      <c r="M508" s="5">
        <f t="shared" si="15"/>
        <v>43</v>
      </c>
      <c r="N508" s="22" cm="1">
        <f t="array" ref="N508">INDEX(Annuity_PolicyHoldersInforce,A508)*INDEX(Global_QxFactor,INDEX(Global_Age,A508),Global_QxIndex)</f>
        <v>4.0323466760404389E-5</v>
      </c>
      <c r="O508" s="22" cm="1">
        <f t="array" ref="O508">IF(A508=1,1,INDEX(Annuity_PolicyHoldersInforce,(A508-1))-INDEX(Annuity_Deaths,(A508-1)))</f>
        <v>0.99535504665593488</v>
      </c>
      <c r="P508" s="23" cm="1">
        <f t="array" ref="P508">Annuity_Annuity*((1+Annuity_AnnuityEscalation)^INDEX(Annuity_PolicyAge,A508))</f>
        <v>8149.6669328732987</v>
      </c>
      <c r="Q508" s="23" cm="1">
        <f t="array" ref="Q508">INDEX(Annuity_PolicyHoldersInforce,A508)*INDEX(Global_EscalatedExpense,A508)</f>
        <v>38.785050651652838</v>
      </c>
      <c r="R508" s="23" cm="1">
        <f t="array" ref="R508">INDEX(Annuity_PolicyHoldersInforce,A508)*INDEX(Annuity_EscalatedAnnuity,A508)</f>
        <v>8111.8121102004316</v>
      </c>
      <c r="S508" s="23" cm="1">
        <f t="array" ref="S508">-INDEX(Annuity_ExpensesPaid,A508)-INDEX(Annuity_AnnuitiesPaid,A508)</f>
        <v>-8150.597160852084</v>
      </c>
      <c r="T508" s="23" cm="1">
        <f t="array" ref="T508">IF(A508=Global_MaxT,INDEX(Annuity_NetCF,A508),INDEX(Annuity_NetCF,A508)+(INDEX(Annuity_BEL,(A508+1))*INDEX(Global_DiscountFactor,A508)))</f>
        <v>-2848737.8594941129</v>
      </c>
    </row>
    <row r="509" spans="1:20" x14ac:dyDescent="0.2">
      <c r="A509" s="7">
        <v>507</v>
      </c>
      <c r="B509" s="21">
        <f t="shared" si="14"/>
        <v>64</v>
      </c>
      <c r="C509" s="21"/>
      <c r="D509" s="22" cm="1">
        <f t="array" ref="D509">IF(A509=1,1,INDEX(Life_PolicyHoldersInforce,(A509-1))-INDEX(Life_Deaths,(A509-1))-INDEX(Life_Lapses,(A509-1)))</f>
        <v>1.0691323237659941E-2</v>
      </c>
      <c r="E509" s="22" cm="1">
        <f t="array" ref="E509">(INDEX(Life_PolicyHoldersInforce,A509)-INDEX(Life_Deaths,A509))*INDEX(Life_LapseRateFactor,(Global_DurationInforce+A509))</f>
        <v>9.34556021413019E-5</v>
      </c>
      <c r="F509" s="22" cm="1">
        <f t="array" ref="F509">INDEX(Life_PolicyHoldersInforce,A509)*INDEX(Global_QxFactor,INDEX(Global_Age,A509),Global_QxIndex)</f>
        <v>4.3312305357461277E-7</v>
      </c>
      <c r="G509" s="11" cm="1">
        <f t="array" ref="G509">INDEX(Life_Deaths,A509)*Life_SumAssured</f>
        <v>0.21656152678730639</v>
      </c>
      <c r="H509" s="11" cm="1">
        <f t="array" ref="H509">INDEX(Life_PolicyHoldersInforce,A509)*Life_Premium</f>
        <v>0.47683301639963338</v>
      </c>
      <c r="I509" s="11" cm="1">
        <f t="array" ref="I509">INDEX(Life_PolicyHoldersInforce,A509)*INDEX(Global_EscalatedExpense,A509)</f>
        <v>0.41829586858117912</v>
      </c>
      <c r="J509" s="11" cm="1">
        <f t="array" ref="J509">INDEX(Life_PremiumsReceived,A509)-INDEX(Life_ExpensesPaid,A509)-INDEX(Life_DeathBenefitsPaid,A509)</f>
        <v>-0.15802437896885213</v>
      </c>
      <c r="K509" s="11" cm="1">
        <f t="array" ref="K509">IF(A509=Global_MaxT,INDEX(Life_NetCF,A509),INDEX(Life_NetCF,A509)+(INDEX(Life_BEL,(A509+1))/INDEX(Global_DiscountFactor,A509)))</f>
        <v>-463.05569376265089</v>
      </c>
      <c r="L509" s="11"/>
      <c r="M509" s="5">
        <f t="shared" si="15"/>
        <v>43</v>
      </c>
      <c r="N509" s="22" cm="1">
        <f t="array" ref="N509">INDEX(Annuity_PolicyHoldersInforce,A509)*INDEX(Global_QxFactor,INDEX(Global_Age,A509),Global_QxIndex)</f>
        <v>4.0321833190577176E-5</v>
      </c>
      <c r="O509" s="22" cm="1">
        <f t="array" ref="O509">IF(A509=1,1,INDEX(Annuity_PolicyHoldersInforce,(A509-1))-INDEX(Annuity_Deaths,(A509-1)))</f>
        <v>0.99531472318917447</v>
      </c>
      <c r="P509" s="23" cm="1">
        <f t="array" ref="P509">Annuity_Annuity*((1+Annuity_AnnuityEscalation)^INDEX(Annuity_PolicyAge,A509))</f>
        <v>8149.6669328732987</v>
      </c>
      <c r="Q509" s="23" cm="1">
        <f t="array" ref="Q509">INDEX(Annuity_PolicyHoldersInforce,A509)*INDEX(Global_EscalatedExpense,A509)</f>
        <v>38.94148810144636</v>
      </c>
      <c r="R509" s="23" cm="1">
        <f t="array" ref="R509">INDEX(Annuity_PolicyHoldersInforce,A509)*INDEX(Annuity_EscalatedAnnuity,A509)</f>
        <v>8111.4834873767559</v>
      </c>
      <c r="S509" s="23" cm="1">
        <f t="array" ref="S509">-INDEX(Annuity_ExpensesPaid,A509)-INDEX(Annuity_AnnuitiesPaid,A509)</f>
        <v>-8150.4249754782022</v>
      </c>
      <c r="T509" s="23" cm="1">
        <f t="array" ref="T509">IF(A509=Global_MaxT,INDEX(Annuity_NetCF,A509),INDEX(Annuity_NetCF,A509)+(INDEX(Annuity_BEL,(A509+1))*INDEX(Global_DiscountFactor,A509)))</f>
        <v>-2854413.9644679376</v>
      </c>
    </row>
    <row r="510" spans="1:20" x14ac:dyDescent="0.2">
      <c r="A510" s="7">
        <v>508</v>
      </c>
      <c r="B510" s="21">
        <f t="shared" si="14"/>
        <v>64</v>
      </c>
      <c r="C510" s="21"/>
      <c r="D510" s="22" cm="1">
        <f t="array" ref="D510">IF(A510=1,1,INDEX(Life_PolicyHoldersInforce,(A510-1))-INDEX(Life_Deaths,(A510-1))-INDEX(Life_Lapses,(A510-1)))</f>
        <v>1.0597434512465065E-2</v>
      </c>
      <c r="E510" s="22" cm="1">
        <f t="array" ref="E510">(INDEX(Life_PolicyHoldersInforce,A510)-INDEX(Life_Deaths,A510))*INDEX(Life_LapseRateFactor,(Global_DurationInforce+A510))</f>
        <v>9.263489668208814E-5</v>
      </c>
      <c r="F510" s="22" cm="1">
        <f t="array" ref="F510">INDEX(Life_PolicyHoldersInforce,A510)*INDEX(Global_QxFactor,INDEX(Global_Age,A510),Global_QxIndex)</f>
        <v>4.2931946720380789E-7</v>
      </c>
      <c r="G510" s="11" cm="1">
        <f t="array" ref="G510">INDEX(Life_Deaths,A510)*Life_SumAssured</f>
        <v>0.21465973360190393</v>
      </c>
      <c r="H510" s="11" cm="1">
        <f t="array" ref="H510">INDEX(Life_PolicyHoldersInforce,A510)*Life_Premium</f>
        <v>0.47264557925594192</v>
      </c>
      <c r="I510" s="11" cm="1">
        <f t="array" ref="I510">INDEX(Life_PolicyHoldersInforce,A510)*INDEX(Global_EscalatedExpense,A510)</f>
        <v>0.41631171446817794</v>
      </c>
      <c r="J510" s="11" cm="1">
        <f t="array" ref="J510">INDEX(Life_PremiumsReceived,A510)-INDEX(Life_ExpensesPaid,A510)-INDEX(Life_DeathBenefitsPaid,A510)</f>
        <v>-0.15832586881413996</v>
      </c>
      <c r="K510" s="11" cm="1">
        <f t="array" ref="K510">IF(A510=Global_MaxT,INDEX(Life_NetCF,A510),INDEX(Life_NetCF,A510)+(INDEX(Life_BEL,(A510+1))/INDEX(Global_DiscountFactor,A510)))</f>
        <v>-460.65540590225419</v>
      </c>
      <c r="L510" s="11"/>
      <c r="M510" s="5">
        <f t="shared" si="15"/>
        <v>43</v>
      </c>
      <c r="N510" s="22" cm="1">
        <f t="array" ref="N510">INDEX(Annuity_PolicyHoldersInforce,A510)*INDEX(Global_QxFactor,INDEX(Global_Age,A510),Global_QxIndex)</f>
        <v>4.0320199686928566E-5</v>
      </c>
      <c r="O510" s="22" cm="1">
        <f t="array" ref="O510">IF(A510=1,1,INDEX(Annuity_PolicyHoldersInforce,(A510-1))-INDEX(Annuity_Deaths,(A510-1)))</f>
        <v>0.99527440135598388</v>
      </c>
      <c r="P510" s="23" cm="1">
        <f t="array" ref="P510">Annuity_Annuity*((1+Annuity_AnnuityEscalation)^INDEX(Annuity_PolicyAge,A510))</f>
        <v>8149.6669328732987</v>
      </c>
      <c r="Q510" s="23" cm="1">
        <f t="array" ref="Q510">INDEX(Annuity_PolicyHoldersInforce,A510)*INDEX(Global_EscalatedExpense,A510)</f>
        <v>39.098556533416939</v>
      </c>
      <c r="R510" s="23" cm="1">
        <f t="array" ref="R510">INDEX(Annuity_PolicyHoldersInforce,A510)*INDEX(Annuity_EscalatedAnnuity,A510)</f>
        <v>8111.1548778661299</v>
      </c>
      <c r="S510" s="23" cm="1">
        <f t="array" ref="S510">-INDEX(Annuity_ExpensesPaid,A510)-INDEX(Annuity_AnnuitiesPaid,A510)</f>
        <v>-8150.2534343995467</v>
      </c>
      <c r="T510" s="23" cm="1">
        <f t="array" ref="T510">IF(A510=Global_MaxT,INDEX(Annuity_NetCF,A510),INDEX(Annuity_NetCF,A510)+(INDEX(Annuity_BEL,(A510+1))*INDEX(Global_DiscountFactor,A510)))</f>
        <v>-2860117.8711932315</v>
      </c>
    </row>
    <row r="511" spans="1:20" x14ac:dyDescent="0.2">
      <c r="A511" s="7">
        <v>509</v>
      </c>
      <c r="B511" s="21">
        <f t="shared" si="14"/>
        <v>64</v>
      </c>
      <c r="C511" s="21"/>
      <c r="D511" s="22" cm="1">
        <f t="array" ref="D511">IF(A511=1,1,INDEX(Life_PolicyHoldersInforce,(A511-1))-INDEX(Life_Deaths,(A511-1))-INDEX(Life_Lapses,(A511-1)))</f>
        <v>1.0504370296315773E-2</v>
      </c>
      <c r="E511" s="22" cm="1">
        <f t="array" ref="E511">(INDEX(Life_PolicyHoldersInforce,A511)-INDEX(Life_Deaths,A511))*INDEX(Life_LapseRateFactor,(Global_DurationInforce+A511))</f>
        <v>9.1821398468190356E-5</v>
      </c>
      <c r="F511" s="22" cm="1">
        <f t="array" ref="F511">INDEX(Life_PolicyHoldersInforce,A511)*INDEX(Global_QxFactor,INDEX(Global_Age,A511),Global_QxIndex)</f>
        <v>4.255492830478258E-7</v>
      </c>
      <c r="G511" s="11" cm="1">
        <f t="array" ref="G511">INDEX(Life_Deaths,A511)*Life_SumAssured</f>
        <v>0.2127746415239129</v>
      </c>
      <c r="H511" s="11" cm="1">
        <f t="array" ref="H511">INDEX(Life_PolicyHoldersInforce,A511)*Life_Premium</f>
        <v>0.46849491521568348</v>
      </c>
      <c r="I511" s="11" cm="1">
        <f t="array" ref="I511">INDEX(Life_PolicyHoldersInforce,A511)*INDEX(Global_EscalatedExpense,A511)</f>
        <v>0.41433697203681152</v>
      </c>
      <c r="J511" s="11" cm="1">
        <f t="array" ref="J511">INDEX(Life_PremiumsReceived,A511)-INDEX(Life_ExpensesPaid,A511)-INDEX(Life_DeathBenefitsPaid,A511)</f>
        <v>-0.15861669834504094</v>
      </c>
      <c r="K511" s="11" cm="1">
        <f t="array" ref="K511">IF(A511=Global_MaxT,INDEX(Life_NetCF,A511),INDEX(Life_NetCF,A511)+(INDEX(Life_BEL,(A511+1))/INDEX(Global_DiscountFactor,A511)))</f>
        <v>-458.26644494029318</v>
      </c>
      <c r="L511" s="11"/>
      <c r="M511" s="5">
        <f t="shared" si="15"/>
        <v>43</v>
      </c>
      <c r="N511" s="22" cm="1">
        <f t="array" ref="N511">INDEX(Annuity_PolicyHoldersInforce,A511)*INDEX(Global_QxFactor,INDEX(Global_Age,A511),Global_QxIndex)</f>
        <v>4.0318566249455863E-5</v>
      </c>
      <c r="O511" s="22" cm="1">
        <f t="array" ref="O511">IF(A511=1,1,INDEX(Annuity_PolicyHoldersInforce,(A511-1))-INDEX(Annuity_Deaths,(A511-1)))</f>
        <v>0.99523408115629697</v>
      </c>
      <c r="P511" s="23" cm="1">
        <f t="array" ref="P511">Annuity_Annuity*((1+Annuity_AnnuityEscalation)^INDEX(Annuity_PolicyAge,A511))</f>
        <v>8149.6669328732987</v>
      </c>
      <c r="Q511" s="23" cm="1">
        <f t="array" ref="Q511">INDEX(Annuity_PolicyHoldersInforce,A511)*INDEX(Global_EscalatedExpense,A511)</f>
        <v>39.25625849259783</v>
      </c>
      <c r="R511" s="23" cm="1">
        <f t="array" ref="R511">INDEX(Annuity_PolicyHoldersInforce,A511)*INDEX(Annuity_EscalatedAnnuity,A511)</f>
        <v>8110.8262816680144</v>
      </c>
      <c r="S511" s="23" cm="1">
        <f t="array" ref="S511">-INDEX(Annuity_ExpensesPaid,A511)-INDEX(Annuity_AnnuitiesPaid,A511)</f>
        <v>-8150.0825401606126</v>
      </c>
      <c r="T511" s="23" cm="1">
        <f t="array" ref="T511">IF(A511=Global_MaxT,INDEX(Annuity_NetCF,A511),INDEX(Annuity_NetCF,A511)+(INDEX(Annuity_BEL,(A511+1))*INDEX(Global_DiscountFactor,A511)))</f>
        <v>-2865849.7143489942</v>
      </c>
    </row>
    <row r="512" spans="1:20" x14ac:dyDescent="0.2">
      <c r="A512" s="7">
        <v>510</v>
      </c>
      <c r="B512" s="21">
        <f t="shared" si="14"/>
        <v>64</v>
      </c>
      <c r="C512" s="21"/>
      <c r="D512" s="22" cm="1">
        <f t="array" ref="D512">IF(A512=1,1,INDEX(Life_PolicyHoldersInforce,(A512-1))-INDEX(Life_Deaths,(A512-1))-INDEX(Life_Lapses,(A512-1)))</f>
        <v>1.0412123348564535E-2</v>
      </c>
      <c r="E512" s="22" cm="1">
        <f t="array" ref="E512">(INDEX(Life_PolicyHoldersInforce,A512)-INDEX(Life_Deaths,A512))*INDEX(Life_LapseRateFactor,(Global_DurationInforce+A512))</f>
        <v>9.1015044207248941E-5</v>
      </c>
      <c r="F512" s="22" cm="1">
        <f t="array" ref="F512">INDEX(Life_PolicyHoldersInforce,A512)*INDEX(Global_QxFactor,INDEX(Global_Age,A512),Global_QxIndex)</f>
        <v>4.2181220777614979E-7</v>
      </c>
      <c r="G512" s="11" cm="1">
        <f t="array" ref="G512">INDEX(Life_Deaths,A512)*Life_SumAssured</f>
        <v>0.2109061038880749</v>
      </c>
      <c r="H512" s="11" cm="1">
        <f t="array" ref="H512">INDEX(Life_PolicyHoldersInforce,A512)*Life_Premium</f>
        <v>0.46438070134597831</v>
      </c>
      <c r="I512" s="11" cm="1">
        <f t="array" ref="I512">INDEX(Life_PolicyHoldersInforce,A512)*INDEX(Global_EscalatedExpense,A512)</f>
        <v>0.41237159664349526</v>
      </c>
      <c r="J512" s="11" cm="1">
        <f t="array" ref="J512">INDEX(Life_PremiumsReceived,A512)-INDEX(Life_ExpensesPaid,A512)-INDEX(Life_DeathBenefitsPaid,A512)</f>
        <v>-0.15889699918559186</v>
      </c>
      <c r="K512" s="11" cm="1">
        <f t="array" ref="K512">IF(A512=Global_MaxT,INDEX(Life_NetCF,A512),INDEX(Life_NetCF,A512)+(INDEX(Life_BEL,(A512+1))/INDEX(Global_DiscountFactor,A512)))</f>
        <v>-455.88876661826185</v>
      </c>
      <c r="L512" s="11"/>
      <c r="M512" s="5">
        <f t="shared" si="15"/>
        <v>43</v>
      </c>
      <c r="N512" s="22" cm="1">
        <f t="array" ref="N512">INDEX(Annuity_PolicyHoldersInforce,A512)*INDEX(Global_QxFactor,INDEX(Global_Age,A512),Global_QxIndex)</f>
        <v>4.0316932878156401E-5</v>
      </c>
      <c r="O512" s="22" cm="1">
        <f t="array" ref="O512">IF(A512=1,1,INDEX(Annuity_PolicyHoldersInforce,(A512-1))-INDEX(Annuity_Deaths,(A512-1)))</f>
        <v>0.99519376259004755</v>
      </c>
      <c r="P512" s="23" cm="1">
        <f t="array" ref="P512">Annuity_Annuity*((1+Annuity_AnnuityEscalation)^INDEX(Annuity_PolicyAge,A512))</f>
        <v>8149.6669328732987</v>
      </c>
      <c r="Q512" s="23" cm="1">
        <f t="array" ref="Q512">INDEX(Annuity_PolicyHoldersInforce,A512)*INDEX(Global_EscalatedExpense,A512)</f>
        <v>39.414596534287483</v>
      </c>
      <c r="R512" s="23" cm="1">
        <f t="array" ref="R512">INDEX(Annuity_PolicyHoldersInforce,A512)*INDEX(Annuity_EscalatedAnnuity,A512)</f>
        <v>8110.4976987818709</v>
      </c>
      <c r="S512" s="23" cm="1">
        <f t="array" ref="S512">-INDEX(Annuity_ExpensesPaid,A512)-INDEX(Annuity_AnnuitiesPaid,A512)</f>
        <v>-8149.9122953161586</v>
      </c>
      <c r="T512" s="23" cm="1">
        <f t="array" ref="T512">IF(A512=Global_MaxT,INDEX(Annuity_NetCF,A512),INDEX(Annuity_NetCF,A512)+(INDEX(Annuity_BEL,(A512+1))*INDEX(Global_DiscountFactor,A512)))</f>
        <v>-2871609.6292672255</v>
      </c>
    </row>
    <row r="513" spans="1:20" x14ac:dyDescent="0.2">
      <c r="A513" s="7">
        <v>511</v>
      </c>
      <c r="B513" s="21">
        <f t="shared" si="14"/>
        <v>64</v>
      </c>
      <c r="C513" s="21"/>
      <c r="D513" s="22" cm="1">
        <f t="array" ref="D513">IF(A513=1,1,INDEX(Life_PolicyHoldersInforce,(A513-1))-INDEX(Life_Deaths,(A513-1))-INDEX(Life_Lapses,(A513-1)))</f>
        <v>1.0320686492149511E-2</v>
      </c>
      <c r="E513" s="22" cm="1">
        <f t="array" ref="E513">(INDEX(Life_PolicyHoldersInforce,A513)-INDEX(Life_Deaths,A513))*INDEX(Life_LapseRateFactor,(Global_DurationInforce+A513))</f>
        <v>9.0215771162723132E-5</v>
      </c>
      <c r="F513" s="22" cm="1">
        <f t="array" ref="F513">INDEX(Life_PolicyHoldersInforce,A513)*INDEX(Global_QxFactor,INDEX(Global_Age,A513),Global_QxIndex)</f>
        <v>4.1810795063422402E-7</v>
      </c>
      <c r="G513" s="11" cm="1">
        <f t="array" ref="G513">INDEX(Life_Deaths,A513)*Life_SumAssured</f>
        <v>0.20905397531711201</v>
      </c>
      <c r="H513" s="11" cm="1">
        <f t="array" ref="H513">INDEX(Life_PolicyHoldersInforce,A513)*Life_Premium</f>
        <v>0.46030261754986823</v>
      </c>
      <c r="I513" s="11" cm="1">
        <f t="array" ref="I513">INDEX(Life_PolicyHoldersInforce,A513)*INDEX(Global_EscalatedExpense,A513)</f>
        <v>0.41041554385640894</v>
      </c>
      <c r="J513" s="11" cm="1">
        <f t="array" ref="J513">INDEX(Life_PremiumsReceived,A513)-INDEX(Life_ExpensesPaid,A513)-INDEX(Life_DeathBenefitsPaid,A513)</f>
        <v>-0.15916690162365271</v>
      </c>
      <c r="K513" s="11" cm="1">
        <f t="array" ref="K513">IF(A513=Global_MaxT,INDEX(Life_NetCF,A513),INDEX(Life_NetCF,A513)+(INDEX(Life_BEL,(A513+1))/INDEX(Global_DiscountFactor,A513)))</f>
        <v>-453.52232676105484</v>
      </c>
      <c r="L513" s="11"/>
      <c r="M513" s="5">
        <f t="shared" si="15"/>
        <v>43</v>
      </c>
      <c r="N513" s="22" cm="1">
        <f t="array" ref="N513">INDEX(Annuity_PolicyHoldersInforce,A513)*INDEX(Global_QxFactor,INDEX(Global_Age,A513),Global_QxIndex)</f>
        <v>4.0315299573027486E-5</v>
      </c>
      <c r="O513" s="22" cm="1">
        <f t="array" ref="O513">IF(A513=1,1,INDEX(Annuity_PolicyHoldersInforce,(A513-1))-INDEX(Annuity_Deaths,(A513-1)))</f>
        <v>0.99515344565716934</v>
      </c>
      <c r="P513" s="23" cm="1">
        <f t="array" ref="P513">Annuity_Annuity*((1+Annuity_AnnuityEscalation)^INDEX(Annuity_PolicyAge,A513))</f>
        <v>8149.6669328732987</v>
      </c>
      <c r="Q513" s="23" cm="1">
        <f t="array" ref="Q513">INDEX(Annuity_PolicyHoldersInforce,A513)*INDEX(Global_EscalatedExpense,A513)</f>
        <v>39.573573224091085</v>
      </c>
      <c r="R513" s="23" cm="1">
        <f t="array" ref="R513">INDEX(Annuity_PolicyHoldersInforce,A513)*INDEX(Annuity_EscalatedAnnuity,A513)</f>
        <v>8110.1691292071582</v>
      </c>
      <c r="S513" s="23" cm="1">
        <f t="array" ref="S513">-INDEX(Annuity_ExpensesPaid,A513)-INDEX(Annuity_AnnuitiesPaid,A513)</f>
        <v>-8149.7427024312492</v>
      </c>
      <c r="T513" s="23" cm="1">
        <f t="array" ref="T513">IF(A513=Global_MaxT,INDEX(Annuity_NetCF,A513),INDEX(Annuity_NetCF,A513)+(INDEX(Annuity_BEL,(A513+1))*INDEX(Global_DiscountFactor,A513)))</f>
        <v>-2877397.751936093</v>
      </c>
    </row>
    <row r="514" spans="1:20" x14ac:dyDescent="0.2">
      <c r="A514" s="7">
        <v>512</v>
      </c>
      <c r="B514" s="21">
        <f t="shared" si="14"/>
        <v>64</v>
      </c>
      <c r="C514" s="21"/>
      <c r="D514" s="22" cm="1">
        <f t="array" ref="D514">IF(A514=1,1,INDEX(Life_PolicyHoldersInforce,(A514-1))-INDEX(Life_Deaths,(A514-1))-INDEX(Life_Lapses,(A514-1)))</f>
        <v>1.0230052613036153E-2</v>
      </c>
      <c r="E514" s="22" cm="1">
        <f t="array" ref="E514">(INDEX(Life_PolicyHoldersInforce,A514)-INDEX(Life_Deaths,A514))*INDEX(Life_LapseRateFactor,(Global_DurationInforce+A514))</f>
        <v>8.9423517149009977E-5</v>
      </c>
      <c r="F514" s="22" cm="1">
        <f t="array" ref="F514">INDEX(Life_PolicyHoldersInforce,A514)*INDEX(Global_QxFactor,INDEX(Global_Age,A514),Global_QxIndex)</f>
        <v>4.144362234208317E-7</v>
      </c>
      <c r="G514" s="11" cm="1">
        <f t="array" ref="G514">INDEX(Life_Deaths,A514)*Life_SumAssured</f>
        <v>0.20721811171041585</v>
      </c>
      <c r="H514" s="11" cm="1">
        <f t="array" ref="H514">INDEX(Life_PolicyHoldersInforce,A514)*Life_Premium</f>
        <v>0.45626034654141245</v>
      </c>
      <c r="I514" s="11" cm="1">
        <f t="array" ref="I514">INDEX(Life_PolicyHoldersInforce,A514)*INDEX(Global_EscalatedExpense,A514)</f>
        <v>0.40846876945449012</v>
      </c>
      <c r="J514" s="11" cm="1">
        <f t="array" ref="J514">INDEX(Life_PremiumsReceived,A514)-INDEX(Life_ExpensesPaid,A514)-INDEX(Life_DeathBenefitsPaid,A514)</f>
        <v>-0.15942653462349352</v>
      </c>
      <c r="K514" s="11" cm="1">
        <f t="array" ref="K514">IF(A514=Global_MaxT,INDEX(Life_NetCF,A514),INDEX(Life_NetCF,A514)+(INDEX(Life_BEL,(A514+1))/INDEX(Global_DiscountFactor,A514)))</f>
        <v>-451.16708127789281</v>
      </c>
      <c r="L514" s="11"/>
      <c r="M514" s="5">
        <f t="shared" si="15"/>
        <v>43</v>
      </c>
      <c r="N514" s="22" cm="1">
        <f t="array" ref="N514">INDEX(Annuity_PolicyHoldersInforce,A514)*INDEX(Global_QxFactor,INDEX(Global_Age,A514),Global_QxIndex)</f>
        <v>4.031366633406644E-5</v>
      </c>
      <c r="O514" s="22" cm="1">
        <f t="array" ref="O514">IF(A514=1,1,INDEX(Annuity_PolicyHoldersInforce,(A514-1))-INDEX(Annuity_Deaths,(A514-1)))</f>
        <v>0.9951131303575963</v>
      </c>
      <c r="P514" s="23" cm="1">
        <f t="array" ref="P514">Annuity_Annuity*((1+Annuity_AnnuityEscalation)^INDEX(Annuity_PolicyAge,A514))</f>
        <v>8149.6669328732987</v>
      </c>
      <c r="Q514" s="23" cm="1">
        <f t="array" ref="Q514">INDEX(Annuity_PolicyHoldersInforce,A514)*INDEX(Global_EscalatedExpense,A514)</f>
        <v>39.733191137961988</v>
      </c>
      <c r="R514" s="23" cm="1">
        <f t="array" ref="R514">INDEX(Annuity_PolicyHoldersInforce,A514)*INDEX(Annuity_EscalatedAnnuity,A514)</f>
        <v>8109.8405729433389</v>
      </c>
      <c r="S514" s="23" cm="1">
        <f t="array" ref="S514">-INDEX(Annuity_ExpensesPaid,A514)-INDEX(Annuity_AnnuitiesPaid,A514)</f>
        <v>-8149.5737640813013</v>
      </c>
      <c r="T514" s="23" cm="1">
        <f t="array" ref="T514">IF(A514=Global_MaxT,INDEX(Annuity_NetCF,A514),INDEX(Annuity_NetCF,A514)+(INDEX(Annuity_BEL,(A514+1))*INDEX(Global_DiscountFactor,A514)))</f>
        <v>-2883214.2190031167</v>
      </c>
    </row>
    <row r="515" spans="1:20" x14ac:dyDescent="0.2">
      <c r="A515" s="7">
        <v>513</v>
      </c>
      <c r="B515" s="21">
        <f t="shared" ref="B515:B578" si="16">FLOOR(Global_AgeAtInception+((Global_DurationInforce+A515)/12),1)</f>
        <v>64</v>
      </c>
      <c r="C515" s="21"/>
      <c r="D515" s="22" cm="1">
        <f t="array" ref="D515">IF(A515=1,1,INDEX(Life_PolicyHoldersInforce,(A515-1))-INDEX(Life_Deaths,(A515-1))-INDEX(Life_Lapses,(A515-1)))</f>
        <v>1.0140214659663723E-2</v>
      </c>
      <c r="E515" s="22" cm="1">
        <f t="array" ref="E515">(INDEX(Life_PolicyHoldersInforce,A515)-INDEX(Life_Deaths,A515))*INDEX(Life_LapseRateFactor,(Global_DurationInforce+A515))</f>
        <v>8.8638220526606064E-5</v>
      </c>
      <c r="F515" s="22" cm="1">
        <f t="array" ref="F515">INDEX(Life_PolicyHoldersInforce,A515)*INDEX(Global_QxFactor,INDEX(Global_Age,A515),Global_QxIndex)</f>
        <v>4.1079674046567249E-7</v>
      </c>
      <c r="G515" s="11" cm="1">
        <f t="array" ref="G515">INDEX(Life_Deaths,A515)*Life_SumAssured</f>
        <v>0.20539837023283625</v>
      </c>
      <c r="H515" s="11" cm="1">
        <f t="array" ref="H515">INDEX(Life_PolicyHoldersInforce,A515)*Life_Premium</f>
        <v>0.45225357382100206</v>
      </c>
      <c r="I515" s="11" cm="1">
        <f t="array" ref="I515">INDEX(Life_PolicyHoldersInforce,A515)*INDEX(Global_EscalatedExpense,A515)</f>
        <v>0.40653122942643616</v>
      </c>
      <c r="J515" s="11" cm="1">
        <f t="array" ref="J515">INDEX(Life_PremiumsReceived,A515)-INDEX(Life_ExpensesPaid,A515)-INDEX(Life_DeathBenefitsPaid,A515)</f>
        <v>-0.15967602583827034</v>
      </c>
      <c r="K515" s="11" cm="1">
        <f t="array" ref="K515">IF(A515=Global_MaxT,INDEX(Life_NetCF,A515),INDEX(Life_NetCF,A515)+(INDEX(Life_BEL,(A515+1))/INDEX(Global_DiscountFactor,A515)))</f>
        <v>-448.82298616323152</v>
      </c>
      <c r="L515" s="11"/>
      <c r="M515" s="5">
        <f t="shared" ref="M515:M578" si="17">FLOOR((Global_DurationInforce+A515)/12,1)</f>
        <v>43</v>
      </c>
      <c r="N515" s="22" cm="1">
        <f t="array" ref="N515">INDEX(Annuity_PolicyHoldersInforce,A515)*INDEX(Global_QxFactor,INDEX(Global_Age,A515),Global_QxIndex)</f>
        <v>4.0312033161270587E-5</v>
      </c>
      <c r="O515" s="22" cm="1">
        <f t="array" ref="O515">IF(A515=1,1,INDEX(Annuity_PolicyHoldersInforce,(A515-1))-INDEX(Annuity_Deaths,(A515-1)))</f>
        <v>0.99507281669126224</v>
      </c>
      <c r="P515" s="23" cm="1">
        <f t="array" ref="P515">Annuity_Annuity*((1+Annuity_AnnuityEscalation)^INDEX(Annuity_PolicyAge,A515))</f>
        <v>8149.6669328732987</v>
      </c>
      <c r="Q515" s="23" cm="1">
        <f t="array" ref="Q515">INDEX(Annuity_PolicyHoldersInforce,A515)*INDEX(Global_EscalatedExpense,A515)</f>
        <v>39.893452862243535</v>
      </c>
      <c r="R515" s="23" cm="1">
        <f t="array" ref="R515">INDEX(Annuity_PolicyHoldersInforce,A515)*INDEX(Annuity_EscalatedAnnuity,A515)</f>
        <v>8109.5120299898736</v>
      </c>
      <c r="S515" s="23" cm="1">
        <f t="array" ref="S515">-INDEX(Annuity_ExpensesPaid,A515)-INDEX(Annuity_AnnuitiesPaid,A515)</f>
        <v>-8149.4054828521175</v>
      </c>
      <c r="T515" s="23" cm="1">
        <f t="array" ref="T515">IF(A515=Global_MaxT,INDEX(Annuity_NetCF,A515),INDEX(Annuity_NetCF,A515)+(INDEX(Annuity_BEL,(A515+1))*INDEX(Global_DiscountFactor,A515)))</f>
        <v>-2889059.1677783667</v>
      </c>
    </row>
    <row r="516" spans="1:20" x14ac:dyDescent="0.2">
      <c r="A516" s="7">
        <v>514</v>
      </c>
      <c r="B516" s="21">
        <f t="shared" si="16"/>
        <v>64</v>
      </c>
      <c r="C516" s="21"/>
      <c r="D516" s="22" cm="1">
        <f t="array" ref="D516">IF(A516=1,1,INDEX(Life_PolicyHoldersInforce,(A516-1))-INDEX(Life_Deaths,(A516-1))-INDEX(Life_Lapses,(A516-1)))</f>
        <v>1.0051165642396651E-2</v>
      </c>
      <c r="E516" s="22" cm="1">
        <f t="array" ref="E516">(INDEX(Life_PolicyHoldersInforce,A516)-INDEX(Life_Deaths,A516))*INDEX(Life_LapseRateFactor,(Global_DurationInforce+A516))</f>
        <v>8.7859820197311856E-5</v>
      </c>
      <c r="F516" s="22" cm="1">
        <f t="array" ref="F516">INDEX(Life_PolicyHoldersInforce,A516)*INDEX(Global_QxFactor,INDEX(Global_Age,A516),Global_QxIndex)</f>
        <v>4.0718921860713644E-7</v>
      </c>
      <c r="G516" s="11" cm="1">
        <f t="array" ref="G516">INDEX(Life_Deaths,A516)*Life_SumAssured</f>
        <v>0.20359460930356821</v>
      </c>
      <c r="H516" s="11" cm="1">
        <f t="array" ref="H516">INDEX(Life_PolicyHoldersInforce,A516)*Life_Premium</f>
        <v>0.44828198765089061</v>
      </c>
      <c r="I516" s="11" cm="1">
        <f t="array" ref="I516">INDEX(Life_PolicyHoldersInforce,A516)*INDEX(Global_EscalatedExpense,A516)</f>
        <v>0.40460287996970873</v>
      </c>
      <c r="J516" s="11" cm="1">
        <f t="array" ref="J516">INDEX(Life_PremiumsReceived,A516)-INDEX(Life_ExpensesPaid,A516)-INDEX(Life_DeathBenefitsPaid,A516)</f>
        <v>-0.15991550162238632</v>
      </c>
      <c r="K516" s="11" cm="1">
        <f t="array" ref="K516">IF(A516=Global_MaxT,INDEX(Life_NetCF,A516),INDEX(Life_NetCF,A516)+(INDEX(Life_BEL,(A516+1))/INDEX(Global_DiscountFactor,A516)))</f>
        <v>-446.48999749765352</v>
      </c>
      <c r="L516" s="11"/>
      <c r="M516" s="5">
        <f t="shared" si="17"/>
        <v>43</v>
      </c>
      <c r="N516" s="22" cm="1">
        <f t="array" ref="N516">INDEX(Annuity_PolicyHoldersInforce,A516)*INDEX(Global_QxFactor,INDEX(Global_Age,A516),Global_QxIndex)</f>
        <v>4.031040005463725E-5</v>
      </c>
      <c r="O516" s="22" cm="1">
        <f t="array" ref="O516">IF(A516=1,1,INDEX(Annuity_PolicyHoldersInforce,(A516-1))-INDEX(Annuity_Deaths,(A516-1)))</f>
        <v>0.995032504658101</v>
      </c>
      <c r="P516" s="23" cm="1">
        <f t="array" ref="P516">Annuity_Annuity*((1+Annuity_AnnuityEscalation)^INDEX(Annuity_PolicyAge,A516))</f>
        <v>8149.6669328732987</v>
      </c>
      <c r="Q516" s="23" cm="1">
        <f t="array" ref="Q516">INDEX(Annuity_PolicyHoldersInforce,A516)*INDEX(Global_EscalatedExpense,A516)</f>
        <v>40.054360993710972</v>
      </c>
      <c r="R516" s="23" cm="1">
        <f t="array" ref="R516">INDEX(Annuity_PolicyHoldersInforce,A516)*INDEX(Annuity_EscalatedAnnuity,A516)</f>
        <v>8109.183500346222</v>
      </c>
      <c r="S516" s="23" cm="1">
        <f t="array" ref="S516">-INDEX(Annuity_ExpensesPaid,A516)-INDEX(Annuity_AnnuitiesPaid,A516)</f>
        <v>-8149.2378613399333</v>
      </c>
      <c r="T516" s="23" cm="1">
        <f t="array" ref="T516">IF(A516=Global_MaxT,INDEX(Annuity_NetCF,A516),INDEX(Annuity_NetCF,A516)+(INDEX(Annuity_BEL,(A516+1))*INDEX(Global_DiscountFactor,A516)))</f>
        <v>-2894932.7362376787</v>
      </c>
    </row>
    <row r="517" spans="1:20" x14ac:dyDescent="0.2">
      <c r="A517" s="7">
        <v>515</v>
      </c>
      <c r="B517" s="21">
        <f t="shared" si="16"/>
        <v>64</v>
      </c>
      <c r="C517" s="21"/>
      <c r="D517" s="22" cm="1">
        <f t="array" ref="D517">IF(A517=1,1,INDEX(Life_PolicyHoldersInforce,(A517-1))-INDEX(Life_Deaths,(A517-1))-INDEX(Life_Lapses,(A517-1)))</f>
        <v>9.9628986329807316E-3</v>
      </c>
      <c r="E517" s="22" cm="1">
        <f t="array" ref="E517">(INDEX(Life_PolicyHoldersInforce,A517)-INDEX(Life_Deaths,A517))*INDEX(Life_LapseRateFactor,(Global_DurationInforce+A517))</f>
        <v>8.7088255599478029E-5</v>
      </c>
      <c r="F517" s="22" cm="1">
        <f t="array" ref="F517">INDEX(Life_PolicyHoldersInforce,A517)*INDEX(Global_QxFactor,INDEX(Global_Age,A517),Global_QxIndex)</f>
        <v>4.0361337717027334E-7</v>
      </c>
      <c r="G517" s="11" cm="1">
        <f t="array" ref="G517">INDEX(Life_Deaths,A517)*Life_SumAssured</f>
        <v>0.20180668858513667</v>
      </c>
      <c r="H517" s="11" cm="1">
        <f t="array" ref="H517">INDEX(Life_PolicyHoldersInforce,A517)*Life_Premium</f>
        <v>0.44434527903094062</v>
      </c>
      <c r="I517" s="11" cm="1">
        <f t="array" ref="I517">INDEX(Life_PolicyHoldersInforce,A517)*INDEX(Global_EscalatedExpense,A517)</f>
        <v>0.40268367748954337</v>
      </c>
      <c r="J517" s="11" cm="1">
        <f t="array" ref="J517">INDEX(Life_PremiumsReceived,A517)-INDEX(Life_ExpensesPaid,A517)-INDEX(Life_DeathBenefitsPaid,A517)</f>
        <v>-0.16014508704373942</v>
      </c>
      <c r="K517" s="11" cm="1">
        <f t="array" ref="K517">IF(A517=Global_MaxT,INDEX(Life_NetCF,A517),INDEX(Life_NetCF,A517)+(INDEX(Life_BEL,(A517+1))/INDEX(Global_DiscountFactor,A517)))</f>
        <v>-444.16807144874349</v>
      </c>
      <c r="L517" s="11"/>
      <c r="M517" s="5">
        <f t="shared" si="17"/>
        <v>43</v>
      </c>
      <c r="N517" s="22" cm="1">
        <f t="array" ref="N517">INDEX(Annuity_PolicyHoldersInforce,A517)*INDEX(Global_QxFactor,INDEX(Global_Age,A517),Global_QxIndex)</f>
        <v>4.0308767014163745E-5</v>
      </c>
      <c r="O517" s="22" cm="1">
        <f t="array" ref="O517">IF(A517=1,1,INDEX(Annuity_PolicyHoldersInforce,(A517-1))-INDEX(Annuity_Deaths,(A517-1)))</f>
        <v>0.99499219425804641</v>
      </c>
      <c r="P517" s="23" cm="1">
        <f t="array" ref="P517">Annuity_Annuity*((1+Annuity_AnnuityEscalation)^INDEX(Annuity_PolicyAge,A517))</f>
        <v>8149.6669328732987</v>
      </c>
      <c r="Q517" s="23" cm="1">
        <f t="array" ref="Q517">INDEX(Annuity_PolicyHoldersInforce,A517)*INDEX(Global_EscalatedExpense,A517)</f>
        <v>40.215918139613485</v>
      </c>
      <c r="R517" s="23" cm="1">
        <f t="array" ref="R517">INDEX(Annuity_PolicyHoldersInforce,A517)*INDEX(Annuity_EscalatedAnnuity,A517)</f>
        <v>8108.8549840118467</v>
      </c>
      <c r="S517" s="23" cm="1">
        <f t="array" ref="S517">-INDEX(Annuity_ExpensesPaid,A517)-INDEX(Annuity_AnnuitiesPaid,A517)</f>
        <v>-8149.0709021514604</v>
      </c>
      <c r="T517" s="23" cm="1">
        <f t="array" ref="T517">IF(A517=Global_MaxT,INDEX(Annuity_NetCF,A517),INDEX(Annuity_NetCF,A517)+(INDEX(Annuity_BEL,(A517+1))*INDEX(Global_DiscountFactor,A517)))</f>
        <v>-2900835.0630258834</v>
      </c>
    </row>
    <row r="518" spans="1:20" x14ac:dyDescent="0.2">
      <c r="A518" s="7">
        <v>516</v>
      </c>
      <c r="B518" s="21">
        <f t="shared" si="16"/>
        <v>65</v>
      </c>
      <c r="C518" s="21"/>
      <c r="D518" s="22" cm="1">
        <f t="array" ref="D518">IF(A518=1,1,INDEX(Life_PolicyHoldersInforce,(A518-1))-INDEX(Life_Deaths,(A518-1))-INDEX(Life_Lapses,(A518-1)))</f>
        <v>9.8754067640040837E-3</v>
      </c>
      <c r="E518" s="22" cm="1">
        <f t="array" ref="E518">(INDEX(Life_PolicyHoldersInforce,A518)-INDEX(Life_Deaths,A518))*INDEX(Life_LapseRateFactor,(Global_DurationInforce+A518))</f>
        <v>8.6323050926430573E-5</v>
      </c>
      <c r="F518" s="22" cm="1">
        <f t="array" ref="F518">INDEX(Life_PolicyHoldersInforce,A518)*INDEX(Global_QxFactor,INDEX(Global_Age,A518),Global_QxIndex)</f>
        <v>4.4763189461419283E-7</v>
      </c>
      <c r="G518" s="11" cm="1">
        <f t="array" ref="G518">INDEX(Life_Deaths,A518)*Life_SumAssured</f>
        <v>0.22381594730709642</v>
      </c>
      <c r="H518" s="11" cm="1">
        <f t="array" ref="H518">INDEX(Life_PolicyHoldersInforce,A518)*Life_Premium</f>
        <v>0.44044314167458215</v>
      </c>
      <c r="I518" s="11" cm="1">
        <f t="array" ref="I518">INDEX(Life_PolicyHoldersInforce,A518)*INDEX(Global_EscalatedExpense,A518)</f>
        <v>0.40077357859796359</v>
      </c>
      <c r="J518" s="11" cm="1">
        <f t="array" ref="J518">INDEX(Life_PremiumsReceived,A518)-INDEX(Life_ExpensesPaid,A518)-INDEX(Life_DeathBenefitsPaid,A518)</f>
        <v>-0.18414638423047786</v>
      </c>
      <c r="K518" s="11" cm="1">
        <f t="array" ref="K518">IF(A518=Global_MaxT,INDEX(Life_NetCF,A518),INDEX(Life_NetCF,A518)+(INDEX(Life_BEL,(A518+1))/INDEX(Global_DiscountFactor,A518)))</f>
        <v>-441.85716427194694</v>
      </c>
      <c r="L518" s="11"/>
      <c r="M518" s="5">
        <f t="shared" si="17"/>
        <v>44</v>
      </c>
      <c r="N518" s="22" cm="1">
        <f t="array" ref="N518">INDEX(Annuity_PolicyHoldersInforce,A518)*INDEX(Global_QxFactor,INDEX(Global_Age,A518),Global_QxIndex)</f>
        <v>4.5099124339434653E-5</v>
      </c>
      <c r="O518" s="22" cm="1">
        <f t="array" ref="O518">IF(A518=1,1,INDEX(Annuity_PolicyHoldersInforce,(A518-1))-INDEX(Annuity_Deaths,(A518-1)))</f>
        <v>0.9949518854910322</v>
      </c>
      <c r="P518" s="23" cm="1">
        <f t="array" ref="P518">Annuity_Annuity*((1+Annuity_AnnuityEscalation)^INDEX(Annuity_PolicyAge,A518))</f>
        <v>8557.1502795169617</v>
      </c>
      <c r="Q518" s="23" cm="1">
        <f t="array" ref="Q518">INDEX(Annuity_PolicyHoldersInforce,A518)*INDEX(Global_EscalatedExpense,A518)</f>
        <v>40.378126917716436</v>
      </c>
      <c r="R518" s="23" cm="1">
        <f t="array" ref="R518">INDEX(Annuity_PolicyHoldersInforce,A518)*INDEX(Annuity_EscalatedAnnuity,A518)</f>
        <v>8513.9528050355148</v>
      </c>
      <c r="S518" s="23" cm="1">
        <f t="array" ref="S518">-INDEX(Annuity_ExpensesPaid,A518)-INDEX(Annuity_AnnuitiesPaid,A518)</f>
        <v>-8554.3309319532309</v>
      </c>
      <c r="T518" s="23" cm="1">
        <f t="array" ref="T518">IF(A518=Global_MaxT,INDEX(Annuity_NetCF,A518),INDEX(Annuity_NetCF,A518)+(INDEX(Annuity_BEL,(A518+1))*INDEX(Global_DiscountFactor,A518)))</f>
        <v>-2906766.2874600538</v>
      </c>
    </row>
    <row r="519" spans="1:20" x14ac:dyDescent="0.2">
      <c r="A519" s="7">
        <v>517</v>
      </c>
      <c r="B519" s="21">
        <f t="shared" si="16"/>
        <v>65</v>
      </c>
      <c r="C519" s="21"/>
      <c r="D519" s="22" cm="1">
        <f t="array" ref="D519">IF(A519=1,1,INDEX(Life_PolicyHoldersInforce,(A519-1))-INDEX(Life_Deaths,(A519-1))-INDEX(Life_Lapses,(A519-1)))</f>
        <v>9.7886360811830393E-3</v>
      </c>
      <c r="E519" s="22" cm="1">
        <f t="array" ref="E519">(INDEX(Life_PolicyHoldersInforce,A519)-INDEX(Life_Deaths,A519))*INDEX(Life_LapseRateFactor,(Global_DurationInforce+A519))</f>
        <v>8.5564569756886808E-5</v>
      </c>
      <c r="F519" s="22" cm="1">
        <f t="array" ref="F519">INDEX(Life_PolicyHoldersInforce,A519)*INDEX(Global_QxFactor,INDEX(Global_Age,A519),Global_QxIndex)</f>
        <v>4.4369875787599509E-7</v>
      </c>
      <c r="G519" s="11" cm="1">
        <f t="array" ref="G519">INDEX(Life_Deaths,A519)*Life_SumAssured</f>
        <v>0.22184937893799755</v>
      </c>
      <c r="H519" s="11" cm="1">
        <f t="array" ref="H519">INDEX(Life_PolicyHoldersInforce,A519)*Life_Premium</f>
        <v>0.43657316922076356</v>
      </c>
      <c r="I519" s="11" cm="1">
        <f t="array" ref="I519">INDEX(Life_PolicyHoldersInforce,A519)*INDEX(Global_EscalatedExpense,A519)</f>
        <v>0.39887061894373943</v>
      </c>
      <c r="J519" s="11" cm="1">
        <f t="array" ref="J519">INDEX(Life_PremiumsReceived,A519)-INDEX(Life_ExpensesPaid,A519)-INDEX(Life_DeathBenefitsPaid,A519)</f>
        <v>-0.18414682866097343</v>
      </c>
      <c r="K519" s="11" cm="1">
        <f t="array" ref="K519">IF(A519=Global_MaxT,INDEX(Life_NetCF,A519),INDEX(Life_NetCF,A519)+(INDEX(Life_BEL,(A519+1))/INDEX(Global_DiscountFactor,A519)))</f>
        <v>-439.53356602990038</v>
      </c>
      <c r="L519" s="11"/>
      <c r="M519" s="5">
        <f t="shared" si="17"/>
        <v>44</v>
      </c>
      <c r="N519" s="22" cm="1">
        <f t="array" ref="N519">INDEX(Annuity_PolicyHoldersInforce,A519)*INDEX(Global_QxFactor,INDEX(Global_Age,A519),Global_QxIndex)</f>
        <v>4.5097080088807214E-5</v>
      </c>
      <c r="O519" s="22" cm="1">
        <f t="array" ref="O519">IF(A519=1,1,INDEX(Annuity_PolicyHoldersInforce,(A519-1))-INDEX(Annuity_Deaths,(A519-1)))</f>
        <v>0.99490678636669272</v>
      </c>
      <c r="P519" s="23" cm="1">
        <f t="array" ref="P519">Annuity_Annuity*((1+Annuity_AnnuityEscalation)^INDEX(Annuity_PolicyAge,A519))</f>
        <v>8557.1502795169617</v>
      </c>
      <c r="Q519" s="23" cm="1">
        <f t="array" ref="Q519">INDEX(Annuity_PolicyHoldersInforce,A519)*INDEX(Global_EscalatedExpense,A519)</f>
        <v>40.540794690719373</v>
      </c>
      <c r="R519" s="23" cm="1">
        <f t="array" ref="R519">INDEX(Annuity_PolicyHoldersInforce,A519)*INDEX(Annuity_EscalatedAnnuity,A519)</f>
        <v>8513.5668850510665</v>
      </c>
      <c r="S519" s="23" cm="1">
        <f t="array" ref="S519">-INDEX(Annuity_ExpensesPaid,A519)-INDEX(Annuity_AnnuitiesPaid,A519)</f>
        <v>-8554.1076797417863</v>
      </c>
      <c r="T519" s="23" cm="1">
        <f t="array" ref="T519">IF(A519=Global_MaxT,INDEX(Annuity_NetCF,A519),INDEX(Annuity_NetCF,A519)+(INDEX(Annuity_BEL,(A519+1))*INDEX(Global_DiscountFactor,A519)))</f>
        <v>-2912319.1497755828</v>
      </c>
    </row>
    <row r="520" spans="1:20" x14ac:dyDescent="0.2">
      <c r="A520" s="7">
        <v>518</v>
      </c>
      <c r="B520" s="21">
        <f t="shared" si="16"/>
        <v>65</v>
      </c>
      <c r="C520" s="21"/>
      <c r="D520" s="22" cm="1">
        <f t="array" ref="D520">IF(A520=1,1,INDEX(Life_PolicyHoldersInforce,(A520-1))-INDEX(Life_Deaths,(A520-1))-INDEX(Life_Lapses,(A520-1)))</f>
        <v>9.7026278126682765E-3</v>
      </c>
      <c r="E520" s="22" cm="1">
        <f t="array" ref="E520">(INDEX(Life_PolicyHoldersInforce,A520)-INDEX(Life_Deaths,A520))*INDEX(Life_LapseRateFactor,(Global_DurationInforce+A520))</f>
        <v>8.481275301449638E-5</v>
      </c>
      <c r="F520" s="22" cm="1">
        <f t="array" ref="F520">INDEX(Life_PolicyHoldersInforce,A520)*INDEX(Global_QxFactor,INDEX(Global_Age,A520),Global_QxIndex)</f>
        <v>4.3980017981153678E-7</v>
      </c>
      <c r="G520" s="11" cm="1">
        <f t="array" ref="G520">INDEX(Life_Deaths,A520)*Life_SumAssured</f>
        <v>0.2199000899057684</v>
      </c>
      <c r="H520" s="11" cm="1">
        <f t="array" ref="H520">INDEX(Life_PolicyHoldersInforce,A520)*Life_Premium</f>
        <v>0.43273720044500513</v>
      </c>
      <c r="I520" s="11" cm="1">
        <f t="array" ref="I520">INDEX(Life_PolicyHoldersInforce,A520)*INDEX(Global_EscalatedExpense,A520)</f>
        <v>0.3969766949536393</v>
      </c>
      <c r="J520" s="11" cm="1">
        <f t="array" ref="J520">INDEX(Life_PremiumsReceived,A520)-INDEX(Life_ExpensesPaid,A520)-INDEX(Life_DeathBenefitsPaid,A520)</f>
        <v>-0.18413958441440256</v>
      </c>
      <c r="K520" s="11" cm="1">
        <f t="array" ref="K520">IF(A520=Global_MaxT,INDEX(Life_NetCF,A520),INDEX(Life_NetCF,A520)+(INDEX(Life_BEL,(A520+1))/INDEX(Global_DiscountFactor,A520)))</f>
        <v>-437.22122279106281</v>
      </c>
      <c r="L520" s="11"/>
      <c r="M520" s="5">
        <f t="shared" si="17"/>
        <v>44</v>
      </c>
      <c r="N520" s="22" cm="1">
        <f t="array" ref="N520">INDEX(Annuity_PolicyHoldersInforce,A520)*INDEX(Global_QxFactor,INDEX(Global_Age,A520),Global_QxIndex)</f>
        <v>4.509503593084146E-5</v>
      </c>
      <c r="O520" s="22" cm="1">
        <f t="array" ref="O520">IF(A520=1,1,INDEX(Annuity_PolicyHoldersInforce,(A520-1))-INDEX(Annuity_Deaths,(A520-1)))</f>
        <v>0.9948616892866039</v>
      </c>
      <c r="P520" s="23" cm="1">
        <f t="array" ref="P520">Annuity_Annuity*((1+Annuity_AnnuityEscalation)^INDEX(Annuity_PolicyAge,A520))</f>
        <v>8557.1502795169617</v>
      </c>
      <c r="Q520" s="23" cm="1">
        <f t="array" ref="Q520">INDEX(Annuity_PolicyHoldersInforce,A520)*INDEX(Global_EscalatedExpense,A520)</f>
        <v>40.704117788929246</v>
      </c>
      <c r="R520" s="23" cm="1">
        <f t="array" ref="R520">INDEX(Annuity_PolicyHoldersInforce,A520)*INDEX(Annuity_EscalatedAnnuity,A520)</f>
        <v>8513.1809825595792</v>
      </c>
      <c r="S520" s="23" cm="1">
        <f t="array" ref="S520">-INDEX(Annuity_ExpensesPaid,A520)-INDEX(Annuity_AnnuitiesPaid,A520)</f>
        <v>-8553.8851003485088</v>
      </c>
      <c r="T520" s="23" cm="1">
        <f t="array" ref="T520">IF(A520=Global_MaxT,INDEX(Annuity_NetCF,A520),INDEX(Annuity_NetCF,A520)+(INDEX(Annuity_BEL,(A520+1))*INDEX(Global_DiscountFactor,A520)))</f>
        <v>-2917899.2652681181</v>
      </c>
    </row>
    <row r="521" spans="1:20" x14ac:dyDescent="0.2">
      <c r="A521" s="7">
        <v>519</v>
      </c>
      <c r="B521" s="21">
        <f t="shared" si="16"/>
        <v>65</v>
      </c>
      <c r="C521" s="21"/>
      <c r="D521" s="22" cm="1">
        <f t="array" ref="D521">IF(A521=1,1,INDEX(Life_PolicyHoldersInforce,(A521-1))-INDEX(Life_Deaths,(A521-1))-INDEX(Life_Lapses,(A521-1)))</f>
        <v>9.6173752594739693E-3</v>
      </c>
      <c r="E521" s="22" cm="1">
        <f t="array" ref="E521">(INDEX(Life_PolicyHoldersInforce,A521)-INDEX(Life_Deaths,A521))*INDEX(Life_LapseRateFactor,(Global_DurationInforce+A521))</f>
        <v>8.4067542141985798E-5</v>
      </c>
      <c r="F521" s="22" cm="1">
        <f t="array" ref="F521">INDEX(Life_PolicyHoldersInforce,A521)*INDEX(Global_QxFactor,INDEX(Global_Age,A521),Global_QxIndex)</f>
        <v>4.3593585676955688E-7</v>
      </c>
      <c r="G521" s="11" cm="1">
        <f t="array" ref="G521">INDEX(Life_Deaths,A521)*Life_SumAssured</f>
        <v>0.21796792838477844</v>
      </c>
      <c r="H521" s="11" cm="1">
        <f t="array" ref="H521">INDEX(Life_PolicyHoldersInforce,A521)*Life_Premium</f>
        <v>0.42893493657253906</v>
      </c>
      <c r="I521" s="11" cm="1">
        <f t="array" ref="I521">INDEX(Life_PolicyHoldersInforce,A521)*INDEX(Global_EscalatedExpense,A521)</f>
        <v>0.39509176372437355</v>
      </c>
      <c r="J521" s="11" cm="1">
        <f t="array" ref="J521">INDEX(Life_PremiumsReceived,A521)-INDEX(Life_ExpensesPaid,A521)-INDEX(Life_DeathBenefitsPaid,A521)</f>
        <v>-0.18412475553661292</v>
      </c>
      <c r="K521" s="11" cm="1">
        <f t="array" ref="K521">IF(A521=Global_MaxT,INDEX(Life_NetCF,A521),INDEX(Life_NetCF,A521)+(INDEX(Life_BEL,(A521+1))/INDEX(Global_DiscountFactor,A521)))</f>
        <v>-434.92008768794386</v>
      </c>
      <c r="L521" s="11"/>
      <c r="M521" s="5">
        <f t="shared" si="17"/>
        <v>44</v>
      </c>
      <c r="N521" s="22" cm="1">
        <f t="array" ref="N521">INDEX(Annuity_PolicyHoldersInforce,A521)*INDEX(Global_QxFactor,INDEX(Global_Age,A521),Global_QxIndex)</f>
        <v>4.5092991865533182E-5</v>
      </c>
      <c r="O521" s="22" cm="1">
        <f t="array" ref="O521">IF(A521=1,1,INDEX(Annuity_PolicyHoldersInforce,(A521-1))-INDEX(Annuity_Deaths,(A521-1)))</f>
        <v>0.99481659425067304</v>
      </c>
      <c r="P521" s="23" cm="1">
        <f t="array" ref="P521">Annuity_Annuity*((1+Annuity_AnnuityEscalation)^INDEX(Annuity_PolicyAge,A521))</f>
        <v>8557.1502795169617</v>
      </c>
      <c r="Q521" s="23" cm="1">
        <f t="array" ref="Q521">INDEX(Annuity_PolicyHoldersInforce,A521)*INDEX(Global_EscalatedExpense,A521)</f>
        <v>40.868098852396322</v>
      </c>
      <c r="R521" s="23" cm="1">
        <f t="array" ref="R521">INDEX(Annuity_PolicyHoldersInforce,A521)*INDEX(Annuity_EscalatedAnnuity,A521)</f>
        <v>8512.795097560258</v>
      </c>
      <c r="S521" s="23" cm="1">
        <f t="array" ref="S521">-INDEX(Annuity_ExpensesPaid,A521)-INDEX(Annuity_AnnuitiesPaid,A521)</f>
        <v>-8553.6631964126536</v>
      </c>
      <c r="T521" s="23" cm="1">
        <f t="array" ref="T521">IF(A521=Global_MaxT,INDEX(Annuity_NetCF,A521),INDEX(Annuity_NetCF,A521)+(INDEX(Annuity_BEL,(A521+1))*INDEX(Global_DiscountFactor,A521)))</f>
        <v>-2923506.7659177836</v>
      </c>
    </row>
    <row r="522" spans="1:20" x14ac:dyDescent="0.2">
      <c r="A522" s="7">
        <v>520</v>
      </c>
      <c r="B522" s="21">
        <f t="shared" si="16"/>
        <v>65</v>
      </c>
      <c r="C522" s="21"/>
      <c r="D522" s="22" cm="1">
        <f t="array" ref="D522">IF(A522=1,1,INDEX(Life_PolicyHoldersInforce,(A522-1))-INDEX(Life_Deaths,(A522-1))-INDEX(Life_Lapses,(A522-1)))</f>
        <v>9.5328717814752145E-3</v>
      </c>
      <c r="E522" s="22" cm="1">
        <f t="array" ref="E522">(INDEX(Life_PolicyHoldersInforce,A522)-INDEX(Life_Deaths,A522))*INDEX(Life_LapseRateFactor,(Global_DurationInforce+A522))</f>
        <v>8.3328879096597532E-5</v>
      </c>
      <c r="F522" s="22" cm="1">
        <f t="array" ref="F522">INDEX(Life_PolicyHoldersInforce,A522)*INDEX(Global_QxFactor,INDEX(Global_Age,A522),Global_QxIndex)</f>
        <v>4.3210548776683905E-7</v>
      </c>
      <c r="G522" s="11" cm="1">
        <f t="array" ref="G522">INDEX(Life_Deaths,A522)*Life_SumAssured</f>
        <v>0.21605274388341952</v>
      </c>
      <c r="H522" s="11" cm="1">
        <f t="array" ref="H522">INDEX(Life_PolicyHoldersInforce,A522)*Life_Premium</f>
        <v>0.42516608145379459</v>
      </c>
      <c r="I522" s="11" cm="1">
        <f t="array" ref="I522">INDEX(Life_PolicyHoldersInforce,A522)*INDEX(Global_EscalatedExpense,A522)</f>
        <v>0.39321578255636902</v>
      </c>
      <c r="J522" s="11" cm="1">
        <f t="array" ref="J522">INDEX(Life_PremiumsReceived,A522)-INDEX(Life_ExpensesPaid,A522)-INDEX(Life_DeathBenefitsPaid,A522)</f>
        <v>-0.18410244498599396</v>
      </c>
      <c r="K522" s="11" cm="1">
        <f t="array" ref="K522">IF(A522=Global_MaxT,INDEX(Life_NetCF,A522),INDEX(Life_NetCF,A522)+(INDEX(Life_BEL,(A522+1))/INDEX(Global_DiscountFactor,A522)))</f>
        <v>-432.63011397653634</v>
      </c>
      <c r="L522" s="11"/>
      <c r="M522" s="5">
        <f t="shared" si="17"/>
        <v>44</v>
      </c>
      <c r="N522" s="22" cm="1">
        <f t="array" ref="N522">INDEX(Annuity_PolicyHoldersInforce,A522)*INDEX(Global_QxFactor,INDEX(Global_Age,A522),Global_QxIndex)</f>
        <v>4.5090947892878186E-5</v>
      </c>
      <c r="O522" s="22" cm="1">
        <f t="array" ref="O522">IF(A522=1,1,INDEX(Annuity_PolicyHoldersInforce,(A522-1))-INDEX(Annuity_Deaths,(A522-1)))</f>
        <v>0.99477150125880753</v>
      </c>
      <c r="P522" s="23" cm="1">
        <f t="array" ref="P522">Annuity_Annuity*((1+Annuity_AnnuityEscalation)^INDEX(Annuity_PolicyAge,A522))</f>
        <v>8557.1502795169617</v>
      </c>
      <c r="Q522" s="23" cm="1">
        <f t="array" ref="Q522">INDEX(Annuity_PolicyHoldersInforce,A522)*INDEX(Global_EscalatedExpense,A522)</f>
        <v>41.03274053180688</v>
      </c>
      <c r="R522" s="23" cm="1">
        <f t="array" ref="R522">INDEX(Annuity_PolicyHoldersInforce,A522)*INDEX(Annuity_EscalatedAnnuity,A522)</f>
        <v>8512.4092300523134</v>
      </c>
      <c r="S522" s="23" cm="1">
        <f t="array" ref="S522">-INDEX(Annuity_ExpensesPaid,A522)-INDEX(Annuity_AnnuitiesPaid,A522)</f>
        <v>-8553.441970584121</v>
      </c>
      <c r="T522" s="23" cm="1">
        <f t="array" ref="T522">IF(A522=Global_MaxT,INDEX(Annuity_NetCF,A522),INDEX(Annuity_NetCF,A522)+(INDEX(Annuity_BEL,(A522+1))*INDEX(Global_DiscountFactor,A522)))</f>
        <v>-2929141.7843444706</v>
      </c>
    </row>
    <row r="523" spans="1:20" x14ac:dyDescent="0.2">
      <c r="A523" s="7">
        <v>521</v>
      </c>
      <c r="B523" s="21">
        <f t="shared" si="16"/>
        <v>65</v>
      </c>
      <c r="C523" s="21"/>
      <c r="D523" s="22" cm="1">
        <f t="array" ref="D523">IF(A523=1,1,INDEX(Life_PolicyHoldersInforce,(A523-1))-INDEX(Life_Deaths,(A523-1))-INDEX(Life_Lapses,(A523-1)))</f>
        <v>9.4491107968908486E-3</v>
      </c>
      <c r="E523" s="22" cm="1">
        <f t="array" ref="E523">(INDEX(Life_PolicyHoldersInforce,A523)-INDEX(Life_Deaths,A523))*INDEX(Life_LapseRateFactor,(Global_DurationInforce+A523))</f>
        <v>8.2596706345569254E-5</v>
      </c>
      <c r="F523" s="22" cm="1">
        <f t="array" ref="F523">INDEX(Life_PolicyHoldersInforce,A523)*INDEX(Global_QxFactor,INDEX(Global_Age,A523),Global_QxIndex)</f>
        <v>4.2830877446476867E-7</v>
      </c>
      <c r="G523" s="11" cm="1">
        <f t="array" ref="G523">INDEX(Life_Deaths,A523)*Life_SumAssured</f>
        <v>0.21415438723238434</v>
      </c>
      <c r="H523" s="11" cm="1">
        <f t="array" ref="H523">INDEX(Life_PolicyHoldersInforce,A523)*Life_Premium</f>
        <v>0.42143034154133185</v>
      </c>
      <c r="I523" s="11" cm="1">
        <f t="array" ref="I523">INDEX(Life_PolicyHoldersInforce,A523)*INDEX(Global_EscalatedExpense,A523)</f>
        <v>0.39134870895279844</v>
      </c>
      <c r="J523" s="11" cm="1">
        <f t="array" ref="J523">INDEX(Life_PremiumsReceived,A523)-INDEX(Life_ExpensesPaid,A523)-INDEX(Life_DeathBenefitsPaid,A523)</f>
        <v>-0.18407275464385092</v>
      </c>
      <c r="K523" s="11" cm="1">
        <f t="array" ref="K523">IF(A523=Global_MaxT,INDEX(Life_NetCF,A523),INDEX(Life_NetCF,A523)+(INDEX(Life_BEL,(A523+1))/INDEX(Global_DiscountFactor,A523)))</f>
        <v>-430.3512550367999</v>
      </c>
      <c r="L523" s="11"/>
      <c r="M523" s="5">
        <f t="shared" si="17"/>
        <v>44</v>
      </c>
      <c r="N523" s="22" cm="1">
        <f t="array" ref="N523">INDEX(Annuity_PolicyHoldersInforce,A523)*INDEX(Global_QxFactor,INDEX(Global_Age,A523),Global_QxIndex)</f>
        <v>4.5088904012872277E-5</v>
      </c>
      <c r="O523" s="22" cm="1">
        <f t="array" ref="O523">IF(A523=1,1,INDEX(Annuity_PolicyHoldersInforce,(A523-1))-INDEX(Annuity_Deaths,(A523-1)))</f>
        <v>0.99472641031091469</v>
      </c>
      <c r="P523" s="23" cm="1">
        <f t="array" ref="P523">Annuity_Annuity*((1+Annuity_AnnuityEscalation)^INDEX(Annuity_PolicyAge,A523))</f>
        <v>8557.1502795169617</v>
      </c>
      <c r="Q523" s="23" cm="1">
        <f t="array" ref="Q523">INDEX(Annuity_PolicyHoldersInforce,A523)*INDEX(Global_EscalatedExpense,A523)</f>
        <v>41.198045488525658</v>
      </c>
      <c r="R523" s="23" cm="1">
        <f t="array" ref="R523">INDEX(Annuity_PolicyHoldersInforce,A523)*INDEX(Annuity_EscalatedAnnuity,A523)</f>
        <v>8512.023380034947</v>
      </c>
      <c r="S523" s="23" cm="1">
        <f t="array" ref="S523">-INDEX(Annuity_ExpensesPaid,A523)-INDEX(Annuity_AnnuitiesPaid,A523)</f>
        <v>-8553.2214255234721</v>
      </c>
      <c r="T523" s="23" cm="1">
        <f t="array" ref="T523">IF(A523=Global_MaxT,INDEX(Annuity_NetCF,A523),INDEX(Annuity_NetCF,A523)+(INDEX(Annuity_BEL,(A523+1))*INDEX(Global_DiscountFactor,A523)))</f>
        <v>-2934804.4538109428</v>
      </c>
    </row>
    <row r="524" spans="1:20" x14ac:dyDescent="0.2">
      <c r="A524" s="7">
        <v>522</v>
      </c>
      <c r="B524" s="21">
        <f t="shared" si="16"/>
        <v>65</v>
      </c>
      <c r="C524" s="21"/>
      <c r="D524" s="22" cm="1">
        <f t="array" ref="D524">IF(A524=1,1,INDEX(Life_PolicyHoldersInforce,(A524-1))-INDEX(Life_Deaths,(A524-1))-INDEX(Life_Lapses,(A524-1)))</f>
        <v>9.3660857817708144E-3</v>
      </c>
      <c r="E524" s="22" cm="1">
        <f t="array" ref="E524">(INDEX(Life_PolicyHoldersInforce,A524)-INDEX(Life_Deaths,A524))*INDEX(Life_LapseRateFactor,(Global_DurationInforce+A524))</f>
        <v>8.1870966861652698E-5</v>
      </c>
      <c r="F524" s="22" cm="1">
        <f t="array" ref="F524">INDEX(Life_PolicyHoldersInforce,A524)*INDEX(Global_QxFactor,INDEX(Global_Age,A524),Global_QxIndex)</f>
        <v>4.2454542114609644E-7</v>
      </c>
      <c r="G524" s="11" cm="1">
        <f t="array" ref="G524">INDEX(Life_Deaths,A524)*Life_SumAssured</f>
        <v>0.21227271057304822</v>
      </c>
      <c r="H524" s="11" cm="1">
        <f t="array" ref="H524">INDEX(Life_PolicyHoldersInforce,A524)*Life_Premium</f>
        <v>0.41772742586697836</v>
      </c>
      <c r="I524" s="11" cm="1">
        <f t="array" ref="I524">INDEX(Life_PolicyHoldersInforce,A524)*INDEX(Global_EscalatedExpense,A524)</f>
        <v>0.38949050061861878</v>
      </c>
      <c r="J524" s="11" cm="1">
        <f t="array" ref="J524">INDEX(Life_PremiumsReceived,A524)-INDEX(Life_ExpensesPaid,A524)-INDEX(Life_DeathBenefitsPaid,A524)</f>
        <v>-0.18403578532468864</v>
      </c>
      <c r="K524" s="11" cm="1">
        <f t="array" ref="K524">IF(A524=Global_MaxT,INDEX(Life_NetCF,A524),INDEX(Life_NetCF,A524)+(INDEX(Life_BEL,(A524+1))/INDEX(Global_DiscountFactor,A524)))</f>
        <v>-428.08346437313259</v>
      </c>
      <c r="L524" s="11"/>
      <c r="M524" s="5">
        <f t="shared" si="17"/>
        <v>44</v>
      </c>
      <c r="N524" s="22" cm="1">
        <f t="array" ref="N524">INDEX(Annuity_PolicyHoldersInforce,A524)*INDEX(Global_QxFactor,INDEX(Global_Age,A524),Global_QxIndex)</f>
        <v>4.5086860225511234E-5</v>
      </c>
      <c r="O524" s="22" cm="1">
        <f t="array" ref="O524">IF(A524=1,1,INDEX(Annuity_PolicyHoldersInforce,(A524-1))-INDEX(Annuity_Deaths,(A524-1)))</f>
        <v>0.9946813214069018</v>
      </c>
      <c r="P524" s="23" cm="1">
        <f t="array" ref="P524">Annuity_Annuity*((1+Annuity_AnnuityEscalation)^INDEX(Annuity_PolicyAge,A524))</f>
        <v>8557.1502795169617</v>
      </c>
      <c r="Q524" s="23" cm="1">
        <f t="array" ref="Q524">INDEX(Annuity_PolicyHoldersInforce,A524)*INDEX(Global_EscalatedExpense,A524)</f>
        <v>41.364016394639023</v>
      </c>
      <c r="R524" s="23" cm="1">
        <f t="array" ref="R524">INDEX(Annuity_PolicyHoldersInforce,A524)*INDEX(Annuity_EscalatedAnnuity,A524)</f>
        <v>8511.637547507371</v>
      </c>
      <c r="S524" s="23" cm="1">
        <f t="array" ref="S524">-INDEX(Annuity_ExpensesPaid,A524)-INDEX(Annuity_AnnuitiesPaid,A524)</f>
        <v>-8553.0015639020094</v>
      </c>
      <c r="T524" s="23" cm="1">
        <f t="array" ref="T524">IF(A524=Global_MaxT,INDEX(Annuity_NetCF,A524),INDEX(Annuity_NetCF,A524)+(INDEX(Annuity_BEL,(A524+1))*INDEX(Global_DiscountFactor,A524)))</f>
        <v>-2940494.9082259526</v>
      </c>
    </row>
    <row r="525" spans="1:20" x14ac:dyDescent="0.2">
      <c r="A525" s="7">
        <v>523</v>
      </c>
      <c r="B525" s="21">
        <f t="shared" si="16"/>
        <v>65</v>
      </c>
      <c r="C525" s="21"/>
      <c r="D525" s="22" cm="1">
        <f t="array" ref="D525">IF(A525=1,1,INDEX(Life_PolicyHoldersInforce,(A525-1))-INDEX(Life_Deaths,(A525-1))-INDEX(Life_Lapses,(A525-1)))</f>
        <v>9.2837902694880153E-3</v>
      </c>
      <c r="E525" s="22" cm="1">
        <f t="array" ref="E525">(INDEX(Life_PolicyHoldersInforce,A525)-INDEX(Life_Deaths,A525))*INDEX(Life_LapseRateFactor,(Global_DurationInforce+A525))</f>
        <v>8.115160411867194E-5</v>
      </c>
      <c r="F525" s="22" cm="1">
        <f t="array" ref="F525">INDEX(Life_PolicyHoldersInforce,A525)*INDEX(Global_QxFactor,INDEX(Global_Age,A525),Global_QxIndex)</f>
        <v>4.2081513469190501E-7</v>
      </c>
      <c r="G525" s="11" cm="1">
        <f t="array" ref="G525">INDEX(Life_Deaths,A525)*Life_SumAssured</f>
        <v>0.21040756734595251</v>
      </c>
      <c r="H525" s="11" cm="1">
        <f t="array" ref="H525">INDEX(Life_PolicyHoldersInforce,A525)*Life_Premium</f>
        <v>0.41405704601916549</v>
      </c>
      <c r="I525" s="11" cm="1">
        <f t="array" ref="I525">INDEX(Life_PolicyHoldersInforce,A525)*INDEX(Global_EscalatedExpense,A525)</f>
        <v>0.38764111545961327</v>
      </c>
      <c r="J525" s="11" cm="1">
        <f t="array" ref="J525">INDEX(Life_PremiumsReceived,A525)-INDEX(Life_ExpensesPaid,A525)-INDEX(Life_DeathBenefitsPaid,A525)</f>
        <v>-0.18399163678640029</v>
      </c>
      <c r="K525" s="11" cm="1">
        <f t="array" ref="K525">IF(A525=Global_MaxT,INDEX(Life_NetCF,A525),INDEX(Life_NetCF,A525)+(INDEX(Life_BEL,(A525+1))/INDEX(Global_DiscountFactor,A525)))</f>
        <v>-425.82669561482976</v>
      </c>
      <c r="L525" s="11"/>
      <c r="M525" s="5">
        <f t="shared" si="17"/>
        <v>44</v>
      </c>
      <c r="N525" s="22" cm="1">
        <f t="array" ref="N525">INDEX(Annuity_PolicyHoldersInforce,A525)*INDEX(Global_QxFactor,INDEX(Global_Age,A525),Global_QxIndex)</f>
        <v>4.5084816530790882E-5</v>
      </c>
      <c r="O525" s="22" cm="1">
        <f t="array" ref="O525">IF(A525=1,1,INDEX(Annuity_PolicyHoldersInforce,(A525-1))-INDEX(Annuity_Deaths,(A525-1)))</f>
        <v>0.99463623454667627</v>
      </c>
      <c r="P525" s="23" cm="1">
        <f t="array" ref="P525">Annuity_Annuity*((1+Annuity_AnnuityEscalation)^INDEX(Annuity_PolicyAge,A525))</f>
        <v>8557.1502795169617</v>
      </c>
      <c r="Q525" s="23" cm="1">
        <f t="array" ref="Q525">INDEX(Annuity_PolicyHoldersInforce,A525)*INDEX(Global_EscalatedExpense,A525)</f>
        <v>41.530655932998172</v>
      </c>
      <c r="R525" s="23" cm="1">
        <f t="array" ref="R525">INDEX(Annuity_PolicyHoldersInforce,A525)*INDEX(Annuity_EscalatedAnnuity,A525)</f>
        <v>8511.2517324687888</v>
      </c>
      <c r="S525" s="23" cm="1">
        <f t="array" ref="S525">-INDEX(Annuity_ExpensesPaid,A525)-INDEX(Annuity_AnnuitiesPaid,A525)</f>
        <v>-8552.7823884017871</v>
      </c>
      <c r="T525" s="23" cm="1">
        <f t="array" ref="T525">IF(A525=Global_MaxT,INDEX(Annuity_NetCF,A525),INDEX(Annuity_NetCF,A525)+(INDEX(Annuity_BEL,(A525+1))*INDEX(Global_DiscountFactor,A525)))</f>
        <v>-2946213.2821473763</v>
      </c>
    </row>
    <row r="526" spans="1:20" x14ac:dyDescent="0.2">
      <c r="A526" s="7">
        <v>524</v>
      </c>
      <c r="B526" s="21">
        <f t="shared" si="16"/>
        <v>65</v>
      </c>
      <c r="C526" s="21"/>
      <c r="D526" s="22" cm="1">
        <f t="array" ref="D526">IF(A526=1,1,INDEX(Life_PolicyHoldersInforce,(A526-1))-INDEX(Life_Deaths,(A526-1))-INDEX(Life_Lapses,(A526-1)))</f>
        <v>9.2022178502346522E-3</v>
      </c>
      <c r="E526" s="22" cm="1">
        <f t="array" ref="E526">(INDEX(Life_PolicyHoldersInforce,A526)-INDEX(Life_Deaths,A526))*INDEX(Life_LapseRateFactor,(Global_DurationInforce+A526))</f>
        <v>8.0438562087120708E-5</v>
      </c>
      <c r="F526" s="22" cm="1">
        <f t="array" ref="F526">INDEX(Life_PolicyHoldersInforce,A526)*INDEX(Global_QxFactor,INDEX(Global_Age,A526),Global_QxIndex)</f>
        <v>4.1711762455877904E-7</v>
      </c>
      <c r="G526" s="11" cm="1">
        <f t="array" ref="G526">INDEX(Life_Deaths,A526)*Life_SumAssured</f>
        <v>0.20855881227938952</v>
      </c>
      <c r="H526" s="11" cm="1">
        <f t="array" ref="H526">INDEX(Life_PolicyHoldersInforce,A526)*Life_Premium</f>
        <v>0.41041891612046549</v>
      </c>
      <c r="I526" s="11" cm="1">
        <f t="array" ref="I526">INDEX(Life_PolicyHoldersInforce,A526)*INDEX(Global_EscalatedExpense,A526)</f>
        <v>0.3858005115814373</v>
      </c>
      <c r="J526" s="11" cm="1">
        <f t="array" ref="J526">INDEX(Life_PremiumsReceived,A526)-INDEX(Life_ExpensesPaid,A526)-INDEX(Life_DeathBenefitsPaid,A526)</f>
        <v>-0.18394040774036133</v>
      </c>
      <c r="K526" s="11" cm="1">
        <f t="array" ref="K526">IF(A526=Global_MaxT,INDEX(Life_NetCF,A526),INDEX(Life_NetCF,A526)+(INDEX(Life_BEL,(A526+1))/INDEX(Global_DiscountFactor,A526)))</f>
        <v>-423.5809025165305</v>
      </c>
      <c r="L526" s="11"/>
      <c r="M526" s="5">
        <f t="shared" si="17"/>
        <v>44</v>
      </c>
      <c r="N526" s="22" cm="1">
        <f t="array" ref="N526">INDEX(Annuity_PolicyHoldersInforce,A526)*INDEX(Global_QxFactor,INDEX(Global_Age,A526),Global_QxIndex)</f>
        <v>4.5082772928707013E-5</v>
      </c>
      <c r="O526" s="22" cm="1">
        <f t="array" ref="O526">IF(A526=1,1,INDEX(Annuity_PolicyHoldersInforce,(A526-1))-INDEX(Annuity_Deaths,(A526-1)))</f>
        <v>0.99459114973014551</v>
      </c>
      <c r="P526" s="23" cm="1">
        <f t="array" ref="P526">Annuity_Annuity*((1+Annuity_AnnuityEscalation)^INDEX(Annuity_PolicyAge,A526))</f>
        <v>8557.1502795169617</v>
      </c>
      <c r="Q526" s="23" cm="1">
        <f t="array" ref="Q526">INDEX(Annuity_PolicyHoldersInforce,A526)*INDEX(Global_EscalatedExpense,A526)</f>
        <v>41.697966797262417</v>
      </c>
      <c r="R526" s="23" cm="1">
        <f t="array" ref="R526">INDEX(Annuity_PolicyHoldersInforce,A526)*INDEX(Annuity_EscalatedAnnuity,A526)</f>
        <v>8510.8659349184109</v>
      </c>
      <c r="S526" s="23" cm="1">
        <f t="array" ref="S526">-INDEX(Annuity_ExpensesPaid,A526)-INDEX(Annuity_AnnuitiesPaid,A526)</f>
        <v>-8552.5639017156736</v>
      </c>
      <c r="T526" s="23" cm="1">
        <f t="array" ref="T526">IF(A526=Global_MaxT,INDEX(Annuity_NetCF,A526),INDEX(Annuity_NetCF,A526)+(INDEX(Annuity_BEL,(A526+1))*INDEX(Global_DiscountFactor,A526)))</f>
        <v>-2951959.7107853624</v>
      </c>
    </row>
    <row r="527" spans="1:20" x14ac:dyDescent="0.2">
      <c r="A527" s="7">
        <v>525</v>
      </c>
      <c r="B527" s="21">
        <f t="shared" si="16"/>
        <v>65</v>
      </c>
      <c r="C527" s="21"/>
      <c r="D527" s="22" cm="1">
        <f t="array" ref="D527">IF(A527=1,1,INDEX(Life_PolicyHoldersInforce,(A527-1))-INDEX(Life_Deaths,(A527-1))-INDEX(Life_Lapses,(A527-1)))</f>
        <v>9.1213621705229734E-3</v>
      </c>
      <c r="E527" s="22" cm="1">
        <f t="array" ref="E527">(INDEX(Life_PolicyHoldersInforce,A527)-INDEX(Life_Deaths,A527))*INDEX(Life_LapseRateFactor,(Global_DurationInforce+A527))</f>
        <v>7.9731785229798379E-5</v>
      </c>
      <c r="F527" s="22" cm="1">
        <f t="array" ref="F527">INDEX(Life_PolicyHoldersInforce,A527)*INDEX(Global_QxFactor,INDEX(Global_Age,A527),Global_QxIndex)</f>
        <v>4.1345260275617511E-7</v>
      </c>
      <c r="G527" s="11" cm="1">
        <f t="array" ref="G527">INDEX(Life_Deaths,A527)*Life_SumAssured</f>
        <v>0.20672630137808756</v>
      </c>
      <c r="H527" s="11" cm="1">
        <f t="array" ref="H527">INDEX(Life_PolicyHoldersInforce,A527)*Life_Premium</f>
        <v>0.40681275280532464</v>
      </c>
      <c r="I527" s="11" cm="1">
        <f t="array" ref="I527">INDEX(Life_PolicyHoldersInforce,A527)*INDEX(Global_EscalatedExpense,A527)</f>
        <v>0.38396864728866947</v>
      </c>
      <c r="J527" s="11" cm="1">
        <f t="array" ref="J527">INDEX(Life_PremiumsReceived,A527)-INDEX(Life_ExpensesPaid,A527)-INDEX(Life_DeathBenefitsPaid,A527)</f>
        <v>-0.1838821958614324</v>
      </c>
      <c r="K527" s="11" cm="1">
        <f t="array" ref="K527">IF(A527=Global_MaxT,INDEX(Life_NetCF,A527),INDEX(Life_NetCF,A527)+(INDEX(Life_BEL,(A527+1))/INDEX(Global_DiscountFactor,A527)))</f>
        <v>-421.34603895865189</v>
      </c>
      <c r="L527" s="11"/>
      <c r="M527" s="5">
        <f t="shared" si="17"/>
        <v>44</v>
      </c>
      <c r="N527" s="22" cm="1">
        <f t="array" ref="N527">INDEX(Annuity_PolicyHoldersInforce,A527)*INDEX(Global_QxFactor,INDEX(Global_Age,A527),Global_QxIndex)</f>
        <v>4.508072941925542E-5</v>
      </c>
      <c r="O527" s="22" cm="1">
        <f t="array" ref="O527">IF(A527=1,1,INDEX(Annuity_PolicyHoldersInforce,(A527-1))-INDEX(Annuity_Deaths,(A527-1)))</f>
        <v>0.99454606695721681</v>
      </c>
      <c r="P527" s="23" cm="1">
        <f t="array" ref="P527">Annuity_Annuity*((1+Annuity_AnnuityEscalation)^INDEX(Annuity_PolicyAge,A527))</f>
        <v>8557.1502795169617</v>
      </c>
      <c r="Q527" s="23" cm="1">
        <f t="array" ref="Q527">INDEX(Annuity_PolicyHoldersInforce,A527)*INDEX(Global_EscalatedExpense,A527)</f>
        <v>41.865951691942769</v>
      </c>
      <c r="R527" s="23" cm="1">
        <f t="array" ref="R527">INDEX(Annuity_PolicyHoldersInforce,A527)*INDEX(Annuity_EscalatedAnnuity,A527)</f>
        <v>8510.4801548554424</v>
      </c>
      <c r="S527" s="23" cm="1">
        <f t="array" ref="S527">-INDEX(Annuity_ExpensesPaid,A527)-INDEX(Annuity_AnnuitiesPaid,A527)</f>
        <v>-8552.3461065473857</v>
      </c>
      <c r="T527" s="23" cm="1">
        <f t="array" ref="T527">IF(A527=Global_MaxT,INDEX(Annuity_NetCF,A527),INDEX(Annuity_NetCF,A527)+(INDEX(Annuity_BEL,(A527+1))*INDEX(Global_DiscountFactor,A527)))</f>
        <v>-2957734.3300054953</v>
      </c>
    </row>
    <row r="528" spans="1:20" x14ac:dyDescent="0.2">
      <c r="A528" s="7">
        <v>526</v>
      </c>
      <c r="B528" s="21">
        <f t="shared" si="16"/>
        <v>65</v>
      </c>
      <c r="C528" s="21"/>
      <c r="D528" s="22" cm="1">
        <f t="array" ref="D528">IF(A528=1,1,INDEX(Life_PolicyHoldersInforce,(A528-1))-INDEX(Life_Deaths,(A528-1))-INDEX(Life_Lapses,(A528-1)))</f>
        <v>9.0412169326904174E-3</v>
      </c>
      <c r="E528" s="22" cm="1">
        <f t="array" ref="E528">(INDEX(Life_PolicyHoldersInforce,A528)-INDEX(Life_Deaths,A528))*INDEX(Life_LapseRateFactor,(Global_DurationInforce+A528))</f>
        <v>7.9031218497484316E-5</v>
      </c>
      <c r="F528" s="22" cm="1">
        <f t="array" ref="F528">INDEX(Life_PolicyHoldersInforce,A528)*INDEX(Global_QxFactor,INDEX(Global_Age,A528),Global_QxIndex)</f>
        <v>4.0981978382399106E-7</v>
      </c>
      <c r="G528" s="11" cm="1">
        <f t="array" ref="G528">INDEX(Life_Deaths,A528)*Life_SumAssured</f>
        <v>0.20490989191199555</v>
      </c>
      <c r="H528" s="11" cm="1">
        <f t="array" ref="H528">INDEX(Life_PolicyHoldersInforce,A528)*Life_Premium</f>
        <v>0.40323827519799266</v>
      </c>
      <c r="I528" s="11" cm="1">
        <f t="array" ref="I528">INDEX(Life_PolicyHoldersInforce,A528)*INDEX(Global_EscalatedExpense,A528)</f>
        <v>0.38214548108386781</v>
      </c>
      <c r="J528" s="11" cm="1">
        <f t="array" ref="J528">INDEX(Life_PremiumsReceived,A528)-INDEX(Life_ExpensesPaid,A528)-INDEX(Life_DeathBenefitsPaid,A528)</f>
        <v>-0.1838170977978707</v>
      </c>
      <c r="K528" s="11" cm="1">
        <f t="array" ref="K528">IF(A528=Global_MaxT,INDEX(Life_NetCF,A528),INDEX(Life_NetCF,A528)+(INDEX(Life_BEL,(A528+1))/INDEX(Global_DiscountFactor,A528)))</f>
        <v>-419.1220589478113</v>
      </c>
      <c r="L528" s="11"/>
      <c r="M528" s="5">
        <f t="shared" si="17"/>
        <v>44</v>
      </c>
      <c r="N528" s="22" cm="1">
        <f t="array" ref="N528">INDEX(Annuity_PolicyHoldersInforce,A528)*INDEX(Global_QxFactor,INDEX(Global_Age,A528),Global_QxIndex)</f>
        <v>4.5078686002431914E-5</v>
      </c>
      <c r="O528" s="22" cm="1">
        <f t="array" ref="O528">IF(A528=1,1,INDEX(Annuity_PolicyHoldersInforce,(A528-1))-INDEX(Annuity_Deaths,(A528-1)))</f>
        <v>0.99450098622779759</v>
      </c>
      <c r="P528" s="23" cm="1">
        <f t="array" ref="P528">Annuity_Annuity*((1+Annuity_AnnuityEscalation)^INDEX(Annuity_PolicyAge,A528))</f>
        <v>8557.1502795169617</v>
      </c>
      <c r="Q528" s="23" cm="1">
        <f t="array" ref="Q528">INDEX(Annuity_PolicyHoldersInforce,A528)*INDEX(Global_EscalatedExpense,A528)</f>
        <v>42.03461333244573</v>
      </c>
      <c r="R528" s="23" cm="1">
        <f t="array" ref="R528">INDEX(Annuity_PolicyHoldersInforce,A528)*INDEX(Annuity_EscalatedAnnuity,A528)</f>
        <v>8510.0943922790921</v>
      </c>
      <c r="S528" s="23" cm="1">
        <f t="array" ref="S528">-INDEX(Annuity_ExpensesPaid,A528)-INDEX(Annuity_AnnuitiesPaid,A528)</f>
        <v>-8552.1290056115377</v>
      </c>
      <c r="T528" s="23" cm="1">
        <f t="array" ref="T528">IF(A528=Global_MaxT,INDEX(Annuity_NetCF,A528),INDEX(Annuity_NetCF,A528)+(INDEX(Annuity_BEL,(A528+1))*INDEX(Global_DiscountFactor,A528)))</f>
        <v>-2963537.2763319747</v>
      </c>
    </row>
    <row r="529" spans="1:20" x14ac:dyDescent="0.2">
      <c r="A529" s="7">
        <v>527</v>
      </c>
      <c r="B529" s="21">
        <f t="shared" si="16"/>
        <v>65</v>
      </c>
      <c r="C529" s="21"/>
      <c r="D529" s="22" cm="1">
        <f t="array" ref="D529">IF(A529=1,1,INDEX(Life_PolicyHoldersInforce,(A529-1))-INDEX(Life_Deaths,(A529-1))-INDEX(Life_Lapses,(A529-1)))</f>
        <v>8.9617758944091092E-3</v>
      </c>
      <c r="E529" s="22" cm="1">
        <f t="array" ref="E529">(INDEX(Life_PolicyHoldersInforce,A529)-INDEX(Life_Deaths,A529))*INDEX(Life_LapseRateFactor,(Global_DurationInforce+A529))</f>
        <v>7.833680732465021E-5</v>
      </c>
      <c r="F529" s="22" cm="1">
        <f t="array" ref="F529">INDEX(Life_PolicyHoldersInforce,A529)*INDEX(Global_QxFactor,INDEX(Global_Age,A529),Global_QxIndex)</f>
        <v>4.0621888481033241E-7</v>
      </c>
      <c r="G529" s="11" cm="1">
        <f t="array" ref="G529">INDEX(Life_Deaths,A529)*Life_SumAssured</f>
        <v>0.20310944240516621</v>
      </c>
      <c r="H529" s="11" cm="1">
        <f t="array" ref="H529">INDEX(Life_PolicyHoldersInforce,A529)*Life_Premium</f>
        <v>0.39969520489064631</v>
      </c>
      <c r="I529" s="11" cm="1">
        <f t="array" ref="I529">INDEX(Life_PolicyHoldersInforce,A529)*INDEX(Global_EscalatedExpense,A529)</f>
        <v>0.38033097166662905</v>
      </c>
      <c r="J529" s="11" cm="1">
        <f t="array" ref="J529">INDEX(Life_PremiumsReceived,A529)-INDEX(Life_ExpensesPaid,A529)-INDEX(Life_DeathBenefitsPaid,A529)</f>
        <v>-0.18374520918114895</v>
      </c>
      <c r="K529" s="11" cm="1">
        <f t="array" ref="K529">IF(A529=Global_MaxT,INDEX(Life_NetCF,A529),INDEX(Life_NetCF,A529)+(INDEX(Life_BEL,(A529+1))/INDEX(Global_DiscountFactor,A529)))</f>
        <v>-416.90891661723663</v>
      </c>
      <c r="L529" s="11"/>
      <c r="M529" s="5">
        <f t="shared" si="17"/>
        <v>44</v>
      </c>
      <c r="N529" s="22" cm="1">
        <f t="array" ref="N529">INDEX(Annuity_PolicyHoldersInforce,A529)*INDEX(Global_QxFactor,INDEX(Global_Age,A529),Global_QxIndex)</f>
        <v>4.5076642678232294E-5</v>
      </c>
      <c r="O529" s="22" cm="1">
        <f t="array" ref="O529">IF(A529=1,1,INDEX(Annuity_PolicyHoldersInforce,(A529-1))-INDEX(Annuity_Deaths,(A529-1)))</f>
        <v>0.99445590754179514</v>
      </c>
      <c r="P529" s="23" cm="1">
        <f t="array" ref="P529">Annuity_Annuity*((1+Annuity_AnnuityEscalation)^INDEX(Annuity_PolicyAge,A529))</f>
        <v>8557.1502795169617</v>
      </c>
      <c r="Q529" s="23" cm="1">
        <f t="array" ref="Q529">INDEX(Annuity_PolicyHoldersInforce,A529)*INDEX(Global_EscalatedExpense,A529)</f>
        <v>42.203954445117077</v>
      </c>
      <c r="R529" s="23" cm="1">
        <f t="array" ref="R529">INDEX(Annuity_PolicyHoldersInforce,A529)*INDEX(Annuity_EscalatedAnnuity,A529)</f>
        <v>8509.7086471885668</v>
      </c>
      <c r="S529" s="23" cm="1">
        <f t="array" ref="S529">-INDEX(Annuity_ExpensesPaid,A529)-INDEX(Annuity_AnnuitiesPaid,A529)</f>
        <v>-8551.9126016336832</v>
      </c>
      <c r="T529" s="23" cm="1">
        <f t="array" ref="T529">IF(A529=Global_MaxT,INDEX(Annuity_NetCF,A529),INDEX(Annuity_NetCF,A529)+(INDEX(Annuity_BEL,(A529+1))*INDEX(Global_DiscountFactor,A529)))</f>
        <v>-2969368.6869508121</v>
      </c>
    </row>
    <row r="530" spans="1:20" x14ac:dyDescent="0.2">
      <c r="A530" s="7">
        <v>528</v>
      </c>
      <c r="B530" s="21">
        <f t="shared" si="16"/>
        <v>66</v>
      </c>
      <c r="C530" s="21"/>
      <c r="D530" s="22" cm="1">
        <f t="array" ref="D530">IF(A530=1,1,INDEX(Life_PolicyHoldersInforce,(A530-1))-INDEX(Life_Deaths,(A530-1))-INDEX(Life_Lapses,(A530-1)))</f>
        <v>8.8830328681996484E-3</v>
      </c>
      <c r="E530" s="22" cm="1">
        <f t="array" ref="E530">(INDEX(Life_PolicyHoldersInforce,A530)-INDEX(Life_Deaths,A530))*INDEX(Life_LapseRateFactor,(Global_DurationInforce+A530))</f>
        <v>7.7648077223196194E-5</v>
      </c>
      <c r="F530" s="22" cm="1">
        <f t="array" ref="F530">INDEX(Life_PolicyHoldersInforce,A530)*INDEX(Global_QxFactor,INDEX(Global_Age,A530),Global_QxIndex)</f>
        <v>4.5074167785634853E-7</v>
      </c>
      <c r="G530" s="11" cm="1">
        <f t="array" ref="G530">INDEX(Life_Deaths,A530)*Life_SumAssured</f>
        <v>0.22537083892817428</v>
      </c>
      <c r="H530" s="11" cm="1">
        <f t="array" ref="H530">INDEX(Life_PolicyHoldersInforce,A530)*Life_Premium</f>
        <v>0.39618326592170433</v>
      </c>
      <c r="I530" s="11" cm="1">
        <f t="array" ref="I530">INDEX(Life_PolicyHoldersInforce,A530)*INDEX(Global_EscalatedExpense,A530)</f>
        <v>0.37852507793265278</v>
      </c>
      <c r="J530" s="11" cm="1">
        <f t="array" ref="J530">INDEX(Life_PremiumsReceived,A530)-INDEX(Life_ExpensesPaid,A530)-INDEX(Life_DeathBenefitsPaid,A530)</f>
        <v>-0.20771265093912272</v>
      </c>
      <c r="K530" s="11" cm="1">
        <f t="array" ref="K530">IF(A530=Global_MaxT,INDEX(Life_NetCF,A530),INDEX(Life_NetCF,A530)+(INDEX(Life_BEL,(A530+1))/INDEX(Global_DiscountFactor,A530)))</f>
        <v>-414.70656622716496</v>
      </c>
      <c r="L530" s="11"/>
      <c r="M530" s="5">
        <f t="shared" si="17"/>
        <v>45</v>
      </c>
      <c r="N530" s="22" cm="1">
        <f t="array" ref="N530">INDEX(Annuity_PolicyHoldersInforce,A530)*INDEX(Global_QxFactor,INDEX(Global_Age,A530),Global_QxIndex)</f>
        <v>5.0458262740711461E-5</v>
      </c>
      <c r="O530" s="22" cm="1">
        <f t="array" ref="O530">IF(A530=1,1,INDEX(Annuity_PolicyHoldersInforce,(A530-1))-INDEX(Annuity_Deaths,(A530-1)))</f>
        <v>0.99441083089911686</v>
      </c>
      <c r="P530" s="23" cm="1">
        <f t="array" ref="P530">Annuity_Annuity*((1+Annuity_AnnuityEscalation)^INDEX(Annuity_PolicyAge,A530))</f>
        <v>8985.0077934928122</v>
      </c>
      <c r="Q530" s="23" cm="1">
        <f t="array" ref="Q530">INDEX(Annuity_PolicyHoldersInforce,A530)*INDEX(Global_EscalatedExpense,A530)</f>
        <v>42.373977767285943</v>
      </c>
      <c r="R530" s="23" cm="1">
        <f t="array" ref="R530">INDEX(Annuity_PolicyHoldersInforce,A530)*INDEX(Annuity_EscalatedAnnuity,A530)</f>
        <v>8934.7890655622286</v>
      </c>
      <c r="S530" s="23" cm="1">
        <f t="array" ref="S530">-INDEX(Annuity_ExpensesPaid,A530)-INDEX(Annuity_AnnuitiesPaid,A530)</f>
        <v>-8977.163043329514</v>
      </c>
      <c r="T530" s="23" cm="1">
        <f t="array" ref="T530">IF(A530=Global_MaxT,INDEX(Annuity_NetCF,A530),INDEX(Annuity_NetCF,A530)+(INDEX(Annuity_BEL,(A530+1))*INDEX(Global_DiscountFactor,A530)))</f>
        <v>-2975228.6997130392</v>
      </c>
    </row>
    <row r="531" spans="1:20" x14ac:dyDescent="0.2">
      <c r="A531" s="7">
        <v>529</v>
      </c>
      <c r="B531" s="21">
        <f t="shared" si="16"/>
        <v>66</v>
      </c>
      <c r="C531" s="21"/>
      <c r="D531" s="22" cm="1">
        <f t="array" ref="D531">IF(A531=1,1,INDEX(Life_PolicyHoldersInforce,(A531-1))-INDEX(Life_Deaths,(A531-1))-INDEX(Life_Lapses,(A531-1)))</f>
        <v>8.8049340492985951E-3</v>
      </c>
      <c r="E531" s="22" cm="1">
        <f t="array" ref="E531">(INDEX(Life_PolicyHoldersInforce,A531)-INDEX(Life_Deaths,A531))*INDEX(Life_LapseRateFactor,(Global_DurationInforce+A531))</f>
        <v>7.6965402374296472E-5</v>
      </c>
      <c r="F531" s="22" cm="1">
        <f t="array" ref="F531">INDEX(Life_PolicyHoldersInforce,A531)*INDEX(Global_QxFactor,INDEX(Global_Age,A531),Global_QxIndex)</f>
        <v>4.4677879792644521E-7</v>
      </c>
      <c r="G531" s="11" cm="1">
        <f t="array" ref="G531">INDEX(Life_Deaths,A531)*Life_SumAssured</f>
        <v>0.2233893989632226</v>
      </c>
      <c r="H531" s="11" cm="1">
        <f t="array" ref="H531">INDEX(Life_PolicyHoldersInforce,A531)*Life_Premium</f>
        <v>0.39270005859871737</v>
      </c>
      <c r="I531" s="11" cm="1">
        <f t="array" ref="I531">INDEX(Life_PolicyHoldersInforce,A531)*INDEX(Global_EscalatedExpense,A531)</f>
        <v>0.37672571930541943</v>
      </c>
      <c r="J531" s="11" cm="1">
        <f t="array" ref="J531">INDEX(Life_PremiumsReceived,A531)-INDEX(Life_ExpensesPaid,A531)-INDEX(Life_DeathBenefitsPaid,A531)</f>
        <v>-0.20741505966992466</v>
      </c>
      <c r="K531" s="11" cm="1">
        <f t="array" ref="K531">IF(A531=Global_MaxT,INDEX(Life_NetCF,A531),INDEX(Life_NetCF,A531)+(INDEX(Life_BEL,(A531+1))/INDEX(Global_DiscountFactor,A531)))</f>
        <v>-412.49103261721098</v>
      </c>
      <c r="L531" s="11"/>
      <c r="M531" s="5">
        <f t="shared" si="17"/>
        <v>45</v>
      </c>
      <c r="N531" s="22" cm="1">
        <f t="array" ref="N531">INDEX(Annuity_PolicyHoldersInforce,A531)*INDEX(Global_QxFactor,INDEX(Global_Age,A531),Global_QxIndex)</f>
        <v>5.0455702394223172E-5</v>
      </c>
      <c r="O531" s="22" cm="1">
        <f t="array" ref="O531">IF(A531=1,1,INDEX(Annuity_PolicyHoldersInforce,(A531-1))-INDEX(Annuity_Deaths,(A531-1)))</f>
        <v>0.99436037263637611</v>
      </c>
      <c r="P531" s="23" cm="1">
        <f t="array" ref="P531">Annuity_Annuity*((1+Annuity_AnnuityEscalation)^INDEX(Annuity_PolicyAge,A531))</f>
        <v>8985.0077934928122</v>
      </c>
      <c r="Q531" s="23" cm="1">
        <f t="array" ref="Q531">INDEX(Annuity_PolicyHoldersInforce,A531)*INDEX(Global_EscalatedExpense,A531)</f>
        <v>42.544455703229779</v>
      </c>
      <c r="R531" s="23" cm="1">
        <f t="array" ref="R531">INDEX(Annuity_PolicyHoldersInforce,A531)*INDEX(Annuity_EscalatedAnnuity,A531)</f>
        <v>8934.3356976782561</v>
      </c>
      <c r="S531" s="23" cm="1">
        <f t="array" ref="S531">-INDEX(Annuity_ExpensesPaid,A531)-INDEX(Annuity_AnnuitiesPaid,A531)</f>
        <v>-8976.8801533814858</v>
      </c>
      <c r="T531" s="23" cm="1">
        <f t="array" ref="T531">IF(A531=Global_MaxT,INDEX(Annuity_NetCF,A531),INDEX(Annuity_NetCF,A531)+(INDEX(Annuity_BEL,(A531+1))*INDEX(Global_DiscountFactor,A531)))</f>
        <v>-2980689.9160139761</v>
      </c>
    </row>
    <row r="532" spans="1:20" x14ac:dyDescent="0.2">
      <c r="A532" s="7">
        <v>530</v>
      </c>
      <c r="B532" s="21">
        <f t="shared" si="16"/>
        <v>66</v>
      </c>
      <c r="C532" s="21"/>
      <c r="D532" s="22" cm="1">
        <f t="array" ref="D532">IF(A532=1,1,INDEX(Life_PolicyHoldersInforce,(A532-1))-INDEX(Life_Deaths,(A532-1))-INDEX(Life_Lapses,(A532-1)))</f>
        <v>8.7275218681263714E-3</v>
      </c>
      <c r="E532" s="22" cm="1">
        <f t="array" ref="E532">(INDEX(Life_PolicyHoldersInforce,A532)-INDEX(Life_Deaths,A532))*INDEX(Life_LapseRateFactor,(Global_DurationInforce+A532))</f>
        <v>7.6288729540720083E-5</v>
      </c>
      <c r="F532" s="22" cm="1">
        <f t="array" ref="F532">INDEX(Life_PolicyHoldersInforce,A532)*INDEX(Global_QxFactor,INDEX(Global_Age,A532),Global_QxIndex)</f>
        <v>4.428507592772806E-7</v>
      </c>
      <c r="G532" s="11" cm="1">
        <f t="array" ref="G532">INDEX(Life_Deaths,A532)*Life_SumAssured</f>
        <v>0.22142537963864031</v>
      </c>
      <c r="H532" s="11" cm="1">
        <f t="array" ref="H532">INDEX(Life_PolicyHoldersInforce,A532)*Life_Premium</f>
        <v>0.38924747531843618</v>
      </c>
      <c r="I532" s="11" cm="1">
        <f t="array" ref="I532">INDEX(Life_PolicyHoldersInforce,A532)*INDEX(Global_EscalatedExpense,A532)</f>
        <v>0.37493491411799401</v>
      </c>
      <c r="J532" s="11" cm="1">
        <f t="array" ref="J532">INDEX(Life_PremiumsReceived,A532)-INDEX(Life_ExpensesPaid,A532)-INDEX(Life_DeathBenefitsPaid,A532)</f>
        <v>-0.20711281843819815</v>
      </c>
      <c r="K532" s="11" cm="1">
        <f t="array" ref="K532">IF(A532=Global_MaxT,INDEX(Life_NetCF,A532),INDEX(Life_NetCF,A532)+(INDEX(Life_BEL,(A532+1))/INDEX(Global_DiscountFactor,A532)))</f>
        <v>-410.28652714040612</v>
      </c>
      <c r="L532" s="11"/>
      <c r="M532" s="5">
        <f t="shared" si="17"/>
        <v>45</v>
      </c>
      <c r="N532" s="22" cm="1">
        <f t="array" ref="N532">INDEX(Annuity_PolicyHoldersInforce,A532)*INDEX(Global_QxFactor,INDEX(Global_Age,A532),Global_QxIndex)</f>
        <v>5.0453142177651643E-5</v>
      </c>
      <c r="O532" s="22" cm="1">
        <f t="array" ref="O532">IF(A532=1,1,INDEX(Annuity_PolicyHoldersInforce,(A532-1))-INDEX(Annuity_Deaths,(A532-1)))</f>
        <v>0.99430991693398185</v>
      </c>
      <c r="P532" s="23" cm="1">
        <f t="array" ref="P532">Annuity_Annuity*((1+Annuity_AnnuityEscalation)^INDEX(Annuity_PolicyAge,A532))</f>
        <v>8985.0077934928122</v>
      </c>
      <c r="Q532" s="23" cm="1">
        <f t="array" ref="Q532">INDEX(Annuity_PolicyHoldersInforce,A532)*INDEX(Global_EscalatedExpense,A532)</f>
        <v>42.715619501775642</v>
      </c>
      <c r="R532" s="23" cm="1">
        <f t="array" ref="R532">INDEX(Annuity_PolicyHoldersInforce,A532)*INDEX(Annuity_EscalatedAnnuity,A532)</f>
        <v>8933.8823527990171</v>
      </c>
      <c r="S532" s="23" cm="1">
        <f t="array" ref="S532">-INDEX(Annuity_ExpensesPaid,A532)-INDEX(Annuity_AnnuitiesPaid,A532)</f>
        <v>-8976.5979723007931</v>
      </c>
      <c r="T532" s="23" cm="1">
        <f t="array" ref="T532">IF(A532=Global_MaxT,INDEX(Annuity_NetCF,A532),INDEX(Annuity_NetCF,A532)+(INDEX(Annuity_BEL,(A532+1))*INDEX(Global_DiscountFactor,A532)))</f>
        <v>-2986177.9993283353</v>
      </c>
    </row>
    <row r="533" spans="1:20" x14ac:dyDescent="0.2">
      <c r="A533" s="7">
        <v>531</v>
      </c>
      <c r="B533" s="21">
        <f t="shared" si="16"/>
        <v>66</v>
      </c>
      <c r="C533" s="21"/>
      <c r="D533" s="22" cm="1">
        <f t="array" ref="D533">IF(A533=1,1,INDEX(Life_PolicyHoldersInforce,(A533-1))-INDEX(Life_Deaths,(A533-1))-INDEX(Life_Lapses,(A533-1)))</f>
        <v>8.6507902878263741E-3</v>
      </c>
      <c r="E533" s="22" cm="1">
        <f t="array" ref="E533">(INDEX(Life_PolicyHoldersInforce,A533)-INDEX(Life_Deaths,A533))*INDEX(Life_LapseRateFactor,(Global_DurationInforce+A533))</f>
        <v>7.5618005953292946E-5</v>
      </c>
      <c r="F533" s="22" cm="1">
        <f t="array" ref="F533">INDEX(Life_PolicyHoldersInforce,A533)*INDEX(Global_QxFactor,INDEX(Global_Age,A533),Global_QxIndex)</f>
        <v>4.3895725558747611E-7</v>
      </c>
      <c r="G533" s="11" cm="1">
        <f t="array" ref="G533">INDEX(Life_Deaths,A533)*Life_SumAssured</f>
        <v>0.21947862779373806</v>
      </c>
      <c r="H533" s="11" cm="1">
        <f t="array" ref="H533">INDEX(Life_PolicyHoldersInforce,A533)*Life_Premium</f>
        <v>0.38582524683705627</v>
      </c>
      <c r="I533" s="11" cm="1">
        <f t="array" ref="I533">INDEX(Life_PolicyHoldersInforce,A533)*INDEX(Global_EscalatedExpense,A533)</f>
        <v>0.3731526217107019</v>
      </c>
      <c r="J533" s="11" cm="1">
        <f t="array" ref="J533">INDEX(Life_PremiumsReceived,A533)-INDEX(Life_ExpensesPaid,A533)-INDEX(Life_DeathBenefitsPaid,A533)</f>
        <v>-0.20680600266738369</v>
      </c>
      <c r="K533" s="11" cm="1">
        <f t="array" ref="K533">IF(A533=Global_MaxT,INDEX(Life_NetCF,A533),INDEX(Life_NetCF,A533)+(INDEX(Life_BEL,(A533+1))/INDEX(Global_DiscountFactor,A533)))</f>
        <v>-408.09300100421729</v>
      </c>
      <c r="L533" s="11"/>
      <c r="M533" s="5">
        <f t="shared" si="17"/>
        <v>45</v>
      </c>
      <c r="N533" s="22" cm="1">
        <f t="array" ref="N533">INDEX(Annuity_PolicyHoldersInforce,A533)*INDEX(Global_QxFactor,INDEX(Global_Age,A533),Global_QxIndex)</f>
        <v>5.0450582090990283E-5</v>
      </c>
      <c r="O533" s="22" cm="1">
        <f t="array" ref="O533">IF(A533=1,1,INDEX(Annuity_PolicyHoldersInforce,(A533-1))-INDEX(Annuity_Deaths,(A533-1)))</f>
        <v>0.99425946379180419</v>
      </c>
      <c r="P533" s="23" cm="1">
        <f t="array" ref="P533">Annuity_Annuity*((1+Annuity_AnnuityEscalation)^INDEX(Annuity_PolicyAge,A533))</f>
        <v>8985.0077934928122</v>
      </c>
      <c r="Q533" s="23" cm="1">
        <f t="array" ref="Q533">INDEX(Annuity_PolicyHoldersInforce,A533)*INDEX(Global_EscalatedExpense,A533)</f>
        <v>42.887471922268709</v>
      </c>
      <c r="R533" s="23" cm="1">
        <f t="array" ref="R533">INDEX(Annuity_PolicyHoldersInforce,A533)*INDEX(Annuity_EscalatedAnnuity,A533)</f>
        <v>8933.4290309233456</v>
      </c>
      <c r="S533" s="23" cm="1">
        <f t="array" ref="S533">-INDEX(Annuity_ExpensesPaid,A533)-INDEX(Annuity_AnnuitiesPaid,A533)</f>
        <v>-8976.3165028456151</v>
      </c>
      <c r="T533" s="23" cm="1">
        <f t="array" ref="T533">IF(A533=Global_MaxT,INDEX(Annuity_NetCF,A533),INDEX(Annuity_NetCF,A533)+(INDEX(Annuity_BEL,(A533+1))*INDEX(Global_DiscountFactor,A533)))</f>
        <v>-2991693.0797203453</v>
      </c>
    </row>
    <row r="534" spans="1:20" x14ac:dyDescent="0.2">
      <c r="A534" s="7">
        <v>532</v>
      </c>
      <c r="B534" s="21">
        <f t="shared" si="16"/>
        <v>66</v>
      </c>
      <c r="C534" s="21"/>
      <c r="D534" s="22" cm="1">
        <f t="array" ref="D534">IF(A534=1,1,INDEX(Life_PolicyHoldersInforce,(A534-1))-INDEX(Life_Deaths,(A534-1))-INDEX(Life_Lapses,(A534-1)))</f>
        <v>8.5747333246174937E-3</v>
      </c>
      <c r="E534" s="22" cm="1">
        <f t="array" ref="E534">(INDEX(Life_PolicyHoldersInforce,A534)-INDEX(Life_Deaths,A534))*INDEX(Life_LapseRateFactor,(Global_DurationInforce+A534))</f>
        <v>7.4953179306782759E-5</v>
      </c>
      <c r="F534" s="22" cm="1">
        <f t="array" ref="F534">INDEX(Life_PolicyHoldersInforce,A534)*INDEX(Global_QxFactor,INDEX(Global_Age,A534),Global_QxIndex)</f>
        <v>4.3509798322880278E-7</v>
      </c>
      <c r="G534" s="11" cm="1">
        <f t="array" ref="G534">INDEX(Life_Deaths,A534)*Life_SumAssured</f>
        <v>0.21754899161440139</v>
      </c>
      <c r="H534" s="11" cm="1">
        <f t="array" ref="H534">INDEX(Life_PolicyHoldersInforce,A534)*Life_Premium</f>
        <v>0.38243310627794025</v>
      </c>
      <c r="I534" s="11" cm="1">
        <f t="array" ref="I534">INDEX(Life_PolicyHoldersInforce,A534)*INDEX(Global_EscalatedExpense,A534)</f>
        <v>0.3713788016171517</v>
      </c>
      <c r="J534" s="11" cm="1">
        <f t="array" ref="J534">INDEX(Life_PremiumsReceived,A534)-INDEX(Life_ExpensesPaid,A534)-INDEX(Life_DeathBenefitsPaid,A534)</f>
        <v>-0.20649468695361284</v>
      </c>
      <c r="K534" s="11" cm="1">
        <f t="array" ref="K534">IF(A534=Global_MaxT,INDEX(Life_NetCF,A534),INDEX(Life_NetCF,A534)+(INDEX(Life_BEL,(A534+1))/INDEX(Global_DiscountFactor,A534)))</f>
        <v>-405.91040557740297</v>
      </c>
      <c r="L534" s="11"/>
      <c r="M534" s="5">
        <f t="shared" si="17"/>
        <v>45</v>
      </c>
      <c r="N534" s="22" cm="1">
        <f t="array" ref="N534">INDEX(Annuity_PolicyHoldersInforce,A534)*INDEX(Global_QxFactor,INDEX(Global_Age,A534),Global_QxIndex)</f>
        <v>5.0448022134232505E-5</v>
      </c>
      <c r="O534" s="22" cm="1">
        <f t="array" ref="O534">IF(A534=1,1,INDEX(Annuity_PolicyHoldersInforce,(A534-1))-INDEX(Annuity_Deaths,(A534-1)))</f>
        <v>0.99420901320971322</v>
      </c>
      <c r="P534" s="23" cm="1">
        <f t="array" ref="P534">Annuity_Annuity*((1+Annuity_AnnuityEscalation)^INDEX(Annuity_PolicyAge,A534))</f>
        <v>8985.0077934928122</v>
      </c>
      <c r="Q534" s="23" cm="1">
        <f t="array" ref="Q534">INDEX(Annuity_PolicyHoldersInforce,A534)*INDEX(Global_EscalatedExpense,A534)</f>
        <v>43.060015735155815</v>
      </c>
      <c r="R534" s="23" cm="1">
        <f t="array" ref="R534">INDEX(Annuity_PolicyHoldersInforce,A534)*INDEX(Annuity_EscalatedAnnuity,A534)</f>
        <v>8932.9757320500721</v>
      </c>
      <c r="S534" s="23" cm="1">
        <f t="array" ref="S534">-INDEX(Annuity_ExpensesPaid,A534)-INDEX(Annuity_AnnuitiesPaid,A534)</f>
        <v>-8976.0357477852285</v>
      </c>
      <c r="T534" s="23" cm="1">
        <f t="array" ref="T534">IF(A534=Global_MaxT,INDEX(Annuity_NetCF,A534),INDEX(Annuity_NetCF,A534)+(INDEX(Annuity_BEL,(A534+1))*INDEX(Global_DiscountFactor,A534)))</f>
        <v>-2997235.2878845572</v>
      </c>
    </row>
    <row r="535" spans="1:20" x14ac:dyDescent="0.2">
      <c r="A535" s="7">
        <v>533</v>
      </c>
      <c r="B535" s="21">
        <f t="shared" si="16"/>
        <v>66</v>
      </c>
      <c r="C535" s="21"/>
      <c r="D535" s="22" cm="1">
        <f t="array" ref="D535">IF(A535=1,1,INDEX(Life_PolicyHoldersInforce,(A535-1))-INDEX(Life_Deaths,(A535-1))-INDEX(Life_Lapses,(A535-1)))</f>
        <v>8.4993450473274824E-3</v>
      </c>
      <c r="E535" s="22" cm="1">
        <f t="array" ref="E535">(INDEX(Life_PolicyHoldersInforce,A535)-INDEX(Life_Deaths,A535))*INDEX(Life_LapseRateFactor,(Global_DurationInforce+A535))</f>
        <v>7.4294197755820092E-5</v>
      </c>
      <c r="F535" s="22" cm="1">
        <f t="array" ref="F535">INDEX(Life_PolicyHoldersInforce,A535)*INDEX(Global_QxFactor,INDEX(Global_Age,A535),Global_QxIndex)</f>
        <v>4.3127264124250365E-7</v>
      </c>
      <c r="G535" s="11" cm="1">
        <f t="array" ref="G535">INDEX(Life_Deaths,A535)*Life_SumAssured</f>
        <v>0.21563632062125182</v>
      </c>
      <c r="H535" s="11" cm="1">
        <f t="array" ref="H535">INDEX(Life_PolicyHoldersInforce,A535)*Life_Premium</f>
        <v>0.37907078911080572</v>
      </c>
      <c r="I535" s="11" cm="1">
        <f t="array" ref="I535">INDEX(Life_PolicyHoldersInforce,A535)*INDEX(Global_EscalatedExpense,A535)</f>
        <v>0.36961341356331173</v>
      </c>
      <c r="J535" s="11" cm="1">
        <f t="array" ref="J535">INDEX(Life_PremiumsReceived,A535)-INDEX(Life_ExpensesPaid,A535)-INDEX(Life_DeathBenefitsPaid,A535)</f>
        <v>-0.20617894507375784</v>
      </c>
      <c r="K535" s="11" cm="1">
        <f t="array" ref="K535">IF(A535=Global_MaxT,INDEX(Life_NetCF,A535),INDEX(Life_NetCF,A535)+(INDEX(Life_BEL,(A535+1))/INDEX(Global_DiscountFactor,A535)))</f>
        <v>-403.73869239005529</v>
      </c>
      <c r="L535" s="11"/>
      <c r="M535" s="5">
        <f t="shared" si="17"/>
        <v>45</v>
      </c>
      <c r="N535" s="22" cm="1">
        <f t="array" ref="N535">INDEX(Annuity_PolicyHoldersInforce,A535)*INDEX(Global_QxFactor,INDEX(Global_Age,A535),Global_QxIndex)</f>
        <v>5.0445462307371708E-5</v>
      </c>
      <c r="O535" s="22" cm="1">
        <f t="array" ref="O535">IF(A535=1,1,INDEX(Annuity_PolicyHoldersInforce,(A535-1))-INDEX(Annuity_Deaths,(A535-1)))</f>
        <v>0.99415856518757895</v>
      </c>
      <c r="P535" s="23" cm="1">
        <f t="array" ref="P535">Annuity_Annuity*((1+Annuity_AnnuityEscalation)^INDEX(Annuity_PolicyAge,A535))</f>
        <v>8985.0077934928122</v>
      </c>
      <c r="Q535" s="23" cm="1">
        <f t="array" ref="Q535">INDEX(Annuity_PolicyHoldersInforce,A535)*INDEX(Global_EscalatedExpense,A535)</f>
        <v>43.233253722029659</v>
      </c>
      <c r="R535" s="23" cm="1">
        <f t="array" ref="R535">INDEX(Annuity_PolicyHoldersInforce,A535)*INDEX(Annuity_EscalatedAnnuity,A535)</f>
        <v>8932.5224561780287</v>
      </c>
      <c r="S535" s="23" cm="1">
        <f t="array" ref="S535">-INDEX(Annuity_ExpensesPaid,A535)-INDEX(Annuity_AnnuitiesPaid,A535)</f>
        <v>-8975.7557099000587</v>
      </c>
      <c r="T535" s="23" cm="1">
        <f t="array" ref="T535">IF(A535=Global_MaxT,INDEX(Annuity_NetCF,A535),INDEX(Annuity_NetCF,A535)+(INDEX(Annuity_BEL,(A535+1))*INDEX(Global_DiscountFactor,A535)))</f>
        <v>-3002804.7551489021</v>
      </c>
    </row>
    <row r="536" spans="1:20" x14ac:dyDescent="0.2">
      <c r="A536" s="7">
        <v>534</v>
      </c>
      <c r="B536" s="21">
        <f t="shared" si="16"/>
        <v>66</v>
      </c>
      <c r="C536" s="21"/>
      <c r="D536" s="22" cm="1">
        <f t="array" ref="D536">IF(A536=1,1,INDEX(Life_PolicyHoldersInforce,(A536-1))-INDEX(Life_Deaths,(A536-1))-INDEX(Life_Lapses,(A536-1)))</f>
        <v>8.4246195769304196E-3</v>
      </c>
      <c r="E536" s="22" cm="1">
        <f t="array" ref="E536">(INDEX(Life_PolicyHoldersInforce,A536)-INDEX(Life_Deaths,A536))*INDEX(Life_LapseRateFactor,(Global_DurationInforce+A536))</f>
        <v>7.3641009910855294E-5</v>
      </c>
      <c r="F536" s="22" cm="1">
        <f t="array" ref="F536">INDEX(Life_PolicyHoldersInforce,A536)*INDEX(Global_QxFactor,INDEX(Global_Age,A536),Global_QxIndex)</f>
        <v>4.274809313158237E-7</v>
      </c>
      <c r="G536" s="11" cm="1">
        <f t="array" ref="G536">INDEX(Life_Deaths,A536)*Life_SumAssured</f>
        <v>0.21374046565791185</v>
      </c>
      <c r="H536" s="11" cm="1">
        <f t="array" ref="H536">INDEX(Life_PolicyHoldersInforce,A536)*Life_Premium</f>
        <v>0.37573803313109672</v>
      </c>
      <c r="I536" s="11" cm="1">
        <f t="array" ref="I536">INDEX(Life_PolicyHoldersInforce,A536)*INDEX(Global_EscalatedExpense,A536)</f>
        <v>0.36785641746659753</v>
      </c>
      <c r="J536" s="11" cm="1">
        <f t="array" ref="J536">INDEX(Life_PremiumsReceived,A536)-INDEX(Life_ExpensesPaid,A536)-INDEX(Life_DeathBenefitsPaid,A536)</f>
        <v>-0.20585884999341267</v>
      </c>
      <c r="K536" s="11" cm="1">
        <f t="array" ref="K536">IF(A536=Global_MaxT,INDEX(Life_NetCF,A536),INDEX(Life_NetCF,A536)+(INDEX(Life_BEL,(A536+1))/INDEX(Global_DiscountFactor,A536)))</f>
        <v>-401.5778131336337</v>
      </c>
      <c r="L536" s="11"/>
      <c r="M536" s="5">
        <f t="shared" si="17"/>
        <v>45</v>
      </c>
      <c r="N536" s="22" cm="1">
        <f t="array" ref="N536">INDEX(Annuity_PolicyHoldersInforce,A536)*INDEX(Global_QxFactor,INDEX(Global_Age,A536),Global_QxIndex)</f>
        <v>5.0442902610401313E-5</v>
      </c>
      <c r="O536" s="22" cm="1">
        <f t="array" ref="O536">IF(A536=1,1,INDEX(Annuity_PolicyHoldersInforce,(A536-1))-INDEX(Annuity_Deaths,(A536-1)))</f>
        <v>0.99410811972527158</v>
      </c>
      <c r="P536" s="23" cm="1">
        <f t="array" ref="P536">Annuity_Annuity*((1+Annuity_AnnuityEscalation)^INDEX(Annuity_PolicyAge,A536))</f>
        <v>8985.0077934928122</v>
      </c>
      <c r="Q536" s="23" cm="1">
        <f t="array" ref="Q536">INDEX(Annuity_PolicyHoldersInforce,A536)*INDEX(Global_EscalatedExpense,A536)</f>
        <v>43.407188675673794</v>
      </c>
      <c r="R536" s="23" cm="1">
        <f t="array" ref="R536">INDEX(Annuity_PolicyHoldersInforce,A536)*INDEX(Annuity_EscalatedAnnuity,A536)</f>
        <v>8932.0692033060513</v>
      </c>
      <c r="S536" s="23" cm="1">
        <f t="array" ref="S536">-INDEX(Annuity_ExpensesPaid,A536)-INDEX(Annuity_AnnuitiesPaid,A536)</f>
        <v>-8975.4763919817251</v>
      </c>
      <c r="T536" s="23" cm="1">
        <f t="array" ref="T536">IF(A536=Global_MaxT,INDEX(Annuity_NetCF,A536),INDEX(Annuity_NetCF,A536)+(INDEX(Annuity_BEL,(A536+1))*INDEX(Global_DiscountFactor,A536)))</f>
        <v>-3008401.6134777619</v>
      </c>
    </row>
    <row r="537" spans="1:20" x14ac:dyDescent="0.2">
      <c r="A537" s="7">
        <v>535</v>
      </c>
      <c r="B537" s="21">
        <f t="shared" si="16"/>
        <v>66</v>
      </c>
      <c r="C537" s="21"/>
      <c r="D537" s="22" cm="1">
        <f t="array" ref="D537">IF(A537=1,1,INDEX(Life_PolicyHoldersInforce,(A537-1))-INDEX(Life_Deaths,(A537-1))-INDEX(Life_Lapses,(A537-1)))</f>
        <v>8.3505510860882471E-3</v>
      </c>
      <c r="E537" s="22" cm="1">
        <f t="array" ref="E537">(INDEX(Life_PolicyHoldersInforce,A537)-INDEX(Life_Deaths,A537))*INDEX(Life_LapseRateFactor,(Global_DurationInforce+A537))</f>
        <v>7.2993564834150965E-5</v>
      </c>
      <c r="F537" s="22" cm="1">
        <f t="array" ref="F537">INDEX(Life_PolicyHoldersInforce,A537)*INDEX(Global_QxFactor,INDEX(Global_Age,A537),Global_QxIndex)</f>
        <v>4.2372255775874659E-7</v>
      </c>
      <c r="G537" s="11" cm="1">
        <f t="array" ref="G537">INDEX(Life_Deaths,A537)*Life_SumAssured</f>
        <v>0.21186127887937331</v>
      </c>
      <c r="H537" s="11" cm="1">
        <f t="array" ref="H537">INDEX(Life_PolicyHoldersInforce,A537)*Life_Premium</f>
        <v>0.37243457843953581</v>
      </c>
      <c r="I537" s="11" cm="1">
        <f t="array" ref="I537">INDEX(Life_PolicyHoldersInforce,A537)*INDEX(Global_EscalatedExpense,A537)</f>
        <v>0.36610777343496165</v>
      </c>
      <c r="J537" s="11" cm="1">
        <f t="array" ref="J537">INDEX(Life_PremiumsReceived,A537)-INDEX(Life_ExpensesPaid,A537)-INDEX(Life_DeathBenefitsPaid,A537)</f>
        <v>-0.20553447387479915</v>
      </c>
      <c r="K537" s="11" cm="1">
        <f t="array" ref="K537">IF(A537=Global_MaxT,INDEX(Life_NetCF,A537),INDEX(Life_NetCF,A537)+(INDEX(Life_BEL,(A537+1))/INDEX(Global_DiscountFactor,A537)))</f>
        <v>-399.4277196609907</v>
      </c>
      <c r="L537" s="11"/>
      <c r="M537" s="5">
        <f t="shared" si="17"/>
        <v>45</v>
      </c>
      <c r="N537" s="22" cm="1">
        <f t="array" ref="N537">INDEX(Annuity_PolicyHoldersInforce,A537)*INDEX(Global_QxFactor,INDEX(Global_Age,A537),Global_QxIndex)</f>
        <v>5.044034304331472E-5</v>
      </c>
      <c r="O537" s="22" cm="1">
        <f t="array" ref="O537">IF(A537=1,1,INDEX(Annuity_PolicyHoldersInforce,(A537-1))-INDEX(Annuity_Deaths,(A537-1)))</f>
        <v>0.99405767682266122</v>
      </c>
      <c r="P537" s="23" cm="1">
        <f t="array" ref="P537">Annuity_Annuity*((1+Annuity_AnnuityEscalation)^INDEX(Annuity_PolicyAge,A537))</f>
        <v>8985.0077934928122</v>
      </c>
      <c r="Q537" s="23" cm="1">
        <f t="array" ref="Q537">INDEX(Annuity_PolicyHoldersInforce,A537)*INDEX(Global_EscalatedExpense,A537)</f>
        <v>43.581823400107659</v>
      </c>
      <c r="R537" s="23" cm="1">
        <f t="array" ref="R537">INDEX(Annuity_PolicyHoldersInforce,A537)*INDEX(Annuity_EscalatedAnnuity,A537)</f>
        <v>8931.6159734329703</v>
      </c>
      <c r="S537" s="23" cm="1">
        <f t="array" ref="S537">-INDEX(Annuity_ExpensesPaid,A537)-INDEX(Annuity_AnnuitiesPaid,A537)</f>
        <v>-8975.1977968330775</v>
      </c>
      <c r="T537" s="23" cm="1">
        <f t="array" ref="T537">IF(A537=Global_MaxT,INDEX(Annuity_NetCF,A537),INDEX(Annuity_NetCF,A537)+(INDEX(Annuity_BEL,(A537+1))*INDEX(Global_DiscountFactor,A537)))</f>
        <v>-3014025.9954750566</v>
      </c>
    </row>
    <row r="538" spans="1:20" x14ac:dyDescent="0.2">
      <c r="A538" s="7">
        <v>536</v>
      </c>
      <c r="B538" s="21">
        <f t="shared" si="16"/>
        <v>66</v>
      </c>
      <c r="C538" s="21"/>
      <c r="D538" s="22" cm="1">
        <f t="array" ref="D538">IF(A538=1,1,INDEX(Life_PolicyHoldersInforce,(A538-1))-INDEX(Life_Deaths,(A538-1))-INDEX(Life_Lapses,(A538-1)))</f>
        <v>8.2771337986963373E-3</v>
      </c>
      <c r="E538" s="22" cm="1">
        <f t="array" ref="E538">(INDEX(Life_PolicyHoldersInforce,A538)-INDEX(Life_Deaths,A538))*INDEX(Life_LapseRateFactor,(Global_DurationInforce+A538))</f>
        <v>7.23518120358097E-5</v>
      </c>
      <c r="F538" s="22" cm="1">
        <f t="array" ref="F538">INDEX(Life_PolicyHoldersInforce,A538)*INDEX(Global_QxFactor,INDEX(Global_Age,A538),Global_QxIndex)</f>
        <v>4.1999722748093594E-7</v>
      </c>
      <c r="G538" s="11" cm="1">
        <f t="array" ref="G538">INDEX(Life_Deaths,A538)*Life_SumAssured</f>
        <v>0.20999861374046797</v>
      </c>
      <c r="H538" s="11" cm="1">
        <f t="array" ref="H538">INDEX(Life_PolicyHoldersInforce,A538)*Life_Premium</f>
        <v>0.36916016742185664</v>
      </c>
      <c r="I538" s="11" cm="1">
        <f t="array" ref="I538">INDEX(Life_PolicyHoldersInforce,A538)*INDEX(Global_EscalatedExpense,A538)</f>
        <v>0.36436744176598751</v>
      </c>
      <c r="J538" s="11" cm="1">
        <f t="array" ref="J538">INDEX(Life_PremiumsReceived,A538)-INDEX(Life_ExpensesPaid,A538)-INDEX(Life_DeathBenefitsPaid,A538)</f>
        <v>-0.20520588808459883</v>
      </c>
      <c r="K538" s="11" cm="1">
        <f t="array" ref="K538">IF(A538=Global_MaxT,INDEX(Life_NetCF,A538),INDEX(Life_NetCF,A538)+(INDEX(Life_BEL,(A538+1))/INDEX(Global_DiscountFactor,A538)))</f>
        <v>-397.2883639863897</v>
      </c>
      <c r="L538" s="11"/>
      <c r="M538" s="5">
        <f t="shared" si="17"/>
        <v>45</v>
      </c>
      <c r="N538" s="22" cm="1">
        <f t="array" ref="N538">INDEX(Annuity_PolicyHoldersInforce,A538)*INDEX(Global_QxFactor,INDEX(Global_Age,A538),Global_QxIndex)</f>
        <v>5.0437783606105342E-5</v>
      </c>
      <c r="O538" s="22" cm="1">
        <f t="array" ref="O538">IF(A538=1,1,INDEX(Annuity_PolicyHoldersInforce,(A538-1))-INDEX(Annuity_Deaths,(A538-1)))</f>
        <v>0.99400723647961786</v>
      </c>
      <c r="P538" s="23" cm="1">
        <f t="array" ref="P538">Annuity_Annuity*((1+Annuity_AnnuityEscalation)^INDEX(Annuity_PolicyAge,A538))</f>
        <v>8985.0077934928122</v>
      </c>
      <c r="Q538" s="23" cm="1">
        <f t="array" ref="Q538">INDEX(Annuity_PolicyHoldersInforce,A538)*INDEX(Global_EscalatedExpense,A538)</f>
        <v>43.75716071063173</v>
      </c>
      <c r="R538" s="23" cm="1">
        <f t="array" ref="R538">INDEX(Annuity_PolicyHoldersInforce,A538)*INDEX(Annuity_EscalatedAnnuity,A538)</f>
        <v>8931.1627665576198</v>
      </c>
      <c r="S538" s="23" cm="1">
        <f t="array" ref="S538">-INDEX(Annuity_ExpensesPaid,A538)-INDEX(Annuity_AnnuitiesPaid,A538)</f>
        <v>-8974.9199272682508</v>
      </c>
      <c r="T538" s="23" cm="1">
        <f t="array" ref="T538">IF(A538=Global_MaxT,INDEX(Annuity_NetCF,A538),INDEX(Annuity_NetCF,A538)+(INDEX(Annuity_BEL,(A538+1))*INDEX(Global_DiscountFactor,A538)))</f>
        <v>-3019678.0343873464</v>
      </c>
    </row>
    <row r="539" spans="1:20" x14ac:dyDescent="0.2">
      <c r="A539" s="7">
        <v>537</v>
      </c>
      <c r="B539" s="21">
        <f t="shared" si="16"/>
        <v>66</v>
      </c>
      <c r="C539" s="21"/>
      <c r="D539" s="22" cm="1">
        <f t="array" ref="D539">IF(A539=1,1,INDEX(Life_PolicyHoldersInforce,(A539-1))-INDEX(Life_Deaths,(A539-1))-INDEX(Life_Lapses,(A539-1)))</f>
        <v>8.2043619894330462E-3</v>
      </c>
      <c r="E539" s="22" cm="1">
        <f t="array" ref="E539">(INDEX(Life_PolicyHoldersInforce,A539)-INDEX(Life_Deaths,A539))*INDEX(Life_LapseRateFactor,(Global_DurationInforce+A539))</f>
        <v>7.1715701469836644E-5</v>
      </c>
      <c r="F539" s="22" cm="1">
        <f t="array" ref="F539">INDEX(Life_PolicyHoldersInforce,A539)*INDEX(Global_QxFactor,INDEX(Global_Age,A539),Global_QxIndex)</f>
        <v>4.1630464996887887E-7</v>
      </c>
      <c r="G539" s="11" cm="1">
        <f t="array" ref="G539">INDEX(Life_Deaths,A539)*Life_SumAssured</f>
        <v>0.20815232498443945</v>
      </c>
      <c r="H539" s="11" cm="1">
        <f t="array" ref="H539">INDEX(Life_PolicyHoldersInforce,A539)*Life_Premium</f>
        <v>0.36591454472871388</v>
      </c>
      <c r="I539" s="11" cm="1">
        <f t="array" ref="I539">INDEX(Life_PolicyHoldersInforce,A539)*INDEX(Global_EscalatedExpense,A539)</f>
        <v>0.36263538294598757</v>
      </c>
      <c r="J539" s="11" cm="1">
        <f t="array" ref="J539">INDEX(Life_PremiumsReceived,A539)-INDEX(Life_ExpensesPaid,A539)-INDEX(Life_DeathBenefitsPaid,A539)</f>
        <v>-0.20487316320171314</v>
      </c>
      <c r="K539" s="11" cm="1">
        <f t="array" ref="K539">IF(A539=Global_MaxT,INDEX(Life_NetCF,A539),INDEX(Life_NetCF,A539)+(INDEX(Life_BEL,(A539+1))/INDEX(Global_DiscountFactor,A539)))</f>
        <v>-395.15969828551465</v>
      </c>
      <c r="L539" s="11"/>
      <c r="M539" s="5">
        <f t="shared" si="17"/>
        <v>45</v>
      </c>
      <c r="N539" s="22" cm="1">
        <f t="array" ref="N539">INDEX(Annuity_PolicyHoldersInforce,A539)*INDEX(Global_QxFactor,INDEX(Global_Age,A539),Global_QxIndex)</f>
        <v>5.0435224298766586E-5</v>
      </c>
      <c r="O539" s="22" cm="1">
        <f t="array" ref="O539">IF(A539=1,1,INDEX(Annuity_PolicyHoldersInforce,(A539-1))-INDEX(Annuity_Deaths,(A539-1)))</f>
        <v>0.99395679869601172</v>
      </c>
      <c r="P539" s="23" cm="1">
        <f t="array" ref="P539">Annuity_Annuity*((1+Annuity_AnnuityEscalation)^INDEX(Annuity_PolicyAge,A539))</f>
        <v>8985.0077934928122</v>
      </c>
      <c r="Q539" s="23" cm="1">
        <f t="array" ref="Q539">INDEX(Annuity_PolicyHoldersInforce,A539)*INDEX(Global_EscalatedExpense,A539)</f>
        <v>43.93320343387289</v>
      </c>
      <c r="R539" s="23" cm="1">
        <f t="array" ref="R539">INDEX(Annuity_PolicyHoldersInforce,A539)*INDEX(Annuity_EscalatedAnnuity,A539)</f>
        <v>8930.7095826788318</v>
      </c>
      <c r="S539" s="23" cm="1">
        <f t="array" ref="S539">-INDEX(Annuity_ExpensesPaid,A539)-INDEX(Annuity_AnnuitiesPaid,A539)</f>
        <v>-8974.6427861127049</v>
      </c>
      <c r="T539" s="23" cm="1">
        <f t="array" ref="T539">IF(A539=Global_MaxT,INDEX(Annuity_NetCF,A539),INDEX(Annuity_NetCF,A539)+(INDEX(Annuity_BEL,(A539+1))*INDEX(Global_DiscountFactor,A539)))</f>
        <v>-3025357.8641069485</v>
      </c>
    </row>
    <row r="540" spans="1:20" x14ac:dyDescent="0.2">
      <c r="A540" s="7">
        <v>538</v>
      </c>
      <c r="B540" s="21">
        <f t="shared" si="16"/>
        <v>66</v>
      </c>
      <c r="C540" s="21"/>
      <c r="D540" s="22" cm="1">
        <f t="array" ref="D540">IF(A540=1,1,INDEX(Life_PolicyHoldersInforce,(A540-1))-INDEX(Life_Deaths,(A540-1))-INDEX(Life_Lapses,(A540-1)))</f>
        <v>8.1322299833132411E-3</v>
      </c>
      <c r="E540" s="22" cm="1">
        <f t="array" ref="E540">(INDEX(Life_PolicyHoldersInforce,A540)-INDEX(Life_Deaths,A540))*INDEX(Life_LapseRateFactor,(Global_DurationInforce+A540))</f>
        <v>7.1085183530236826E-5</v>
      </c>
      <c r="F540" s="22" cm="1">
        <f t="array" ref="F540">INDEX(Life_PolicyHoldersInforce,A540)*INDEX(Global_QxFactor,INDEX(Global_Age,A540),Global_QxIndex)</f>
        <v>4.1264453726323096E-7</v>
      </c>
      <c r="G540" s="11" cm="1">
        <f t="array" ref="G540">INDEX(Life_Deaths,A540)*Life_SumAssured</f>
        <v>0.20632226863161549</v>
      </c>
      <c r="H540" s="11" cm="1">
        <f t="array" ref="H540">INDEX(Life_PolicyHoldersInforce,A540)*Life_Premium</f>
        <v>0.36269745725577057</v>
      </c>
      <c r="I540" s="11" cm="1">
        <f t="array" ref="I540">INDEX(Life_PolicyHoldersInforce,A540)*INDEX(Global_EscalatedExpense,A540)</f>
        <v>0.36091155764910793</v>
      </c>
      <c r="J540" s="11" cm="1">
        <f t="array" ref="J540">INDEX(Life_PremiumsReceived,A540)-INDEX(Life_ExpensesPaid,A540)-INDEX(Life_DeathBenefitsPaid,A540)</f>
        <v>-0.20453636902495284</v>
      </c>
      <c r="K540" s="11" cm="1">
        <f t="array" ref="K540">IF(A540=Global_MaxT,INDEX(Life_NetCF,A540),INDEX(Life_NetCF,A540)+(INDEX(Life_BEL,(A540+1))/INDEX(Global_DiscountFactor,A540)))</f>
        <v>-393.04167489547206</v>
      </c>
      <c r="L540" s="11"/>
      <c r="M540" s="5">
        <f t="shared" si="17"/>
        <v>45</v>
      </c>
      <c r="N540" s="22" cm="1">
        <f t="array" ref="N540">INDEX(Annuity_PolicyHoldersInforce,A540)*INDEX(Global_QxFactor,INDEX(Global_Age,A540),Global_QxIndex)</f>
        <v>5.0432665121291865E-5</v>
      </c>
      <c r="O540" s="22" cm="1">
        <f t="array" ref="O540">IF(A540=1,1,INDEX(Annuity_PolicyHoldersInforce,(A540-1))-INDEX(Annuity_Deaths,(A540-1)))</f>
        <v>0.99390636347171291</v>
      </c>
      <c r="P540" s="23" cm="1">
        <f t="array" ref="P540">Annuity_Annuity*((1+Annuity_AnnuityEscalation)^INDEX(Annuity_PolicyAge,A540))</f>
        <v>8985.0077934928122</v>
      </c>
      <c r="Q540" s="23" cm="1">
        <f t="array" ref="Q540">INDEX(Annuity_PolicyHoldersInforce,A540)*INDEX(Global_EscalatedExpense,A540)</f>
        <v>44.109954407830138</v>
      </c>
      <c r="R540" s="23" cm="1">
        <f t="array" ref="R540">INDEX(Annuity_PolicyHoldersInforce,A540)*INDEX(Annuity_EscalatedAnnuity,A540)</f>
        <v>8930.2564217954405</v>
      </c>
      <c r="S540" s="23" cm="1">
        <f t="array" ref="S540">-INDEX(Annuity_ExpensesPaid,A540)-INDEX(Annuity_AnnuitiesPaid,A540)</f>
        <v>-8974.3663762032702</v>
      </c>
      <c r="T540" s="23" cm="1">
        <f t="array" ref="T540">IF(A540=Global_MaxT,INDEX(Annuity_NetCF,A540),INDEX(Annuity_NetCF,A540)+(INDEX(Annuity_BEL,(A540+1))*INDEX(Global_DiscountFactor,A540)))</f>
        <v>-3031065.6191750672</v>
      </c>
    </row>
    <row r="541" spans="1:20" x14ac:dyDescent="0.2">
      <c r="A541" s="7">
        <v>539</v>
      </c>
      <c r="B541" s="21">
        <f t="shared" si="16"/>
        <v>66</v>
      </c>
      <c r="C541" s="21"/>
      <c r="D541" s="22" cm="1">
        <f t="array" ref="D541">IF(A541=1,1,INDEX(Life_PolicyHoldersInforce,(A541-1))-INDEX(Life_Deaths,(A541-1))-INDEX(Life_Lapses,(A541-1)))</f>
        <v>8.0607321552457409E-3</v>
      </c>
      <c r="E541" s="22" cm="1">
        <f t="array" ref="E541">(INDEX(Life_PolicyHoldersInforce,A541)-INDEX(Life_Deaths,A541))*INDEX(Life_LapseRateFactor,(Global_DurationInforce+A541))</f>
        <v>7.0460209047146658E-5</v>
      </c>
      <c r="F541" s="22" cm="1">
        <f t="array" ref="F541">INDEX(Life_PolicyHoldersInforce,A541)*INDEX(Global_QxFactor,INDEX(Global_Age,A541),Global_QxIndex)</f>
        <v>4.0901660393636025E-7</v>
      </c>
      <c r="G541" s="11" cm="1">
        <f t="array" ref="G541">INDEX(Life_Deaths,A541)*Life_SumAssured</f>
        <v>0.20450830196818012</v>
      </c>
      <c r="H541" s="11" cm="1">
        <f t="array" ref="H541">INDEX(Life_PolicyHoldersInforce,A541)*Life_Premium</f>
        <v>0.35950865412396005</v>
      </c>
      <c r="I541" s="11" cm="1">
        <f t="array" ref="I541">INDEX(Life_PolicyHoldersInforce,A541)*INDEX(Global_EscalatedExpense,A541)</f>
        <v>0.35919592673643314</v>
      </c>
      <c r="J541" s="11" cm="1">
        <f t="array" ref="J541">INDEX(Life_PremiumsReceived,A541)-INDEX(Life_ExpensesPaid,A541)-INDEX(Life_DeathBenefitsPaid,A541)</f>
        <v>-0.20419557458065321</v>
      </c>
      <c r="K541" s="11" cm="1">
        <f t="array" ref="K541">IF(A541=Global_MaxT,INDEX(Life_NetCF,A541),INDEX(Life_NetCF,A541)+(INDEX(Life_BEL,(A541+1))/INDEX(Global_DiscountFactor,A541)))</f>
        <v>-390.93424631478564</v>
      </c>
      <c r="L541" s="11"/>
      <c r="M541" s="5">
        <f t="shared" si="17"/>
        <v>45</v>
      </c>
      <c r="N541" s="22" cm="1">
        <f t="array" ref="N541">INDEX(Annuity_PolicyHoldersInforce,A541)*INDEX(Global_QxFactor,INDEX(Global_Age,A541),Global_QxIndex)</f>
        <v>5.0430106073674594E-5</v>
      </c>
      <c r="O541" s="22" cm="1">
        <f t="array" ref="O541">IF(A541=1,1,INDEX(Annuity_PolicyHoldersInforce,(A541-1))-INDEX(Annuity_Deaths,(A541-1)))</f>
        <v>0.99385593080659163</v>
      </c>
      <c r="P541" s="23" cm="1">
        <f t="array" ref="P541">Annuity_Annuity*((1+Annuity_AnnuityEscalation)^INDEX(Annuity_PolicyAge,A541))</f>
        <v>8985.0077934928122</v>
      </c>
      <c r="Q541" s="23" cm="1">
        <f t="array" ref="Q541">INDEX(Annuity_PolicyHoldersInforce,A541)*INDEX(Global_EscalatedExpense,A541)</f>
        <v>44.287416481920161</v>
      </c>
      <c r="R541" s="23" cm="1">
        <f t="array" ref="R541">INDEX(Annuity_PolicyHoldersInforce,A541)*INDEX(Annuity_EscalatedAnnuity,A541)</f>
        <v>8929.803283906278</v>
      </c>
      <c r="S541" s="23" cm="1">
        <f t="array" ref="S541">-INDEX(Annuity_ExpensesPaid,A541)-INDEX(Annuity_AnnuitiesPaid,A541)</f>
        <v>-8974.0907003881985</v>
      </c>
      <c r="T541" s="23" cm="1">
        <f t="array" ref="T541">IF(A541=Global_MaxT,INDEX(Annuity_NetCF,A541),INDEX(Annuity_NetCF,A541)+(INDEX(Annuity_BEL,(A541+1))*INDEX(Global_DiscountFactor,A541)))</f>
        <v>-3036801.4347849432</v>
      </c>
    </row>
    <row r="542" spans="1:20" x14ac:dyDescent="0.2">
      <c r="A542" s="7">
        <v>540</v>
      </c>
      <c r="B542" s="21">
        <f t="shared" si="16"/>
        <v>67</v>
      </c>
      <c r="C542" s="21"/>
      <c r="D542" s="22" cm="1">
        <f t="array" ref="D542">IF(A542=1,1,INDEX(Life_PolicyHoldersInforce,(A542-1))-INDEX(Life_Deaths,(A542-1))-INDEX(Life_Lapses,(A542-1)))</f>
        <v>7.9898629295946568E-3</v>
      </c>
      <c r="E542" s="22" cm="1">
        <f t="array" ref="E542">(INDEX(Life_PolicyHoldersInforce,A542)-INDEX(Life_Deaths,A542))*INDEX(Life_LapseRateFactor,(Global_DurationInforce+A542))</f>
        <v>6.9840304236779035E-5</v>
      </c>
      <c r="F542" s="22" cm="1">
        <f t="array" ref="F542">INDEX(Life_PolicyHoldersInforce,A542)*INDEX(Global_QxFactor,INDEX(Global_Age,A542),Global_QxIndex)</f>
        <v>4.5404389550322069E-7</v>
      </c>
      <c r="G542" s="11" cm="1">
        <f t="array" ref="G542">INDEX(Life_Deaths,A542)*Life_SumAssured</f>
        <v>0.22702194775161033</v>
      </c>
      <c r="H542" s="11" cm="1">
        <f t="array" ref="H542">INDEX(Life_PolicyHoldersInforce,A542)*Life_Premium</f>
        <v>0.35634788665992173</v>
      </c>
      <c r="I542" s="11" cm="1">
        <f t="array" ref="I542">INDEX(Life_PolicyHoldersInforce,A542)*INDEX(Global_EscalatedExpense,A542)</f>
        <v>0.35748845125509904</v>
      </c>
      <c r="J542" s="11" cm="1">
        <f t="array" ref="J542">INDEX(Life_PremiumsReceived,A542)-INDEX(Life_ExpensesPaid,A542)-INDEX(Life_DeathBenefitsPaid,A542)</f>
        <v>-0.22816251234678764</v>
      </c>
      <c r="K542" s="11" cm="1">
        <f t="array" ref="K542">IF(A542=Global_MaxT,INDEX(Life_NetCF,A542),INDEX(Life_NetCF,A542)+(INDEX(Life_BEL,(A542+1))/INDEX(Global_DiscountFactor,A542)))</f>
        <v>-388.83736520338277</v>
      </c>
      <c r="L542" s="11"/>
      <c r="M542" s="5">
        <f t="shared" si="17"/>
        <v>46</v>
      </c>
      <c r="N542" s="22" cm="1">
        <f t="array" ref="N542">INDEX(Annuity_PolicyHoldersInforce,A542)*INDEX(Global_QxFactor,INDEX(Global_Age,A542),Global_QxIndex)</f>
        <v>5.6475477099765948E-5</v>
      </c>
      <c r="O542" s="22" cm="1">
        <f t="array" ref="O542">IF(A542=1,1,INDEX(Annuity_PolicyHoldersInforce,(A542-1))-INDEX(Annuity_Deaths,(A542-1)))</f>
        <v>0.99380550070051799</v>
      </c>
      <c r="P542" s="23" cm="1">
        <f t="array" ref="P542">Annuity_Annuity*((1+Annuity_AnnuityEscalation)^INDEX(Annuity_PolicyAge,A542))</f>
        <v>9434.2581831674506</v>
      </c>
      <c r="Q542" s="23" cm="1">
        <f t="array" ref="Q542">INDEX(Annuity_PolicyHoldersInforce,A542)*INDEX(Global_EscalatedExpense,A542)</f>
        <v>44.465592517023346</v>
      </c>
      <c r="R542" s="23" cm="1">
        <f t="array" ref="R542">INDEX(Annuity_PolicyHoldersInforce,A542)*INDEX(Annuity_EscalatedAnnuity,A542)</f>
        <v>9375.8176774606873</v>
      </c>
      <c r="S542" s="23" cm="1">
        <f t="array" ref="S542">-INDEX(Annuity_ExpensesPaid,A542)-INDEX(Annuity_AnnuitiesPaid,A542)</f>
        <v>-9420.28326997771</v>
      </c>
      <c r="T542" s="23" cm="1">
        <f t="array" ref="T542">IF(A542=Global_MaxT,INDEX(Annuity_NetCF,A542),INDEX(Annuity_NetCF,A542)+(INDEX(Annuity_BEL,(A542+1))*INDEX(Global_DiscountFactor,A542)))</f>
        <v>-3042565.4467850146</v>
      </c>
    </row>
    <row r="543" spans="1:20" x14ac:dyDescent="0.2">
      <c r="A543" s="7">
        <v>541</v>
      </c>
      <c r="B543" s="21">
        <f t="shared" si="16"/>
        <v>67</v>
      </c>
      <c r="C543" s="21"/>
      <c r="D543" s="22" cm="1">
        <f t="array" ref="D543">IF(A543=1,1,INDEX(Life_PolicyHoldersInforce,(A543-1))-INDEX(Life_Deaths,(A543-1))-INDEX(Life_Lapses,(A543-1)))</f>
        <v>7.9195685814623731E-3</v>
      </c>
      <c r="E543" s="22" cm="1">
        <f t="array" ref="E543">(INDEX(Life_PolicyHoldersInforce,A543)-INDEX(Life_Deaths,A543))*INDEX(Life_LapseRateFactor,(Global_DurationInforce+A543))</f>
        <v>6.9225853312783811E-5</v>
      </c>
      <c r="F543" s="22" cm="1">
        <f t="array" ref="F543">INDEX(Life_PolicyHoldersInforce,A543)*INDEX(Global_QxFactor,INDEX(Global_Age,A543),Global_QxIndex)</f>
        <v>4.5004924378777997E-7</v>
      </c>
      <c r="G543" s="11" cm="1">
        <f t="array" ref="G543">INDEX(Life_Deaths,A543)*Life_SumAssured</f>
        <v>0.22502462189388997</v>
      </c>
      <c r="H543" s="11" cm="1">
        <f t="array" ref="H543">INDEX(Life_PolicyHoldersInforce,A543)*Life_Premium</f>
        <v>0.35321275873322183</v>
      </c>
      <c r="I543" s="11" cm="1">
        <f t="array" ref="I543">INDEX(Life_PolicyHoldersInforce,A543)*INDEX(Global_EscalatedExpense,A543)</f>
        <v>0.35578692712770121</v>
      </c>
      <c r="J543" s="11" cm="1">
        <f t="array" ref="J543">INDEX(Life_PremiumsReceived,A543)-INDEX(Life_ExpensesPaid,A543)-INDEX(Life_DeathBenefitsPaid,A543)</f>
        <v>-0.22759879028836935</v>
      </c>
      <c r="K543" s="11" cm="1">
        <f t="array" ref="K543">IF(A543=Global_MaxT,INDEX(Life_NetCF,A543),INDEX(Life_NetCF,A543)+(INDEX(Life_BEL,(A543+1))/INDEX(Global_DiscountFactor,A543)))</f>
        <v>-386.72679048338529</v>
      </c>
      <c r="L543" s="11"/>
      <c r="M543" s="5">
        <f t="shared" si="17"/>
        <v>46</v>
      </c>
      <c r="N543" s="22" cm="1">
        <f t="array" ref="N543">INDEX(Annuity_PolicyHoldersInforce,A543)*INDEX(Global_QxFactor,INDEX(Global_Age,A543),Global_QxIndex)</f>
        <v>5.6472267739874702E-5</v>
      </c>
      <c r="O543" s="22" cm="1">
        <f t="array" ref="O543">IF(A543=1,1,INDEX(Annuity_PolicyHoldersInforce,(A543-1))-INDEX(Annuity_Deaths,(A543-1)))</f>
        <v>0.99374902522341824</v>
      </c>
      <c r="P543" s="23" cm="1">
        <f t="array" ref="P543">Annuity_Annuity*((1+Annuity_AnnuityEscalation)^INDEX(Annuity_PolicyAge,A543))</f>
        <v>9434.2581831674506</v>
      </c>
      <c r="Q543" s="23" cm="1">
        <f t="array" ref="Q543">INDEX(Annuity_PolicyHoldersInforce,A543)*INDEX(Global_EscalatedExpense,A543)</f>
        <v>44.644213682041489</v>
      </c>
      <c r="R543" s="23" cm="1">
        <f t="array" ref="R543">INDEX(Annuity_PolicyHoldersInforce,A543)*INDEX(Annuity_EscalatedAnnuity,A543)</f>
        <v>9375.2848732287111</v>
      </c>
      <c r="S543" s="23" cm="1">
        <f t="array" ref="S543">-INDEX(Annuity_ExpensesPaid,A543)-INDEX(Annuity_AnnuitiesPaid,A543)</f>
        <v>-9419.9290869107535</v>
      </c>
      <c r="T543" s="23" cm="1">
        <f t="array" ref="T543">IF(A543=Global_MaxT,INDEX(Annuity_NetCF,A543),INDEX(Annuity_NetCF,A543)+(INDEX(Annuity_BEL,(A543+1))*INDEX(Global_DiscountFactor,A543)))</f>
        <v>-3047909.150970472</v>
      </c>
    </row>
    <row r="544" spans="1:20" x14ac:dyDescent="0.2">
      <c r="A544" s="7">
        <v>542</v>
      </c>
      <c r="B544" s="21">
        <f t="shared" si="16"/>
        <v>67</v>
      </c>
      <c r="C544" s="21"/>
      <c r="D544" s="22" cm="1">
        <f t="array" ref="D544">IF(A544=1,1,INDEX(Life_PolicyHoldersInforce,(A544-1))-INDEX(Life_Deaths,(A544-1))-INDEX(Life_Lapses,(A544-1)))</f>
        <v>7.849892678905802E-3</v>
      </c>
      <c r="E544" s="22" cm="1">
        <f t="array" ref="E544">(INDEX(Life_PolicyHoldersInforce,A544)-INDEX(Life_Deaths,A544))*INDEX(Life_LapseRateFactor,(Global_DurationInforce+A544))</f>
        <v>6.861680829218669E-5</v>
      </c>
      <c r="F544" s="22" cm="1">
        <f t="array" ref="F544">INDEX(Life_PolicyHoldersInforce,A544)*INDEX(Global_QxFactor,INDEX(Global_Age,A544),Global_QxIndex)</f>
        <v>4.4608973678518693E-7</v>
      </c>
      <c r="G544" s="11" cm="1">
        <f t="array" ref="G544">INDEX(Life_Deaths,A544)*Life_SumAssured</f>
        <v>0.22304486839259346</v>
      </c>
      <c r="H544" s="11" cm="1">
        <f t="array" ref="H544">INDEX(Life_PolicyHoldersInforce,A544)*Life_Premium</f>
        <v>0.35010521347919876</v>
      </c>
      <c r="I544" s="11" cm="1">
        <f t="array" ref="I544">INDEX(Life_PolicyHoldersInforce,A544)*INDEX(Global_EscalatedExpense,A544)</f>
        <v>0.35409350167970505</v>
      </c>
      <c r="J544" s="11" cm="1">
        <f t="array" ref="J544">INDEX(Life_PremiumsReceived,A544)-INDEX(Life_ExpensesPaid,A544)-INDEX(Life_DeathBenefitsPaid,A544)</f>
        <v>-0.22703315659309975</v>
      </c>
      <c r="K544" s="11" cm="1">
        <f t="array" ref="K544">IF(A544=Global_MaxT,INDEX(Life_NetCF,A544),INDEX(Life_NetCF,A544)+(INDEX(Life_BEL,(A544+1))/INDEX(Global_DiscountFactor,A544)))</f>
        <v>-384.6270003202419</v>
      </c>
      <c r="L544" s="11"/>
      <c r="M544" s="5">
        <f t="shared" si="17"/>
        <v>46</v>
      </c>
      <c r="N544" s="22" cm="1">
        <f t="array" ref="N544">INDEX(Annuity_PolicyHoldersInforce,A544)*INDEX(Global_QxFactor,INDEX(Global_Age,A544),Global_QxIndex)</f>
        <v>5.6469058562363344E-5</v>
      </c>
      <c r="O544" s="22" cm="1">
        <f t="array" ref="O544">IF(A544=1,1,INDEX(Annuity_PolicyHoldersInforce,(A544-1))-INDEX(Annuity_Deaths,(A544-1)))</f>
        <v>0.99369255295567838</v>
      </c>
      <c r="P544" s="23" cm="1">
        <f t="array" ref="P544">Annuity_Annuity*((1+Annuity_AnnuityEscalation)^INDEX(Annuity_PolicyAge,A544))</f>
        <v>9434.2581831674506</v>
      </c>
      <c r="Q544" s="23" cm="1">
        <f t="array" ref="Q544">INDEX(Annuity_PolicyHoldersInforce,A544)*INDEX(Global_EscalatedExpense,A544)</f>
        <v>44.823552379848302</v>
      </c>
      <c r="R544" s="23" cm="1">
        <f t="array" ref="R544">INDEX(Annuity_PolicyHoldersInforce,A544)*INDEX(Annuity_EscalatedAnnuity,A544)</f>
        <v>9374.7520992746631</v>
      </c>
      <c r="S544" s="23" cm="1">
        <f t="array" ref="S544">-INDEX(Annuity_ExpensesPaid,A544)-INDEX(Annuity_AnnuitiesPaid,A544)</f>
        <v>-9419.5756516545116</v>
      </c>
      <c r="T544" s="23" cm="1">
        <f t="array" ref="T544">IF(A544=Global_MaxT,INDEX(Annuity_NetCF,A544),INDEX(Annuity_NetCF,A544)+(INDEX(Annuity_BEL,(A544+1))*INDEX(Global_DiscountFactor,A544)))</f>
        <v>-3053279.2218133295</v>
      </c>
    </row>
    <row r="545" spans="1:20" x14ac:dyDescent="0.2">
      <c r="A545" s="7">
        <v>543</v>
      </c>
      <c r="B545" s="21">
        <f t="shared" si="16"/>
        <v>67</v>
      </c>
      <c r="C545" s="21"/>
      <c r="D545" s="22" cm="1">
        <f t="array" ref="D545">IF(A545=1,1,INDEX(Life_PolicyHoldersInforce,(A545-1))-INDEX(Life_Deaths,(A545-1))-INDEX(Life_Lapses,(A545-1)))</f>
        <v>7.7808297808768306E-3</v>
      </c>
      <c r="E545" s="22" cm="1">
        <f t="array" ref="E545">(INDEX(Life_PolicyHoldersInforce,A545)-INDEX(Life_Deaths,A545))*INDEX(Life_LapseRateFactor,(Global_DurationInforce+A545))</f>
        <v>6.8013121614164825E-5</v>
      </c>
      <c r="F545" s="22" cm="1">
        <f t="array" ref="F545">INDEX(Life_PolicyHoldersInforce,A545)*INDEX(Global_QxFactor,INDEX(Global_Age,A545),Global_QxIndex)</f>
        <v>4.4216506529430735E-7</v>
      </c>
      <c r="G545" s="11" cm="1">
        <f t="array" ref="G545">INDEX(Life_Deaths,A545)*Life_SumAssured</f>
        <v>0.22108253264715369</v>
      </c>
      <c r="H545" s="11" cm="1">
        <f t="array" ref="H545">INDEX(Life_PolicyHoldersInforce,A545)*Life_Premium</f>
        <v>0.34702500822710663</v>
      </c>
      <c r="I545" s="11" cm="1">
        <f t="array" ref="I545">INDEX(Life_PolicyHoldersInforce,A545)*INDEX(Global_EscalatedExpense,A545)</f>
        <v>0.35240813636413382</v>
      </c>
      <c r="J545" s="11" cm="1">
        <f t="array" ref="J545">INDEX(Life_PremiumsReceived,A545)-INDEX(Life_ExpensesPaid,A545)-INDEX(Life_DeathBenefitsPaid,A545)</f>
        <v>-0.22646566078418087</v>
      </c>
      <c r="K545" s="11" cm="1">
        <f t="array" ref="K545">IF(A545=Global_MaxT,INDEX(Life_NetCF,A545),INDEX(Life_NetCF,A545)+(INDEX(Life_BEL,(A545+1))/INDEX(Global_DiscountFactor,A545)))</f>
        <v>-382.53794437623509</v>
      </c>
      <c r="L545" s="11"/>
      <c r="M545" s="5">
        <f t="shared" si="17"/>
        <v>46</v>
      </c>
      <c r="N545" s="22" cm="1">
        <f t="array" ref="N545">INDEX(Annuity_PolicyHoldersInforce,A545)*INDEX(Global_QxFactor,INDEX(Global_Age,A545),Global_QxIndex)</f>
        <v>5.64658495672215E-5</v>
      </c>
      <c r="O545" s="22" cm="1">
        <f t="array" ref="O545">IF(A545=1,1,INDEX(Annuity_PolicyHoldersInforce,(A545-1))-INDEX(Annuity_Deaths,(A545-1)))</f>
        <v>0.993636083897116</v>
      </c>
      <c r="P545" s="23" cm="1">
        <f t="array" ref="P545">Annuity_Annuity*((1+Annuity_AnnuityEscalation)^INDEX(Annuity_PolicyAge,A545))</f>
        <v>9434.2581831674506</v>
      </c>
      <c r="Q545" s="23" cm="1">
        <f t="array" ref="Q545">INDEX(Annuity_PolicyHoldersInforce,A545)*INDEX(Global_EscalatedExpense,A545)</f>
        <v>45.003611492819246</v>
      </c>
      <c r="R545" s="23" cm="1">
        <f t="array" ref="R545">INDEX(Annuity_PolicyHoldersInforce,A545)*INDEX(Annuity_EscalatedAnnuity,A545)</f>
        <v>9374.2193555968261</v>
      </c>
      <c r="S545" s="23" cm="1">
        <f t="array" ref="S545">-INDEX(Annuity_ExpensesPaid,A545)-INDEX(Annuity_AnnuitiesPaid,A545)</f>
        <v>-9419.222967089645</v>
      </c>
      <c r="T545" s="23" cm="1">
        <f t="array" ref="T545">IF(A545=Global_MaxT,INDEX(Annuity_NetCF,A545),INDEX(Annuity_NetCF,A545)+(INDEX(Annuity_BEL,(A545+1))*INDEX(Global_DiscountFactor,A545)))</f>
        <v>-3058675.7869031741</v>
      </c>
    </row>
    <row r="546" spans="1:20" x14ac:dyDescent="0.2">
      <c r="A546" s="7">
        <v>544</v>
      </c>
      <c r="B546" s="21">
        <f t="shared" si="16"/>
        <v>67</v>
      </c>
      <c r="C546" s="21"/>
      <c r="D546" s="22" cm="1">
        <f t="array" ref="D546">IF(A546=1,1,INDEX(Life_PolicyHoldersInforce,(A546-1))-INDEX(Life_Deaths,(A546-1))-INDEX(Life_Lapses,(A546-1)))</f>
        <v>7.7123744941973715E-3</v>
      </c>
      <c r="E546" s="22" cm="1">
        <f t="array" ref="E546">(INDEX(Life_PolicyHoldersInforce,A546)-INDEX(Life_Deaths,A546))*INDEX(Life_LapseRateFactor,(Global_DurationInforce+A546))</f>
        <v>6.7414746136332707E-5</v>
      </c>
      <c r="F546" s="22" cm="1">
        <f t="array" ref="F546">INDEX(Life_PolicyHoldersInforce,A546)*INDEX(Global_QxFactor,INDEX(Global_Age,A546),Global_QxIndex)</f>
        <v>4.3827492283434051E-7</v>
      </c>
      <c r="G546" s="11" cm="1">
        <f t="array" ref="G546">INDEX(Life_Deaths,A546)*Life_SumAssured</f>
        <v>0.21913746141717025</v>
      </c>
      <c r="H546" s="11" cm="1">
        <f t="array" ref="H546">INDEX(Life_PolicyHoldersInforce,A546)*Life_Premium</f>
        <v>0.34397190244120279</v>
      </c>
      <c r="I546" s="11" cm="1">
        <f t="array" ref="I546">INDEX(Life_PolicyHoldersInforce,A546)*INDEX(Global_EscalatedExpense,A546)</f>
        <v>0.35073079281748376</v>
      </c>
      <c r="J546" s="11" cm="1">
        <f t="array" ref="J546">INDEX(Life_PremiumsReceived,A546)-INDEX(Life_ExpensesPaid,A546)-INDEX(Life_DeathBenefitsPaid,A546)</f>
        <v>-0.22589635179345122</v>
      </c>
      <c r="K546" s="11" cm="1">
        <f t="array" ref="K546">IF(A546=Global_MaxT,INDEX(Life_NetCF,A546),INDEX(Life_NetCF,A546)+(INDEX(Life_BEL,(A546+1))/INDEX(Global_DiscountFactor,A546)))</f>
        <v>-380.45957250819845</v>
      </c>
      <c r="L546" s="11"/>
      <c r="M546" s="5">
        <f t="shared" si="17"/>
        <v>46</v>
      </c>
      <c r="N546" s="22" cm="1">
        <f t="array" ref="N546">INDEX(Annuity_PolicyHoldersInforce,A546)*INDEX(Global_QxFactor,INDEX(Global_Age,A546),Global_QxIndex)</f>
        <v>5.6462640754438815E-5</v>
      </c>
      <c r="O546" s="22" cm="1">
        <f t="array" ref="O546">IF(A546=1,1,INDEX(Annuity_PolicyHoldersInforce,(A546-1))-INDEX(Annuity_Deaths,(A546-1)))</f>
        <v>0.9935796180475488</v>
      </c>
      <c r="P546" s="23" cm="1">
        <f t="array" ref="P546">Annuity_Annuity*((1+Annuity_AnnuityEscalation)^INDEX(Annuity_PolicyAge,A546))</f>
        <v>9434.2581831674506</v>
      </c>
      <c r="Q546" s="23" cm="1">
        <f t="array" ref="Q546">INDEX(Annuity_PolicyHoldersInforce,A546)*INDEX(Global_EscalatedExpense,A546)</f>
        <v>45.184393914908789</v>
      </c>
      <c r="R546" s="23" cm="1">
        <f t="array" ref="R546">INDEX(Annuity_PolicyHoldersInforce,A546)*INDEX(Annuity_EscalatedAnnuity,A546)</f>
        <v>9373.6866421934774</v>
      </c>
      <c r="S546" s="23" cm="1">
        <f t="array" ref="S546">-INDEX(Annuity_ExpensesPaid,A546)-INDEX(Annuity_AnnuitiesPaid,A546)</f>
        <v>-9418.8710361083868</v>
      </c>
      <c r="T546" s="23" cm="1">
        <f t="array" ref="T546">IF(A546=Global_MaxT,INDEX(Annuity_NetCF,A546),INDEX(Annuity_NetCF,A546)+(INDEX(Annuity_BEL,(A546+1))*INDEX(Global_DiscountFactor,A546)))</f>
        <v>-3064098.9744477477</v>
      </c>
    </row>
    <row r="547" spans="1:20" x14ac:dyDescent="0.2">
      <c r="A547" s="7">
        <v>545</v>
      </c>
      <c r="B547" s="21">
        <f t="shared" si="16"/>
        <v>67</v>
      </c>
      <c r="C547" s="21"/>
      <c r="D547" s="22" cm="1">
        <f t="array" ref="D547">IF(A547=1,1,INDEX(Life_PolicyHoldersInforce,(A547-1))-INDEX(Life_Deaths,(A547-1))-INDEX(Life_Lapses,(A547-1)))</f>
        <v>7.6445214731382044E-3</v>
      </c>
      <c r="E547" s="22" cm="1">
        <f t="array" ref="E547">(INDEX(Life_PolicyHoldersInforce,A547)-INDEX(Life_Deaths,A547))*INDEX(Life_LapseRateFactor,(Global_DurationInforce+A547))</f>
        <v>6.6821635131060784E-5</v>
      </c>
      <c r="F547" s="22" cm="1">
        <f t="array" ref="F547">INDEX(Life_PolicyHoldersInforce,A547)*INDEX(Global_QxFactor,INDEX(Global_Age,A547),Global_QxIndex)</f>
        <v>4.3441900562088594E-7</v>
      </c>
      <c r="G547" s="11" cm="1">
        <f t="array" ref="G547">INDEX(Life_Deaths,A547)*Life_SumAssured</f>
        <v>0.21720950281044296</v>
      </c>
      <c r="H547" s="11" cm="1">
        <f t="array" ref="H547">INDEX(Life_PolicyHoldersInforce,A547)*Life_Premium</f>
        <v>0.34094565770196394</v>
      </c>
      <c r="I547" s="11" cm="1">
        <f t="array" ref="I547">INDEX(Life_PolicyHoldersInforce,A547)*INDEX(Global_EscalatedExpense,A547)</f>
        <v>0.34906143285884761</v>
      </c>
      <c r="J547" s="11" cm="1">
        <f t="array" ref="J547">INDEX(Life_PremiumsReceived,A547)-INDEX(Life_ExpensesPaid,A547)-INDEX(Life_DeathBenefitsPaid,A547)</f>
        <v>-0.22532527796732663</v>
      </c>
      <c r="K547" s="11" cm="1">
        <f t="array" ref="K547">IF(A547=Global_MaxT,INDEX(Life_NetCF,A547),INDEX(Life_NetCF,A547)+(INDEX(Life_BEL,(A547+1))/INDEX(Global_DiscountFactor,A547)))</f>
        <v>-378.39183476716289</v>
      </c>
      <c r="L547" s="11"/>
      <c r="M547" s="5">
        <f t="shared" si="17"/>
        <v>46</v>
      </c>
      <c r="N547" s="22" cm="1">
        <f t="array" ref="N547">INDEX(Annuity_PolicyHoldersInforce,A547)*INDEX(Global_QxFactor,INDEX(Global_Age,A547),Global_QxIndex)</f>
        <v>5.6459432124004916E-5</v>
      </c>
      <c r="O547" s="22" cm="1">
        <f t="array" ref="O547">IF(A547=1,1,INDEX(Annuity_PolicyHoldersInforce,(A547-1))-INDEX(Annuity_Deaths,(A547-1)))</f>
        <v>0.99352315540679437</v>
      </c>
      <c r="P547" s="23" cm="1">
        <f t="array" ref="P547">Annuity_Annuity*((1+Annuity_AnnuityEscalation)^INDEX(Annuity_PolicyAge,A547))</f>
        <v>9434.2581831674506</v>
      </c>
      <c r="Q547" s="23" cm="1">
        <f t="array" ref="Q547">INDEX(Annuity_PolicyHoldersInforce,A547)*INDEX(Global_EscalatedExpense,A547)</f>
        <v>45.3659025516965</v>
      </c>
      <c r="R547" s="23" cm="1">
        <f t="array" ref="R547">INDEX(Annuity_PolicyHoldersInforce,A547)*INDEX(Annuity_EscalatedAnnuity,A547)</f>
        <v>9373.1539590628963</v>
      </c>
      <c r="S547" s="23" cm="1">
        <f t="array" ref="S547">-INDEX(Annuity_ExpensesPaid,A547)-INDEX(Annuity_AnnuitiesPaid,A547)</f>
        <v>-9418.5198616145935</v>
      </c>
      <c r="T547" s="23" cm="1">
        <f t="array" ref="T547">IF(A547=Global_MaxT,INDEX(Annuity_NetCF,A547),INDEX(Annuity_NetCF,A547)+(INDEX(Annuity_BEL,(A547+1))*INDEX(Global_DiscountFactor,A547)))</f>
        <v>-3069548.9132759427</v>
      </c>
    </row>
    <row r="548" spans="1:20" x14ac:dyDescent="0.2">
      <c r="A548" s="7">
        <v>546</v>
      </c>
      <c r="B548" s="21">
        <f t="shared" si="16"/>
        <v>67</v>
      </c>
      <c r="C548" s="21"/>
      <c r="D548" s="22" cm="1">
        <f t="array" ref="D548">IF(A548=1,1,INDEX(Life_PolicyHoldersInforce,(A548-1))-INDEX(Life_Deaths,(A548-1))-INDEX(Life_Lapses,(A548-1)))</f>
        <v>7.5772654190015233E-3</v>
      </c>
      <c r="E548" s="22" cm="1">
        <f t="array" ref="E548">(INDEX(Life_PolicyHoldersInforce,A548)-INDEX(Life_Deaths,A548))*INDEX(Life_LapseRateFactor,(Global_DurationInforce+A548))</f>
        <v>6.623374228182646E-5</v>
      </c>
      <c r="F548" s="22" cm="1">
        <f t="array" ref="F548">INDEX(Life_PolicyHoldersInforce,A548)*INDEX(Global_QxFactor,INDEX(Global_Age,A548),Global_QxIndex)</f>
        <v>4.305970125422208E-7</v>
      </c>
      <c r="G548" s="11" cm="1">
        <f t="array" ref="G548">INDEX(Life_Deaths,A548)*Life_SumAssured</f>
        <v>0.21529850627111041</v>
      </c>
      <c r="H548" s="11" cm="1">
        <f t="array" ref="H548">INDEX(Life_PolicyHoldersInforce,A548)*Life_Premium</f>
        <v>0.33794603768746795</v>
      </c>
      <c r="I548" s="11" cm="1">
        <f t="array" ref="I548">INDEX(Life_PolicyHoldersInforce,A548)*INDEX(Global_EscalatedExpense,A548)</f>
        <v>0.34740001848904639</v>
      </c>
      <c r="J548" s="11" cm="1">
        <f t="array" ref="J548">INDEX(Life_PremiumsReceived,A548)-INDEX(Life_ExpensesPaid,A548)-INDEX(Life_DeathBenefitsPaid,A548)</f>
        <v>-0.22475248707268886</v>
      </c>
      <c r="K548" s="11" cm="1">
        <f t="array" ref="K548">IF(A548=Global_MaxT,INDEX(Life_NetCF,A548),INDEX(Life_NetCF,A548)+(INDEX(Life_BEL,(A548+1))/INDEX(Global_DiscountFactor,A548)))</f>
        <v>-376.33468139799857</v>
      </c>
      <c r="L548" s="11"/>
      <c r="M548" s="5">
        <f t="shared" si="17"/>
        <v>46</v>
      </c>
      <c r="N548" s="22" cm="1">
        <f t="array" ref="N548">INDEX(Annuity_PolicyHoldersInforce,A548)*INDEX(Global_QxFactor,INDEX(Global_Age,A548),Global_QxIndex)</f>
        <v>5.6456223675909455E-5</v>
      </c>
      <c r="O548" s="22" cm="1">
        <f t="array" ref="O548">IF(A548=1,1,INDEX(Annuity_PolicyHoldersInforce,(A548-1))-INDEX(Annuity_Deaths,(A548-1)))</f>
        <v>0.99346669597467041</v>
      </c>
      <c r="P548" s="23" cm="1">
        <f t="array" ref="P548">Annuity_Annuity*((1+Annuity_AnnuityEscalation)^INDEX(Annuity_PolicyAge,A548))</f>
        <v>9434.2581831674506</v>
      </c>
      <c r="Q548" s="23" cm="1">
        <f t="array" ref="Q548">INDEX(Annuity_PolicyHoldersInforce,A548)*INDEX(Global_EscalatedExpense,A548)</f>
        <v>45.548140320433845</v>
      </c>
      <c r="R548" s="23" cm="1">
        <f t="array" ref="R548">INDEX(Annuity_PolicyHoldersInforce,A548)*INDEX(Annuity_EscalatedAnnuity,A548)</f>
        <v>9372.6213062033639</v>
      </c>
      <c r="S548" s="23" cm="1">
        <f t="array" ref="S548">-INDEX(Annuity_ExpensesPaid,A548)-INDEX(Annuity_AnnuitiesPaid,A548)</f>
        <v>-9418.1694465237979</v>
      </c>
      <c r="T548" s="23" cm="1">
        <f t="array" ref="T548">IF(A548=Global_MaxT,INDEX(Annuity_NetCF,A548),INDEX(Annuity_NetCF,A548)+(INDEX(Annuity_BEL,(A548+1))*INDEX(Global_DiscountFactor,A548)))</f>
        <v>-3075025.7328408151</v>
      </c>
    </row>
    <row r="549" spans="1:20" x14ac:dyDescent="0.2">
      <c r="A549" s="7">
        <v>547</v>
      </c>
      <c r="B549" s="21">
        <f t="shared" si="16"/>
        <v>67</v>
      </c>
      <c r="C549" s="21"/>
      <c r="D549" s="22" cm="1">
        <f t="array" ref="D549">IF(A549=1,1,INDEX(Life_PolicyHoldersInforce,(A549-1))-INDEX(Life_Deaths,(A549-1))-INDEX(Life_Lapses,(A549-1)))</f>
        <v>7.5106010797071545E-3</v>
      </c>
      <c r="E549" s="22" cm="1">
        <f t="array" ref="E549">(INDEX(Life_PolicyHoldersInforce,A549)-INDEX(Life_Deaths,A549))*INDEX(Life_LapseRateFactor,(Global_DurationInforce+A549))</f>
        <v>6.5651021679597203E-5</v>
      </c>
      <c r="F549" s="22" cm="1">
        <f t="array" ref="F549">INDEX(Life_PolicyHoldersInforce,A549)*INDEX(Global_QxFactor,INDEX(Global_Age,A549),Global_QxIndex)</f>
        <v>4.2680864513578526E-7</v>
      </c>
      <c r="G549" s="11" cm="1">
        <f t="array" ref="G549">INDEX(Life_Deaths,A549)*Life_SumAssured</f>
        <v>0.21340432256789263</v>
      </c>
      <c r="H549" s="11" cm="1">
        <f t="array" ref="H549">INDEX(Life_PolicyHoldersInforce,A549)*Life_Premium</f>
        <v>0.33497280815493913</v>
      </c>
      <c r="I549" s="11" cm="1">
        <f t="array" ref="I549">INDEX(Life_PolicyHoldersInforce,A549)*INDEX(Global_EscalatedExpense,A549)</f>
        <v>0.34574651188976452</v>
      </c>
      <c r="J549" s="11" cm="1">
        <f t="array" ref="J549">INDEX(Life_PremiumsReceived,A549)-INDEX(Life_ExpensesPaid,A549)-INDEX(Life_DeathBenefitsPaid,A549)</f>
        <v>-0.22417802630271802</v>
      </c>
      <c r="K549" s="11" cm="1">
        <f t="array" ref="K549">IF(A549=Global_MaxT,INDEX(Life_NetCF,A549),INDEX(Life_NetCF,A549)+(INDEX(Life_BEL,(A549+1))/INDEX(Global_DiscountFactor,A549)))</f>
        <v>-374.28806283905249</v>
      </c>
      <c r="L549" s="11"/>
      <c r="M549" s="5">
        <f t="shared" si="17"/>
        <v>46</v>
      </c>
      <c r="N549" s="22" cm="1">
        <f t="array" ref="N549">INDEX(Annuity_PolicyHoldersInforce,A549)*INDEX(Global_QxFactor,INDEX(Global_Age,A549),Global_QxIndex)</f>
        <v>5.6453015410142065E-5</v>
      </c>
      <c r="O549" s="22" cm="1">
        <f t="array" ref="O549">IF(A549=1,1,INDEX(Annuity_PolicyHoldersInforce,(A549-1))-INDEX(Annuity_Deaths,(A549-1)))</f>
        <v>0.99341023975099452</v>
      </c>
      <c r="P549" s="23" cm="1">
        <f t="array" ref="P549">Annuity_Annuity*((1+Annuity_AnnuityEscalation)^INDEX(Annuity_PolicyAge,A549))</f>
        <v>9434.2581831674506</v>
      </c>
      <c r="Q549" s="23" cm="1">
        <f t="array" ref="Q549">INDEX(Annuity_PolicyHoldersInforce,A549)*INDEX(Global_EscalatedExpense,A549)</f>
        <v>45.731110150091105</v>
      </c>
      <c r="R549" s="23" cm="1">
        <f t="array" ref="R549">INDEX(Annuity_PolicyHoldersInforce,A549)*INDEX(Annuity_EscalatedAnnuity,A549)</f>
        <v>9372.0886836131594</v>
      </c>
      <c r="S549" s="23" cm="1">
        <f t="array" ref="S549">-INDEX(Annuity_ExpensesPaid,A549)-INDEX(Annuity_AnnuitiesPaid,A549)</f>
        <v>-9417.8197937632503</v>
      </c>
      <c r="T549" s="23" cm="1">
        <f t="array" ref="T549">IF(A549=Global_MaxT,INDEX(Annuity_NetCF,A549),INDEX(Annuity_NetCF,A549)+(INDEX(Annuity_BEL,(A549+1))*INDEX(Global_DiscountFactor,A549)))</f>
        <v>-3080529.5632226113</v>
      </c>
    </row>
    <row r="550" spans="1:20" x14ac:dyDescent="0.2">
      <c r="A550" s="7">
        <v>548</v>
      </c>
      <c r="B550" s="21">
        <f t="shared" si="16"/>
        <v>67</v>
      </c>
      <c r="C550" s="21"/>
      <c r="D550" s="22" cm="1">
        <f t="array" ref="D550">IF(A550=1,1,INDEX(Life_PolicyHoldersInforce,(A550-1))-INDEX(Life_Deaths,(A550-1))-INDEX(Life_Lapses,(A550-1)))</f>
        <v>7.4445232493824216E-3</v>
      </c>
      <c r="E550" s="22" cm="1">
        <f t="array" ref="E550">(INDEX(Life_PolicyHoldersInforce,A550)-INDEX(Life_Deaths,A550))*INDEX(Life_LapseRateFactor,(Global_DurationInforce+A550))</f>
        <v>6.5073427819245489E-5</v>
      </c>
      <c r="F550" s="22" cm="1">
        <f t="array" ref="F550">INDEX(Life_PolicyHoldersInforce,A550)*INDEX(Global_QxFactor,INDEX(Global_Age,A550),Global_QxIndex)</f>
        <v>4.2305360756487608E-7</v>
      </c>
      <c r="G550" s="11" cm="1">
        <f t="array" ref="G550">INDEX(Life_Deaths,A550)*Life_SumAssured</f>
        <v>0.21152680378243804</v>
      </c>
      <c r="H550" s="11" cm="1">
        <f t="array" ref="H550">INDEX(Life_PolicyHoldersInforce,A550)*Life_Premium</f>
        <v>0.33202573692245602</v>
      </c>
      <c r="I550" s="11" cm="1">
        <f t="array" ref="I550">INDEX(Life_PolicyHoldersInforce,A550)*INDEX(Global_EscalatedExpense,A550)</f>
        <v>0.34410087542268863</v>
      </c>
      <c r="J550" s="11" cm="1">
        <f t="array" ref="J550">INDEX(Life_PremiumsReceived,A550)-INDEX(Life_ExpensesPaid,A550)-INDEX(Life_DeathBenefitsPaid,A550)</f>
        <v>-0.22360194228267066</v>
      </c>
      <c r="K550" s="11" cm="1">
        <f t="array" ref="K550">IF(A550=Global_MaxT,INDEX(Life_NetCF,A550),INDEX(Life_NetCF,A550)+(INDEX(Life_BEL,(A550+1))/INDEX(Global_DiscountFactor,A550)))</f>
        <v>-372.25192972178246</v>
      </c>
      <c r="L550" s="11"/>
      <c r="M550" s="5">
        <f t="shared" si="17"/>
        <v>46</v>
      </c>
      <c r="N550" s="22" cm="1">
        <f t="array" ref="N550">INDEX(Annuity_PolicyHoldersInforce,A550)*INDEX(Global_QxFactor,INDEX(Global_Age,A550),Global_QxIndex)</f>
        <v>5.644980732669237E-5</v>
      </c>
      <c r="O550" s="22" cm="1">
        <f t="array" ref="O550">IF(A550=1,1,INDEX(Annuity_PolicyHoldersInforce,(A550-1))-INDEX(Annuity_Deaths,(A550-1)))</f>
        <v>0.99335378673558439</v>
      </c>
      <c r="P550" s="23" cm="1">
        <f t="array" ref="P550">Annuity_Annuity*((1+Annuity_AnnuityEscalation)^INDEX(Annuity_PolicyAge,A550))</f>
        <v>9434.2581831674506</v>
      </c>
      <c r="Q550" s="23" cm="1">
        <f t="array" ref="Q550">INDEX(Annuity_PolicyHoldersInforce,A550)*INDEX(Global_EscalatedExpense,A550)</f>
        <v>45.914814981404398</v>
      </c>
      <c r="R550" s="23" cm="1">
        <f t="array" ref="R550">INDEX(Annuity_PolicyHoldersInforce,A550)*INDEX(Annuity_EscalatedAnnuity,A550)</f>
        <v>9371.5560912905621</v>
      </c>
      <c r="S550" s="23" cm="1">
        <f t="array" ref="S550">-INDEX(Annuity_ExpensesPaid,A550)-INDEX(Annuity_AnnuitiesPaid,A550)</f>
        <v>-9417.4709062719667</v>
      </c>
      <c r="T550" s="23" cm="1">
        <f t="array" ref="T550">IF(A550=Global_MaxT,INDEX(Annuity_NetCF,A550),INDEX(Annuity_NetCF,A550)+(INDEX(Annuity_BEL,(A550+1))*INDEX(Global_DiscountFactor,A550)))</f>
        <v>-3086060.535131807</v>
      </c>
    </row>
    <row r="551" spans="1:20" x14ac:dyDescent="0.2">
      <c r="A551" s="7">
        <v>549</v>
      </c>
      <c r="B551" s="21">
        <f t="shared" si="16"/>
        <v>67</v>
      </c>
      <c r="C551" s="21"/>
      <c r="D551" s="22" cm="1">
        <f t="array" ref="D551">IF(A551=1,1,INDEX(Life_PolicyHoldersInforce,(A551-1))-INDEX(Life_Deaths,(A551-1))-INDEX(Life_Lapses,(A551-1)))</f>
        <v>7.3790267679556109E-3</v>
      </c>
      <c r="E551" s="22" cm="1">
        <f t="array" ref="E551">(INDEX(Life_PolicyHoldersInforce,A551)-INDEX(Life_Deaths,A551))*INDEX(Life_LapseRateFactor,(Global_DurationInforce+A551))</f>
        <v>6.4500915595995244E-5</v>
      </c>
      <c r="F551" s="22" cm="1">
        <f t="array" ref="F551">INDEX(Life_PolicyHoldersInforce,A551)*INDEX(Global_QxFactor,INDEX(Global_Age,A551),Global_QxIndex)</f>
        <v>4.1933160659554377E-7</v>
      </c>
      <c r="G551" s="11" cm="1">
        <f t="array" ref="G551">INDEX(Life_Deaths,A551)*Life_SumAssured</f>
        <v>0.20966580329777187</v>
      </c>
      <c r="H551" s="11" cm="1">
        <f t="array" ref="H551">INDEX(Life_PolicyHoldersInforce,A551)*Life_Premium</f>
        <v>0.32910459385082025</v>
      </c>
      <c r="I551" s="11" cm="1">
        <f t="array" ref="I551">INDEX(Life_PolicyHoldersInforce,A551)*INDEX(Global_EscalatedExpense,A551)</f>
        <v>0.34246307162865092</v>
      </c>
      <c r="J551" s="11" cm="1">
        <f t="array" ref="J551">INDEX(Life_PremiumsReceived,A551)-INDEX(Life_ExpensesPaid,A551)-INDEX(Life_DeathBenefitsPaid,A551)</f>
        <v>-0.22302428107560254</v>
      </c>
      <c r="K551" s="11" cm="1">
        <f t="array" ref="K551">IF(A551=Global_MaxT,INDEX(Life_NetCF,A551),INDEX(Life_NetCF,A551)+(INDEX(Life_BEL,(A551+1))/INDEX(Global_DiscountFactor,A551)))</f>
        <v>-370.2262328703867</v>
      </c>
      <c r="L551" s="11"/>
      <c r="M551" s="5">
        <f t="shared" si="17"/>
        <v>46</v>
      </c>
      <c r="N551" s="22" cm="1">
        <f t="array" ref="N551">INDEX(Annuity_PolicyHoldersInforce,A551)*INDEX(Global_QxFactor,INDEX(Global_Age,A551),Global_QxIndex)</f>
        <v>5.644659942555003E-5</v>
      </c>
      <c r="O551" s="22" cm="1">
        <f t="array" ref="O551">IF(A551=1,1,INDEX(Annuity_PolicyHoldersInforce,(A551-1))-INDEX(Annuity_Deaths,(A551-1)))</f>
        <v>0.99329733692825772</v>
      </c>
      <c r="P551" s="23" cm="1">
        <f t="array" ref="P551">Annuity_Annuity*((1+Annuity_AnnuityEscalation)^INDEX(Annuity_PolicyAge,A551))</f>
        <v>9434.2581831674506</v>
      </c>
      <c r="Q551" s="23" cm="1">
        <f t="array" ref="Q551">INDEX(Annuity_PolicyHoldersInforce,A551)*INDEX(Global_EscalatedExpense,A551)</f>
        <v>46.09925776692296</v>
      </c>
      <c r="R551" s="23" cm="1">
        <f t="array" ref="R551">INDEX(Annuity_PolicyHoldersInforce,A551)*INDEX(Annuity_EscalatedAnnuity,A551)</f>
        <v>9371.0235292338511</v>
      </c>
      <c r="S551" s="23" cm="1">
        <f t="array" ref="S551">-INDEX(Annuity_ExpensesPaid,A551)-INDEX(Annuity_AnnuitiesPaid,A551)</f>
        <v>-9417.1227870007733</v>
      </c>
      <c r="T551" s="23" cm="1">
        <f t="array" ref="T551">IF(A551=Global_MaxT,INDEX(Annuity_NetCF,A551),INDEX(Annuity_NetCF,A551)+(INDEX(Annuity_BEL,(A551+1))*INDEX(Global_DiscountFactor,A551)))</f>
        <v>-3091618.7799121649</v>
      </c>
    </row>
    <row r="552" spans="1:20" x14ac:dyDescent="0.2">
      <c r="A552" s="7">
        <v>550</v>
      </c>
      <c r="B552" s="21">
        <f t="shared" si="16"/>
        <v>67</v>
      </c>
      <c r="C552" s="21"/>
      <c r="D552" s="22" cm="1">
        <f t="array" ref="D552">IF(A552=1,1,INDEX(Life_PolicyHoldersInforce,(A552-1))-INDEX(Life_Deaths,(A552-1))-INDEX(Life_Lapses,(A552-1)))</f>
        <v>7.3141065207530205E-3</v>
      </c>
      <c r="E552" s="22" cm="1">
        <f t="array" ref="E552">(INDEX(Life_PolicyHoldersInforce,A552)-INDEX(Life_Deaths,A552))*INDEX(Life_LapseRateFactor,(Global_DurationInforce+A552))</f>
        <v>6.3933440301899567E-5</v>
      </c>
      <c r="F552" s="22" cm="1">
        <f t="array" ref="F552">INDEX(Life_PolicyHoldersInforce,A552)*INDEX(Global_QxFactor,INDEX(Global_Age,A552),Global_QxIndex)</f>
        <v>4.1564235157369429E-7</v>
      </c>
      <c r="G552" s="11" cm="1">
        <f t="array" ref="G552">INDEX(Life_Deaths,A552)*Life_SumAssured</f>
        <v>0.20782117578684714</v>
      </c>
      <c r="H552" s="11" cm="1">
        <f t="array" ref="H552">INDEX(Life_PolicyHoldersInforce,A552)*Life_Premium</f>
        <v>0.32620915082558471</v>
      </c>
      <c r="I552" s="11" cm="1">
        <f t="array" ref="I552">INDEX(Life_PolicyHoldersInforce,A552)*INDEX(Global_EscalatedExpense,A552)</f>
        <v>0.34083306322677703</v>
      </c>
      <c r="J552" s="11" cm="1">
        <f t="array" ref="J552">INDEX(Life_PremiumsReceived,A552)-INDEX(Life_ExpensesPaid,A552)-INDEX(Life_DeathBenefitsPaid,A552)</f>
        <v>-0.22244508818803946</v>
      </c>
      <c r="K552" s="11" cm="1">
        <f t="array" ref="K552">IF(A552=Global_MaxT,INDEX(Life_NetCF,A552),INDEX(Life_NetCF,A552)+(INDEX(Life_BEL,(A552+1))/INDEX(Global_DiscountFactor,A552)))</f>
        <v>-368.21092330142972</v>
      </c>
      <c r="L552" s="11"/>
      <c r="M552" s="5">
        <f t="shared" si="17"/>
        <v>46</v>
      </c>
      <c r="N552" s="22" cm="1">
        <f t="array" ref="N552">INDEX(Annuity_PolicyHoldersInforce,A552)*INDEX(Global_QxFactor,INDEX(Global_Age,A552),Global_QxIndex)</f>
        <v>5.6443391706704678E-5</v>
      </c>
      <c r="O552" s="22" cm="1">
        <f t="array" ref="O552">IF(A552=1,1,INDEX(Annuity_PolicyHoldersInforce,(A552-1))-INDEX(Annuity_Deaths,(A552-1)))</f>
        <v>0.99324089032883223</v>
      </c>
      <c r="P552" s="23" cm="1">
        <f t="array" ref="P552">Annuity_Annuity*((1+Annuity_AnnuityEscalation)^INDEX(Annuity_PolicyAge,A552))</f>
        <v>9434.2581831674506</v>
      </c>
      <c r="Q552" s="23" cm="1">
        <f t="array" ref="Q552">INDEX(Annuity_PolicyHoldersInforce,A552)*INDEX(Global_EscalatedExpense,A552)</f>
        <v>46.284441471056674</v>
      </c>
      <c r="R552" s="23" cm="1">
        <f t="array" ref="R552">INDEX(Annuity_PolicyHoldersInforce,A552)*INDEX(Annuity_EscalatedAnnuity,A552)</f>
        <v>9370.4909974413094</v>
      </c>
      <c r="S552" s="23" cm="1">
        <f t="array" ref="S552">-INDEX(Annuity_ExpensesPaid,A552)-INDEX(Annuity_AnnuitiesPaid,A552)</f>
        <v>-9416.7754389123656</v>
      </c>
      <c r="T552" s="23" cm="1">
        <f t="array" ref="T552">IF(A552=Global_MaxT,INDEX(Annuity_NetCF,A552),INDEX(Annuity_NetCF,A552)+(INDEX(Annuity_BEL,(A552+1))*INDEX(Global_DiscountFactor,A552)))</f>
        <v>-3097204.4295438053</v>
      </c>
    </row>
    <row r="553" spans="1:20" x14ac:dyDescent="0.2">
      <c r="A553" s="7">
        <v>551</v>
      </c>
      <c r="B553" s="21">
        <f t="shared" si="16"/>
        <v>67</v>
      </c>
      <c r="C553" s="21"/>
      <c r="D553" s="22" cm="1">
        <f t="array" ref="D553">IF(A553=1,1,INDEX(Life_PolicyHoldersInforce,(A553-1))-INDEX(Life_Deaths,(A553-1))-INDEX(Life_Lapses,(A553-1)))</f>
        <v>7.249757438099547E-3</v>
      </c>
      <c r="E553" s="22" cm="1">
        <f t="array" ref="E553">(INDEX(Life_PolicyHoldersInforce,A553)-INDEX(Life_Deaths,A553))*INDEX(Life_LapseRateFactor,(Global_DurationInforce+A553))</f>
        <v>6.3370957622349499E-5</v>
      </c>
      <c r="F553" s="22" cm="1">
        <f t="array" ref="F553">INDEX(Life_PolicyHoldersInforce,A553)*INDEX(Global_QxFactor,INDEX(Global_Age,A553),Global_QxIndex)</f>
        <v>4.1198555440239115E-7</v>
      </c>
      <c r="G553" s="11" cm="1">
        <f t="array" ref="G553">INDEX(Life_Deaths,A553)*Life_SumAssured</f>
        <v>0.20599277720119558</v>
      </c>
      <c r="H553" s="11" cm="1">
        <f t="array" ref="H553">INDEX(Life_PolicyHoldersInforce,A553)*Life_Premium</f>
        <v>0.32333918173923981</v>
      </c>
      <c r="I553" s="11" cm="1">
        <f t="array" ref="I553">INDEX(Life_PolicyHoldersInforce,A553)*INDEX(Global_EscalatedExpense,A553)</f>
        <v>0.33921081311363621</v>
      </c>
      <c r="J553" s="11" cm="1">
        <f t="array" ref="J553">INDEX(Life_PremiumsReceived,A553)-INDEX(Life_ExpensesPaid,A553)-INDEX(Life_DeathBenefitsPaid,A553)</f>
        <v>-0.22186440857559198</v>
      </c>
      <c r="K553" s="11" cm="1">
        <f t="array" ref="K553">IF(A553=Global_MaxT,INDEX(Life_NetCF,A553),INDEX(Life_NetCF,A553)+(INDEX(Life_BEL,(A553+1))/INDEX(Global_DiscountFactor,A553)))</f>
        <v>-366.20595222346435</v>
      </c>
      <c r="L553" s="11"/>
      <c r="M553" s="5">
        <f t="shared" si="17"/>
        <v>46</v>
      </c>
      <c r="N553" s="22" cm="1">
        <f t="array" ref="N553">INDEX(Annuity_PolicyHoldersInforce,A553)*INDEX(Global_QxFactor,INDEX(Global_Age,A553),Global_QxIndex)</f>
        <v>5.6440184170145939E-5</v>
      </c>
      <c r="O553" s="22" cm="1">
        <f t="array" ref="O553">IF(A553=1,1,INDEX(Annuity_PolicyHoldersInforce,(A553-1))-INDEX(Annuity_Deaths,(A553-1)))</f>
        <v>0.99318444693712549</v>
      </c>
      <c r="P553" s="23" cm="1">
        <f t="array" ref="P553">Annuity_Annuity*((1+Annuity_AnnuityEscalation)^INDEX(Annuity_PolicyAge,A553))</f>
        <v>9434.2581831674506</v>
      </c>
      <c r="Q553" s="23" cm="1">
        <f t="array" ref="Q553">INDEX(Annuity_PolicyHoldersInforce,A553)*INDEX(Global_EscalatedExpense,A553)</f>
        <v>46.47036907012356</v>
      </c>
      <c r="R553" s="23" cm="1">
        <f t="array" ref="R553">INDEX(Annuity_PolicyHoldersInforce,A553)*INDEX(Annuity_EscalatedAnnuity,A553)</f>
        <v>9369.9584959112144</v>
      </c>
      <c r="S553" s="23" cm="1">
        <f t="array" ref="S553">-INDEX(Annuity_ExpensesPaid,A553)-INDEX(Annuity_AnnuitiesPaid,A553)</f>
        <v>-9416.4288649813388</v>
      </c>
      <c r="T553" s="23" cm="1">
        <f t="array" ref="T553">IF(A553=Global_MaxT,INDEX(Annuity_NetCF,A553),INDEX(Annuity_NetCF,A553)+(INDEX(Annuity_BEL,(A553+1))*INDEX(Global_DiscountFactor,A553)))</f>
        <v>-3102817.6166462908</v>
      </c>
    </row>
    <row r="554" spans="1:20" x14ac:dyDescent="0.2">
      <c r="A554" s="7">
        <v>552</v>
      </c>
      <c r="B554" s="21">
        <f t="shared" si="16"/>
        <v>68</v>
      </c>
      <c r="C554" s="21"/>
      <c r="D554" s="22" cm="1">
        <f t="array" ref="D554">IF(A554=1,1,INDEX(Life_PolicyHoldersInforce,(A554-1))-INDEX(Life_Deaths,(A554-1))-INDEX(Life_Lapses,(A554-1)))</f>
        <v>7.1859744949227949E-3</v>
      </c>
      <c r="E554" s="22" cm="1">
        <f t="array" ref="E554">(INDEX(Life_PolicyHoldersInforce,A554)-INDEX(Life_Deaths,A554))*INDEX(Life_LapseRateFactor,(Global_DurationInforce+A554))</f>
        <v>6.2812993914378027E-5</v>
      </c>
      <c r="F554" s="22" cm="1">
        <f t="array" ref="F554">INDEX(Life_PolicyHoldersInforce,A554)*INDEX(Global_QxFactor,INDEX(Global_Age,A554),Global_QxIndex)</f>
        <v>4.5751871491919838E-7</v>
      </c>
      <c r="G554" s="11" cm="1">
        <f t="array" ref="G554">INDEX(Life_Deaths,A554)*Life_SumAssured</f>
        <v>0.22875935745959919</v>
      </c>
      <c r="H554" s="11" cm="1">
        <f t="array" ref="H554">INDEX(Life_PolicyHoldersInforce,A554)*Life_Premium</f>
        <v>0.32049446247355667</v>
      </c>
      <c r="I554" s="11" cm="1">
        <f t="array" ref="I554">INDEX(Life_PolicyHoldersInforce,A554)*INDEX(Global_EscalatedExpense,A554)</f>
        <v>0.3375962843623983</v>
      </c>
      <c r="J554" s="11" cm="1">
        <f t="array" ref="J554">INDEX(Life_PremiumsReceived,A554)-INDEX(Life_ExpensesPaid,A554)-INDEX(Life_DeathBenefitsPaid,A554)</f>
        <v>-0.24586117934844082</v>
      </c>
      <c r="K554" s="11" cm="1">
        <f t="array" ref="K554">IF(A554=Global_MaxT,INDEX(Life_NetCF,A554),INDEX(Life_NetCF,A554)+(INDEX(Life_BEL,(A554+1))/INDEX(Global_DiscountFactor,A554)))</f>
        <v>-364.21127103665003</v>
      </c>
      <c r="L554" s="11"/>
      <c r="M554" s="5">
        <f t="shared" si="17"/>
        <v>47</v>
      </c>
      <c r="N554" s="22" cm="1">
        <f t="array" ref="N554">INDEX(Annuity_PolicyHoldersInforce,A554)*INDEX(Global_QxFactor,INDEX(Global_Age,A554),Global_QxIndex)</f>
        <v>6.3230762886914315E-5</v>
      </c>
      <c r="O554" s="22" cm="1">
        <f t="array" ref="O554">IF(A554=1,1,INDEX(Annuity_PolicyHoldersInforce,(A554-1))-INDEX(Annuity_Deaths,(A554-1)))</f>
        <v>0.99312800675295532</v>
      </c>
      <c r="P554" s="23" cm="1">
        <f t="array" ref="P554">Annuity_Annuity*((1+Annuity_AnnuityEscalation)^INDEX(Annuity_PolicyAge,A554))</f>
        <v>9905.9710923258262</v>
      </c>
      <c r="Q554" s="23" cm="1">
        <f t="array" ref="Q554">INDEX(Annuity_PolicyHoldersInforce,A554)*INDEX(Global_EscalatedExpense,A554)</f>
        <v>46.657043552397781</v>
      </c>
      <c r="R554" s="23" cm="1">
        <f t="array" ref="R554">INDEX(Annuity_PolicyHoldersInforce,A554)*INDEX(Annuity_EscalatedAnnuity,A554)</f>
        <v>9837.8973258739425</v>
      </c>
      <c r="S554" s="23" cm="1">
        <f t="array" ref="S554">-INDEX(Annuity_ExpensesPaid,A554)-INDEX(Annuity_AnnuitiesPaid,A554)</f>
        <v>-9884.5543694263397</v>
      </c>
      <c r="T554" s="23" cm="1">
        <f t="array" ref="T554">IF(A554=Global_MaxT,INDEX(Annuity_NetCF,A554),INDEX(Annuity_NetCF,A554)+(INDEX(Annuity_BEL,(A554+1))*INDEX(Global_DiscountFactor,A554)))</f>
        <v>-3108458.474481727</v>
      </c>
    </row>
    <row r="555" spans="1:20" x14ac:dyDescent="0.2">
      <c r="A555" s="7">
        <v>553</v>
      </c>
      <c r="B555" s="21">
        <f t="shared" si="16"/>
        <v>68</v>
      </c>
      <c r="C555" s="21"/>
      <c r="D555" s="22" cm="1">
        <f t="array" ref="D555">IF(A555=1,1,INDEX(Life_PolicyHoldersInforce,(A555-1))-INDEX(Life_Deaths,(A555-1))-INDEX(Life_Lapses,(A555-1)))</f>
        <v>7.1227039822934985E-3</v>
      </c>
      <c r="E555" s="22" cm="1">
        <f t="array" ref="E555">(INDEX(Life_PolicyHoldersInforce,A555)-INDEX(Life_Deaths,A555))*INDEX(Life_LapseRateFactor,(Global_DurationInforce+A555))</f>
        <v>6.2259942922122003E-5</v>
      </c>
      <c r="F555" s="22" cm="1">
        <f t="array" ref="F555">INDEX(Life_PolicyHoldersInforce,A555)*INDEX(Global_QxFactor,INDEX(Global_Age,A555),Global_QxIndex)</f>
        <v>4.5349038951240951E-7</v>
      </c>
      <c r="G555" s="11" cm="1">
        <f t="array" ref="G555">INDEX(Life_Deaths,A555)*Life_SumAssured</f>
        <v>0.22674519475620475</v>
      </c>
      <c r="H555" s="11" cm="1">
        <f t="array" ref="H555">INDEX(Life_PolicyHoldersInforce,A555)*Life_Premium</f>
        <v>0.31767259761029004</v>
      </c>
      <c r="I555" s="11" cm="1">
        <f t="array" ref="I555">INDEX(Life_PolicyHoldersInforce,A555)*INDEX(Global_EscalatedExpense,A555)</f>
        <v>0.33598714165615912</v>
      </c>
      <c r="J555" s="11" cm="1">
        <f t="array" ref="J555">INDEX(Life_PremiumsReceived,A555)-INDEX(Life_ExpensesPaid,A555)-INDEX(Life_DeathBenefitsPaid,A555)</f>
        <v>-0.24505973880207382</v>
      </c>
      <c r="K555" s="11" cm="1">
        <f t="array" ref="K555">IF(A555=Global_MaxT,INDEX(Life_NetCF,A555),INDEX(Life_NetCF,A555)+(INDEX(Life_BEL,(A555+1))/INDEX(Global_DiscountFactor,A555)))</f>
        <v>-362.20237149914237</v>
      </c>
      <c r="L555" s="11"/>
      <c r="M555" s="5">
        <f t="shared" si="17"/>
        <v>47</v>
      </c>
      <c r="N555" s="22" cm="1">
        <f t="array" ref="N555">INDEX(Annuity_PolicyHoldersInforce,A555)*INDEX(Global_QxFactor,INDEX(Global_Age,A555),Global_QxIndex)</f>
        <v>6.3226737092305683E-5</v>
      </c>
      <c r="O555" s="22" cm="1">
        <f t="array" ref="O555">IF(A555=1,1,INDEX(Annuity_PolicyHoldersInforce,(A555-1))-INDEX(Annuity_Deaths,(A555-1)))</f>
        <v>0.99306477599006837</v>
      </c>
      <c r="P555" s="23" cm="1">
        <f t="array" ref="P555">Annuity_Annuity*((1+Annuity_AnnuityEscalation)^INDEX(Annuity_PolicyAge,A555))</f>
        <v>9905.9710923258262</v>
      </c>
      <c r="Q555" s="23" cm="1">
        <f t="array" ref="Q555">INDEX(Annuity_PolicyHoldersInforce,A555)*INDEX(Global_EscalatedExpense,A555)</f>
        <v>46.844147446498269</v>
      </c>
      <c r="R555" s="23" cm="1">
        <f t="array" ref="R555">INDEX(Annuity_PolicyHoldersInforce,A555)*INDEX(Annuity_EscalatedAnnuity,A555)</f>
        <v>9837.2709637646403</v>
      </c>
      <c r="S555" s="23" cm="1">
        <f t="array" ref="S555">-INDEX(Annuity_ExpensesPaid,A555)-INDEX(Annuity_AnnuitiesPaid,A555)</f>
        <v>-9884.1151112111384</v>
      </c>
      <c r="T555" s="23" cm="1">
        <f t="array" ref="T555">IF(A555=Global_MaxT,INDEX(Annuity_NetCF,A555),INDEX(Annuity_NetCF,A555)+(INDEX(Annuity_BEL,(A555+1))*INDEX(Global_DiscountFactor,A555)))</f>
        <v>-3113656.3853489007</v>
      </c>
    </row>
    <row r="556" spans="1:20" x14ac:dyDescent="0.2">
      <c r="A556" s="7">
        <v>554</v>
      </c>
      <c r="B556" s="21">
        <f t="shared" si="16"/>
        <v>68</v>
      </c>
      <c r="C556" s="21"/>
      <c r="D556" s="22" cm="1">
        <f t="array" ref="D556">IF(A556=1,1,INDEX(Life_PolicyHoldersInforce,(A556-1))-INDEX(Life_Deaths,(A556-1))-INDEX(Life_Lapses,(A556-1)))</f>
        <v>7.0599905489818647E-3</v>
      </c>
      <c r="E556" s="22" cm="1">
        <f t="array" ref="E556">(INDEX(Life_PolicyHoldersInforce,A556)-INDEX(Life_Deaths,A556))*INDEX(Life_LapseRateFactor,(Global_DurationInforce+A556))</f>
        <v>6.1711761390481905E-5</v>
      </c>
      <c r="F556" s="22" cm="1">
        <f t="array" ref="F556">INDEX(Life_PolicyHoldersInforce,A556)*INDEX(Global_QxFactor,INDEX(Global_Age,A556),Global_QxIndex)</f>
        <v>4.4949753239370106E-7</v>
      </c>
      <c r="G556" s="11" cm="1">
        <f t="array" ref="G556">INDEX(Life_Deaths,A556)*Life_SumAssured</f>
        <v>0.22474876619685052</v>
      </c>
      <c r="H556" s="11" cm="1">
        <f t="array" ref="H556">INDEX(Life_PolicyHoldersInforce,A556)*Life_Premium</f>
        <v>0.31487557848459119</v>
      </c>
      <c r="I556" s="11" cm="1">
        <f t="array" ref="I556">INDEX(Life_PolicyHoldersInforce,A556)*INDEX(Global_EscalatedExpense,A556)</f>
        <v>0.33438566888104587</v>
      </c>
      <c r="J556" s="11" cm="1">
        <f t="array" ref="J556">INDEX(Life_PremiumsReceived,A556)-INDEX(Life_ExpensesPaid,A556)-INDEX(Life_DeathBenefitsPaid,A556)</f>
        <v>-0.24425885659330521</v>
      </c>
      <c r="K556" s="11" cm="1">
        <f t="array" ref="K556">IF(A556=Global_MaxT,INDEX(Life_NetCF,A556),INDEX(Life_NetCF,A556)+(INDEX(Life_BEL,(A556+1))/INDEX(Global_DiscountFactor,A556)))</f>
        <v>-360.20400057370892</v>
      </c>
      <c r="L556" s="11"/>
      <c r="M556" s="5">
        <f t="shared" si="17"/>
        <v>47</v>
      </c>
      <c r="N556" s="22" cm="1">
        <f t="array" ref="N556">INDEX(Annuity_PolicyHoldersInforce,A556)*INDEX(Global_QxFactor,INDEX(Global_Age,A556),Global_QxIndex)</f>
        <v>6.3222711554012528E-5</v>
      </c>
      <c r="O556" s="22" cm="1">
        <f t="array" ref="O556">IF(A556=1,1,INDEX(Annuity_PolicyHoldersInforce,(A556-1))-INDEX(Annuity_Deaths,(A556-1)))</f>
        <v>0.99300154925297601</v>
      </c>
      <c r="P556" s="23" cm="1">
        <f t="array" ref="P556">Annuity_Annuity*((1+Annuity_AnnuityEscalation)^INDEX(Annuity_PolicyAge,A556))</f>
        <v>9905.9710923258262</v>
      </c>
      <c r="Q556" s="23" cm="1">
        <f t="array" ref="Q556">INDEX(Annuity_PolicyHoldersInforce,A556)*INDEX(Global_EscalatedExpense,A556)</f>
        <v>47.032001663905362</v>
      </c>
      <c r="R556" s="23" cm="1">
        <f t="array" ref="R556">INDEX(Annuity_PolicyHoldersInforce,A556)*INDEX(Annuity_EscalatedAnnuity,A556)</f>
        <v>9836.64464153474</v>
      </c>
      <c r="S556" s="23" cm="1">
        <f t="array" ref="S556">-INDEX(Annuity_ExpensesPaid,A556)-INDEX(Annuity_AnnuitiesPaid,A556)</f>
        <v>-9883.6766431986453</v>
      </c>
      <c r="T556" s="23" cm="1">
        <f t="array" ref="T556">IF(A556=Global_MaxT,INDEX(Annuity_NetCF,A556),INDEX(Annuity_NetCF,A556)+(INDEX(Annuity_BEL,(A556+1))*INDEX(Global_DiscountFactor,A556)))</f>
        <v>-3118880.0387063809</v>
      </c>
    </row>
    <row r="557" spans="1:20" x14ac:dyDescent="0.2">
      <c r="A557" s="7">
        <v>555</v>
      </c>
      <c r="B557" s="21">
        <f t="shared" si="16"/>
        <v>68</v>
      </c>
      <c r="C557" s="21"/>
      <c r="D557" s="22" cm="1">
        <f t="array" ref="D557">IF(A557=1,1,INDEX(Life_PolicyHoldersInforce,(A557-1))-INDEX(Life_Deaths,(A557-1))-INDEX(Life_Lapses,(A557-1)))</f>
        <v>6.9978292900589895E-3</v>
      </c>
      <c r="E557" s="22" cm="1">
        <f t="array" ref="E557">(INDEX(Life_PolicyHoldersInforce,A557)-INDEX(Life_Deaths,A557))*INDEX(Life_LapseRateFactor,(Global_DurationInforce+A557))</f>
        <v>6.1168406445207427E-5</v>
      </c>
      <c r="F557" s="22" cm="1">
        <f t="array" ref="F557">INDEX(Life_PolicyHoldersInforce,A557)*INDEX(Global_QxFactor,INDEX(Global_Age,A557),Global_QxIndex)</f>
        <v>4.4553983127463262E-7</v>
      </c>
      <c r="G557" s="11" cm="1">
        <f t="array" ref="G557">INDEX(Life_Deaths,A557)*Life_SumAssured</f>
        <v>0.2227699156373163</v>
      </c>
      <c r="H557" s="11" cm="1">
        <f t="array" ref="H557">INDEX(Life_PolicyHoldersInforce,A557)*Life_Premium</f>
        <v>0.31210318633663092</v>
      </c>
      <c r="I557" s="11" cm="1">
        <f t="array" ref="I557">INDEX(Life_PolicyHoldersInforce,A557)*INDEX(Global_EscalatedExpense,A557)</f>
        <v>0.33279182947855701</v>
      </c>
      <c r="J557" s="11" cm="1">
        <f t="array" ref="J557">INDEX(Life_PremiumsReceived,A557)-INDEX(Life_ExpensesPaid,A557)-INDEX(Life_DeathBenefitsPaid,A557)</f>
        <v>-0.24345855877924238</v>
      </c>
      <c r="K557" s="11" cm="1">
        <f t="array" ref="K557">IF(A557=Global_MaxT,INDEX(Life_NetCF,A557),INDEX(Life_NetCF,A557)+(INDEX(Life_BEL,(A557+1))/INDEX(Global_DiscountFactor,A557)))</f>
        <v>-358.21610670441157</v>
      </c>
      <c r="L557" s="11"/>
      <c r="M557" s="5">
        <f t="shared" si="17"/>
        <v>47</v>
      </c>
      <c r="N557" s="22" cm="1">
        <f t="array" ref="N557">INDEX(Annuity_PolicyHoldersInforce,A557)*INDEX(Global_QxFactor,INDEX(Global_Age,A557),Global_QxIndex)</f>
        <v>6.3218686272018505E-5</v>
      </c>
      <c r="O557" s="22" cm="1">
        <f t="array" ref="O557">IF(A557=1,1,INDEX(Annuity_PolicyHoldersInforce,(A557-1))-INDEX(Annuity_Deaths,(A557-1)))</f>
        <v>0.992938326541422</v>
      </c>
      <c r="P557" s="23" cm="1">
        <f t="array" ref="P557">Annuity_Annuity*((1+Annuity_AnnuityEscalation)^INDEX(Annuity_PolicyAge,A557))</f>
        <v>9905.9710923258262</v>
      </c>
      <c r="Q557" s="23" cm="1">
        <f t="array" ref="Q557">INDEX(Annuity_PolicyHoldersInforce,A557)*INDEX(Global_EscalatedExpense,A557)</f>
        <v>47.220609213562447</v>
      </c>
      <c r="R557" s="23" cm="1">
        <f t="array" ref="R557">INDEX(Annuity_PolicyHoldersInforce,A557)*INDEX(Annuity_EscalatedAnnuity,A557)</f>
        <v>9836.0183591817076</v>
      </c>
      <c r="S557" s="23" cm="1">
        <f t="array" ref="S557">-INDEX(Annuity_ExpensesPaid,A557)-INDEX(Annuity_AnnuitiesPaid,A557)</f>
        <v>-9883.2389683952697</v>
      </c>
      <c r="T557" s="23" cm="1">
        <f t="array" ref="T557">IF(A557=Global_MaxT,INDEX(Annuity_NetCF,A557),INDEX(Annuity_NetCF,A557)+(INDEX(Annuity_BEL,(A557+1))*INDEX(Global_DiscountFactor,A557)))</f>
        <v>-3124129.5590629922</v>
      </c>
    </row>
    <row r="558" spans="1:20" x14ac:dyDescent="0.2">
      <c r="A558" s="7">
        <v>556</v>
      </c>
      <c r="B558" s="21">
        <f t="shared" si="16"/>
        <v>68</v>
      </c>
      <c r="C558" s="21"/>
      <c r="D558" s="22" cm="1">
        <f t="array" ref="D558">IF(A558=1,1,INDEX(Life_PolicyHoldersInforce,(A558-1))-INDEX(Life_Deaths,(A558-1))-INDEX(Life_Lapses,(A558-1)))</f>
        <v>6.9362153437825076E-3</v>
      </c>
      <c r="E558" s="22" cm="1">
        <f t="array" ref="E558">(INDEX(Life_PolicyHoldersInforce,A558)-INDEX(Life_Deaths,A558))*INDEX(Life_LapseRateFactor,(Global_DurationInforce+A558))</f>
        <v>6.0629835589544089E-5</v>
      </c>
      <c r="F558" s="22" cm="1">
        <f t="array" ref="F558">INDEX(Life_PolicyHoldersInforce,A558)*INDEX(Global_QxFactor,INDEX(Global_Age,A558),Global_QxIndex)</f>
        <v>4.4161697661637666E-7</v>
      </c>
      <c r="G558" s="11" cm="1">
        <f t="array" ref="G558">INDEX(Life_Deaths,A558)*Life_SumAssured</f>
        <v>0.22080848830818833</v>
      </c>
      <c r="H558" s="11" cm="1">
        <f t="array" ref="H558">INDEX(Life_PolicyHoldersInforce,A558)*Life_Premium</f>
        <v>0.30935520433269986</v>
      </c>
      <c r="I558" s="11" cm="1">
        <f t="array" ref="I558">INDEX(Life_PolicyHoldersInforce,A558)*INDEX(Global_EscalatedExpense,A558)</f>
        <v>0.33120558706444803</v>
      </c>
      <c r="J558" s="11" cm="1">
        <f t="array" ref="J558">INDEX(Life_PremiumsReceived,A558)-INDEX(Life_ExpensesPaid,A558)-INDEX(Life_DeathBenefitsPaid,A558)</f>
        <v>-0.2426588710399365</v>
      </c>
      <c r="K558" s="11" cm="1">
        <f t="array" ref="K558">IF(A558=Global_MaxT,INDEX(Life_NetCF,A558),INDEX(Life_NetCF,A558)+(INDEX(Life_BEL,(A558+1))/INDEX(Global_DiscountFactor,A558)))</f>
        <v>-356.23863855911685</v>
      </c>
      <c r="L558" s="11"/>
      <c r="M558" s="5">
        <f t="shared" si="17"/>
        <v>47</v>
      </c>
      <c r="N558" s="22" cm="1">
        <f t="array" ref="N558">INDEX(Annuity_PolicyHoldersInforce,A558)*INDEX(Global_QxFactor,INDEX(Global_Age,A558),Global_QxIndex)</f>
        <v>6.3214661246307311E-5</v>
      </c>
      <c r="O558" s="22" cm="1">
        <f t="array" ref="O558">IF(A558=1,1,INDEX(Annuity_PolicyHoldersInforce,(A558-1))-INDEX(Annuity_Deaths,(A558-1)))</f>
        <v>0.99287510785514999</v>
      </c>
      <c r="P558" s="23" cm="1">
        <f t="array" ref="P558">Annuity_Annuity*((1+Annuity_AnnuityEscalation)^INDEX(Annuity_PolicyAge,A558))</f>
        <v>9905.9710923258262</v>
      </c>
      <c r="Q558" s="23" cm="1">
        <f t="array" ref="Q558">INDEX(Annuity_PolicyHoldersInforce,A558)*INDEX(Global_EscalatedExpense,A558)</f>
        <v>47.409973116479613</v>
      </c>
      <c r="R558" s="23" cm="1">
        <f t="array" ref="R558">INDEX(Annuity_PolicyHoldersInforce,A558)*INDEX(Annuity_EscalatedAnnuity,A558)</f>
        <v>9835.3921167030021</v>
      </c>
      <c r="S558" s="23" cm="1">
        <f t="array" ref="S558">-INDEX(Annuity_ExpensesPaid,A558)-INDEX(Annuity_AnnuitiesPaid,A558)</f>
        <v>-9882.8020898194809</v>
      </c>
      <c r="T558" s="23" cm="1">
        <f t="array" ref="T558">IF(A558=Global_MaxT,INDEX(Annuity_NetCF,A558),INDEX(Annuity_NetCF,A558)+(INDEX(Annuity_BEL,(A558+1))*INDEX(Global_DiscountFactor,A558)))</f>
        <v>-3129405.0715305912</v>
      </c>
    </row>
    <row r="559" spans="1:20" x14ac:dyDescent="0.2">
      <c r="A559" s="7">
        <v>557</v>
      </c>
      <c r="B559" s="21">
        <f t="shared" si="16"/>
        <v>68</v>
      </c>
      <c r="C559" s="21"/>
      <c r="D559" s="22" cm="1">
        <f t="array" ref="D559">IF(A559=1,1,INDEX(Life_PolicyHoldersInforce,(A559-1))-INDEX(Life_Deaths,(A559-1))-INDEX(Life_Lapses,(A559-1)))</f>
        <v>6.8751438912163475E-3</v>
      </c>
      <c r="E559" s="22" cm="1">
        <f t="array" ref="E559">(INDEX(Life_PolicyHoldersInforce,A559)-INDEX(Life_Deaths,A559))*INDEX(Life_LapseRateFactor,(Global_DurationInforce+A559))</f>
        <v>6.0096006700909591E-5</v>
      </c>
      <c r="F559" s="22" cm="1">
        <f t="array" ref="F559">INDEX(Life_PolicyHoldersInforce,A559)*INDEX(Global_QxFactor,INDEX(Global_Age,A559),Global_QxIndex)</f>
        <v>4.3772866160550929E-7</v>
      </c>
      <c r="G559" s="11" cm="1">
        <f t="array" ref="G559">INDEX(Life_Deaths,A559)*Life_SumAssured</f>
        <v>0.21886433080275464</v>
      </c>
      <c r="H559" s="11" cm="1">
        <f t="array" ref="H559">INDEX(Life_PolicyHoldersInforce,A559)*Life_Premium</f>
        <v>0.30663141754824913</v>
      </c>
      <c r="I559" s="11" cm="1">
        <f t="array" ref="I559">INDEX(Life_PolicyHoldersInforce,A559)*INDEX(Global_EscalatedExpense,A559)</f>
        <v>0.32962690542789863</v>
      </c>
      <c r="J559" s="11" cm="1">
        <f t="array" ref="J559">INDEX(Life_PremiumsReceived,A559)-INDEX(Life_ExpensesPaid,A559)-INDEX(Life_DeathBenefitsPaid,A559)</f>
        <v>-0.24185981868240414</v>
      </c>
      <c r="K559" s="11" cm="1">
        <f t="array" ref="K559">IF(A559=Global_MaxT,INDEX(Life_NetCF,A559),INDEX(Life_NetCF,A559)+(INDEX(Life_BEL,(A559+1))/INDEX(Global_DiscountFactor,A559)))</f>
        <v>-354.27154502878705</v>
      </c>
      <c r="L559" s="11"/>
      <c r="M559" s="5">
        <f t="shared" si="17"/>
        <v>47</v>
      </c>
      <c r="N559" s="22" cm="1">
        <f t="array" ref="N559">INDEX(Annuity_PolicyHoldersInforce,A559)*INDEX(Global_QxFactor,INDEX(Global_Age,A559),Global_QxIndex)</f>
        <v>6.3210636476862628E-5</v>
      </c>
      <c r="O559" s="22" cm="1">
        <f t="array" ref="O559">IF(A559=1,1,INDEX(Annuity_PolicyHoldersInforce,(A559-1))-INDEX(Annuity_Deaths,(A559-1)))</f>
        <v>0.99281189319390373</v>
      </c>
      <c r="P559" s="23" cm="1">
        <f t="array" ref="P559">Annuity_Annuity*((1+Annuity_AnnuityEscalation)^INDEX(Annuity_PolicyAge,A559))</f>
        <v>9905.9710923258262</v>
      </c>
      <c r="Q559" s="23" cm="1">
        <f t="array" ref="Q559">INDEX(Annuity_PolicyHoldersInforce,A559)*INDEX(Global_EscalatedExpense,A559)</f>
        <v>47.600096405781791</v>
      </c>
      <c r="R559" s="23" cm="1">
        <f t="array" ref="R559">INDEX(Annuity_PolicyHoldersInforce,A559)*INDEX(Annuity_EscalatedAnnuity,A559)</f>
        <v>9834.7659140960859</v>
      </c>
      <c r="S559" s="23" cm="1">
        <f t="array" ref="S559">-INDEX(Annuity_ExpensesPaid,A559)-INDEX(Annuity_AnnuitiesPaid,A559)</f>
        <v>-9882.366010501868</v>
      </c>
      <c r="T559" s="23" cm="1">
        <f t="array" ref="T559">IF(A559=Global_MaxT,INDEX(Annuity_NetCF,A559),INDEX(Annuity_NetCF,A559)+(INDEX(Annuity_BEL,(A559+1))*INDEX(Global_DiscountFactor,A559)))</f>
        <v>-3134706.7018269883</v>
      </c>
    </row>
    <row r="560" spans="1:20" x14ac:dyDescent="0.2">
      <c r="A560" s="7">
        <v>558</v>
      </c>
      <c r="B560" s="21">
        <f t="shared" si="16"/>
        <v>68</v>
      </c>
      <c r="C560" s="21"/>
      <c r="D560" s="22" cm="1">
        <f t="array" ref="D560">IF(A560=1,1,INDEX(Life_PolicyHoldersInforce,(A560-1))-INDEX(Life_Deaths,(A560-1))-INDEX(Life_Lapses,(A560-1)))</f>
        <v>6.814610155853832E-3</v>
      </c>
      <c r="E560" s="22" cm="1">
        <f t="array" ref="E560">(INDEX(Life_PolicyHoldersInforce,A560)-INDEX(Life_Deaths,A560))*INDEX(Life_LapseRateFactor,(Global_DurationInforce+A560))</f>
        <v>5.9566878027599275E-5</v>
      </c>
      <c r="F560" s="22" cm="1">
        <f t="array" ref="F560">INDEX(Life_PolicyHoldersInforce,A560)*INDEX(Global_QxFactor,INDEX(Global_Age,A560),Global_QxIndex)</f>
        <v>4.3387458213001363E-7</v>
      </c>
      <c r="G560" s="11" cm="1">
        <f t="array" ref="G560">INDEX(Life_Deaths,A560)*Life_SumAssured</f>
        <v>0.21693729106500681</v>
      </c>
      <c r="H560" s="11" cm="1">
        <f t="array" ref="H560">INDEX(Life_PolicyHoldersInforce,A560)*Life_Premium</f>
        <v>0.3039316129510809</v>
      </c>
      <c r="I560" s="11" cm="1">
        <f t="array" ref="I560">INDEX(Life_PolicyHoldersInforce,A560)*INDEX(Global_EscalatedExpense,A560)</f>
        <v>0.32805574853068603</v>
      </c>
      <c r="J560" s="11" cm="1">
        <f t="array" ref="J560">INDEX(Life_PremiumsReceived,A560)-INDEX(Life_ExpensesPaid,A560)-INDEX(Life_DeathBenefitsPaid,A560)</f>
        <v>-0.24106142664461194</v>
      </c>
      <c r="K560" s="11" cm="1">
        <f t="array" ref="K560">IF(A560=Global_MaxT,INDEX(Life_NetCF,A560),INDEX(Life_NetCF,A560)+(INDEX(Life_BEL,(A560+1))/INDEX(Global_DiscountFactor,A560)))</f>
        <v>-352.31477522677085</v>
      </c>
      <c r="L560" s="11"/>
      <c r="M560" s="5">
        <f t="shared" si="17"/>
        <v>47</v>
      </c>
      <c r="N560" s="22" cm="1">
        <f t="array" ref="N560">INDEX(Annuity_PolicyHoldersInforce,A560)*INDEX(Global_QxFactor,INDEX(Global_Age,A560),Global_QxIndex)</f>
        <v>6.3206611963668126E-5</v>
      </c>
      <c r="O560" s="22" cm="1">
        <f t="array" ref="O560">IF(A560=1,1,INDEX(Annuity_PolicyHoldersInforce,(A560-1))-INDEX(Annuity_Deaths,(A560-1)))</f>
        <v>0.99274868255742688</v>
      </c>
      <c r="P560" s="23" cm="1">
        <f t="array" ref="P560">Annuity_Annuity*((1+Annuity_AnnuityEscalation)^INDEX(Annuity_PolicyAge,A560))</f>
        <v>9905.9710923258262</v>
      </c>
      <c r="Q560" s="23" cm="1">
        <f t="array" ref="Q560">INDEX(Annuity_PolicyHoldersInforce,A560)*INDEX(Global_EscalatedExpense,A560)</f>
        <v>47.790982126757278</v>
      </c>
      <c r="R560" s="23" cm="1">
        <f t="array" ref="R560">INDEX(Annuity_PolicyHoldersInforce,A560)*INDEX(Annuity_EscalatedAnnuity,A560)</f>
        <v>9834.1397513584197</v>
      </c>
      <c r="S560" s="23" cm="1">
        <f t="array" ref="S560">-INDEX(Annuity_ExpensesPaid,A560)-INDEX(Annuity_AnnuitiesPaid,A560)</f>
        <v>-9881.9307334851765</v>
      </c>
      <c r="T560" s="23" cm="1">
        <f t="array" ref="T560">IF(A560=Global_MaxT,INDEX(Annuity_NetCF,A560),INDEX(Annuity_NetCF,A560)+(INDEX(Annuity_BEL,(A560+1))*INDEX(Global_DiscountFactor,A560)))</f>
        <v>-3140034.5762788877</v>
      </c>
    </row>
    <row r="561" spans="1:20" x14ac:dyDescent="0.2">
      <c r="A561" s="7">
        <v>559</v>
      </c>
      <c r="B561" s="21">
        <f t="shared" si="16"/>
        <v>68</v>
      </c>
      <c r="C561" s="21"/>
      <c r="D561" s="22" cm="1">
        <f t="array" ref="D561">IF(A561=1,1,INDEX(Life_PolicyHoldersInforce,(A561-1))-INDEX(Life_Deaths,(A561-1))-INDEX(Life_Lapses,(A561-1)))</f>
        <v>6.754609403244103E-3</v>
      </c>
      <c r="E561" s="22" cm="1">
        <f t="array" ref="E561">(INDEX(Life_PolicyHoldersInforce,A561)-INDEX(Life_Deaths,A561))*INDEX(Life_LapseRateFactor,(Global_DurationInforce+A561))</f>
        <v>5.9042408185520677E-5</v>
      </c>
      <c r="F561" s="22" cm="1">
        <f t="array" ref="F561">INDEX(Life_PolicyHoldersInforce,A561)*INDEX(Global_QxFactor,INDEX(Global_Age,A561),Global_QxIndex)</f>
        <v>4.3005443675549506E-7</v>
      </c>
      <c r="G561" s="11" cm="1">
        <f t="array" ref="G561">INDEX(Life_Deaths,A561)*Life_SumAssured</f>
        <v>0.21502721837774752</v>
      </c>
      <c r="H561" s="11" cm="1">
        <f t="array" ref="H561">INDEX(Life_PolicyHoldersInforce,A561)*Life_Premium</f>
        <v>0.301255579384687</v>
      </c>
      <c r="I561" s="11" cm="1">
        <f t="array" ref="I561">INDEX(Life_PolicyHoldersInforce,A561)*INDEX(Global_EscalatedExpense,A561)</f>
        <v>0.32649208050636291</v>
      </c>
      <c r="J561" s="11" cm="1">
        <f t="array" ref="J561">INDEX(Life_PremiumsReceived,A561)-INDEX(Life_ExpensesPaid,A561)-INDEX(Life_DeathBenefitsPaid,A561)</f>
        <v>-0.24026371949942343</v>
      </c>
      <c r="K561" s="11" cm="1">
        <f t="array" ref="K561">IF(A561=Global_MaxT,INDEX(Life_NetCF,A561),INDEX(Life_NetCF,A561)+(INDEX(Life_BEL,(A561+1))/INDEX(Global_DiscountFactor,A561)))</f>
        <v>-350.36827848809327</v>
      </c>
      <c r="L561" s="11"/>
      <c r="M561" s="5">
        <f t="shared" si="17"/>
        <v>47</v>
      </c>
      <c r="N561" s="22" cm="1">
        <f t="array" ref="N561">INDEX(Annuity_PolicyHoldersInforce,A561)*INDEX(Global_QxFactor,INDEX(Global_Age,A561),Global_QxIndex)</f>
        <v>6.3202587706707514E-5</v>
      </c>
      <c r="O561" s="22" cm="1">
        <f t="array" ref="O561">IF(A561=1,1,INDEX(Annuity_PolicyHoldersInforce,(A561-1))-INDEX(Annuity_Deaths,(A561-1)))</f>
        <v>0.99268547594546319</v>
      </c>
      <c r="P561" s="23" cm="1">
        <f t="array" ref="P561">Annuity_Annuity*((1+Annuity_AnnuityEscalation)^INDEX(Annuity_PolicyAge,A561))</f>
        <v>9905.9710923258262</v>
      </c>
      <c r="Q561" s="23" cm="1">
        <f t="array" ref="Q561">INDEX(Annuity_PolicyHoldersInforce,A561)*INDEX(Global_EscalatedExpense,A561)</f>
        <v>47.982633336906616</v>
      </c>
      <c r="R561" s="23" cm="1">
        <f t="array" ref="R561">INDEX(Annuity_PolicyHoldersInforce,A561)*INDEX(Annuity_EscalatedAnnuity,A561)</f>
        <v>9833.5136284874625</v>
      </c>
      <c r="S561" s="23" cm="1">
        <f t="array" ref="S561">-INDEX(Annuity_ExpensesPaid,A561)-INDEX(Annuity_AnnuitiesPaid,A561)</f>
        <v>-9881.4962618243699</v>
      </c>
      <c r="T561" s="23" cm="1">
        <f t="array" ref="T561">IF(A561=Global_MaxT,INDEX(Annuity_NetCF,A561),INDEX(Annuity_NetCF,A561)+(INDEX(Annuity_BEL,(A561+1))*INDEX(Global_DiscountFactor,A561)))</f>
        <v>-3145388.821824837</v>
      </c>
    </row>
    <row r="562" spans="1:20" x14ac:dyDescent="0.2">
      <c r="A562" s="7">
        <v>560</v>
      </c>
      <c r="B562" s="21">
        <f t="shared" si="16"/>
        <v>68</v>
      </c>
      <c r="C562" s="21"/>
      <c r="D562" s="22" cm="1">
        <f t="array" ref="D562">IF(A562=1,1,INDEX(Life_PolicyHoldersInforce,(A562-1))-INDEX(Life_Deaths,(A562-1))-INDEX(Life_Lapses,(A562-1)))</f>
        <v>6.6951369406218269E-3</v>
      </c>
      <c r="E562" s="22" cm="1">
        <f t="array" ref="E562">(INDEX(Life_PolicyHoldersInforce,A562)-INDEX(Life_Deaths,A562))*INDEX(Life_LapseRateFactor,(Global_DurationInforce+A562))</f>
        <v>5.852255615495677E-5</v>
      </c>
      <c r="F562" s="22" cm="1">
        <f t="array" ref="F562">INDEX(Life_PolicyHoldersInforce,A562)*INDEX(Global_QxFactor,INDEX(Global_Age,A562),Global_QxIndex)</f>
        <v>4.2626792670160481E-7</v>
      </c>
      <c r="G562" s="11" cm="1">
        <f t="array" ref="G562">INDEX(Life_Deaths,A562)*Life_SumAssured</f>
        <v>0.2131339633508024</v>
      </c>
      <c r="H562" s="11" cm="1">
        <f t="array" ref="H562">INDEX(Life_PolicyHoldersInforce,A562)*Life_Premium</f>
        <v>0.29860310755173347</v>
      </c>
      <c r="I562" s="11" cm="1">
        <f t="array" ref="I562">INDEX(Life_PolicyHoldersInforce,A562)*INDEX(Global_EscalatedExpense,A562)</f>
        <v>0.32493586565943794</v>
      </c>
      <c r="J562" s="11" cm="1">
        <f t="array" ref="J562">INDEX(Life_PremiumsReceived,A562)-INDEX(Life_ExpensesPaid,A562)-INDEX(Life_DeathBenefitsPaid,A562)</f>
        <v>-0.23946672145850686</v>
      </c>
      <c r="K562" s="11" cm="1">
        <f t="array" ref="K562">IF(A562=Global_MaxT,INDEX(Life_NetCF,A562),INDEX(Life_NetCF,A562)+(INDEX(Life_BEL,(A562+1))/INDEX(Global_DiscountFactor,A562)))</f>
        <v>-348.43200436874514</v>
      </c>
      <c r="L562" s="11"/>
      <c r="M562" s="5">
        <f t="shared" si="17"/>
        <v>47</v>
      </c>
      <c r="N562" s="22" cm="1">
        <f t="array" ref="N562">INDEX(Annuity_PolicyHoldersInforce,A562)*INDEX(Global_QxFactor,INDEX(Global_Age,A562),Global_QxIndex)</f>
        <v>6.3198563705964449E-5</v>
      </c>
      <c r="O562" s="22" cm="1">
        <f t="array" ref="O562">IF(A562=1,1,INDEX(Annuity_PolicyHoldersInforce,(A562-1))-INDEX(Annuity_Deaths,(A562-1)))</f>
        <v>0.99262227335775643</v>
      </c>
      <c r="P562" s="23" cm="1">
        <f t="array" ref="P562">Annuity_Annuity*((1+Annuity_AnnuityEscalation)^INDEX(Annuity_PolicyAge,A562))</f>
        <v>9905.9710923258262</v>
      </c>
      <c r="Q562" s="23" cm="1">
        <f t="array" ref="Q562">INDEX(Annuity_PolicyHoldersInforce,A562)*INDEX(Global_EscalatedExpense,A562)</f>
        <v>48.175053105991481</v>
      </c>
      <c r="R562" s="23" cm="1">
        <f t="array" ref="R562">INDEX(Annuity_PolicyHoldersInforce,A562)*INDEX(Annuity_EscalatedAnnuity,A562)</f>
        <v>9832.8875454806803</v>
      </c>
      <c r="S562" s="23" cm="1">
        <f t="array" ref="S562">-INDEX(Annuity_ExpensesPaid,A562)-INDEX(Annuity_AnnuitiesPaid,A562)</f>
        <v>-9881.0625985866718</v>
      </c>
      <c r="T562" s="23" cm="1">
        <f t="array" ref="T562">IF(A562=Global_MaxT,INDEX(Annuity_NetCF,A562),INDEX(Annuity_NetCF,A562)+(INDEX(Annuity_BEL,(A562+1))*INDEX(Global_DiscountFactor,A562)))</f>
        <v>-3150769.566018194</v>
      </c>
    </row>
    <row r="563" spans="1:20" x14ac:dyDescent="0.2">
      <c r="A563" s="7">
        <v>561</v>
      </c>
      <c r="B563" s="21">
        <f t="shared" si="16"/>
        <v>68</v>
      </c>
      <c r="C563" s="21"/>
      <c r="D563" s="22" cm="1">
        <f t="array" ref="D563">IF(A563=1,1,INDEX(Life_PolicyHoldersInforce,(A563-1))-INDEX(Life_Deaths,(A563-1))-INDEX(Life_Lapses,(A563-1)))</f>
        <v>6.6361881165401693E-3</v>
      </c>
      <c r="E563" s="22" cm="1">
        <f t="array" ref="E563">(INDEX(Life_PolicyHoldersInforce,A563)-INDEX(Life_Deaths,A563))*INDEX(Life_LapseRateFactor,(Global_DurationInforce+A563))</f>
        <v>5.8007281277357765E-5</v>
      </c>
      <c r="F563" s="22" cm="1">
        <f t="array" ref="F563">INDEX(Life_PolicyHoldersInforce,A563)*INDEX(Global_QxFactor,INDEX(Global_Age,A563),Global_QxIndex)</f>
        <v>4.2251475581867262E-7</v>
      </c>
      <c r="G563" s="11" cm="1">
        <f t="array" ref="G563">INDEX(Life_Deaths,A563)*Life_SumAssured</f>
        <v>0.21125737790933632</v>
      </c>
      <c r="H563" s="11" cm="1">
        <f t="array" ref="H563">INDEX(Life_PolicyHoldersInforce,A563)*Life_Premium</f>
        <v>0.29597398999769159</v>
      </c>
      <c r="I563" s="11" cm="1">
        <f t="array" ref="I563">INDEX(Life_PolicyHoldersInforce,A563)*INDEX(Global_EscalatedExpense,A563)</f>
        <v>0.32338706846456139</v>
      </c>
      <c r="J563" s="11" cm="1">
        <f t="array" ref="J563">INDEX(Life_PremiumsReceived,A563)-INDEX(Life_ExpensesPaid,A563)-INDEX(Life_DeathBenefitsPaid,A563)</f>
        <v>-0.23867045637620612</v>
      </c>
      <c r="K563" s="11" cm="1">
        <f t="array" ref="K563">IF(A563=Global_MaxT,INDEX(Life_NetCF,A563),INDEX(Life_NetCF,A563)+(INDEX(Life_BEL,(A563+1))/INDEX(Global_DiscountFactor,A563)))</f>
        <v>-346.50590264497242</v>
      </c>
      <c r="L563" s="11"/>
      <c r="M563" s="5">
        <f t="shared" si="17"/>
        <v>47</v>
      </c>
      <c r="N563" s="22" cm="1">
        <f t="array" ref="N563">INDEX(Annuity_PolicyHoldersInforce,A563)*INDEX(Global_QxFactor,INDEX(Global_Age,A563),Global_QxIndex)</f>
        <v>6.3194539961422652E-5</v>
      </c>
      <c r="O563" s="22" cm="1">
        <f t="array" ref="O563">IF(A563=1,1,INDEX(Annuity_PolicyHoldersInforce,(A563-1))-INDEX(Annuity_Deaths,(A563-1)))</f>
        <v>0.99255907479405048</v>
      </c>
      <c r="P563" s="23" cm="1">
        <f t="array" ref="P563">Annuity_Annuity*((1+Annuity_AnnuityEscalation)^INDEX(Annuity_PolicyAge,A563))</f>
        <v>9905.9710923258262</v>
      </c>
      <c r="Q563" s="23" cm="1">
        <f t="array" ref="Q563">INDEX(Annuity_PolicyHoldersInforce,A563)*INDEX(Global_EscalatedExpense,A563)</f>
        <v>48.368244516083919</v>
      </c>
      <c r="R563" s="23" cm="1">
        <f t="array" ref="R563">INDEX(Annuity_PolicyHoldersInforce,A563)*INDEX(Annuity_EscalatedAnnuity,A563)</f>
        <v>9832.261502335532</v>
      </c>
      <c r="S563" s="23" cm="1">
        <f t="array" ref="S563">-INDEX(Annuity_ExpensesPaid,A563)-INDEX(Annuity_AnnuitiesPaid,A563)</f>
        <v>-9880.6297468516168</v>
      </c>
      <c r="T563" s="23" cm="1">
        <f t="array" ref="T563">IF(A563=Global_MaxT,INDEX(Annuity_NetCF,A563),INDEX(Annuity_NetCF,A563)+(INDEX(Annuity_BEL,(A563+1))*INDEX(Global_DiscountFactor,A563)))</f>
        <v>-3156176.9370301068</v>
      </c>
    </row>
    <row r="564" spans="1:20" x14ac:dyDescent="0.2">
      <c r="A564" s="7">
        <v>562</v>
      </c>
      <c r="B564" s="21">
        <f t="shared" si="16"/>
        <v>68</v>
      </c>
      <c r="C564" s="21"/>
      <c r="D564" s="22" cm="1">
        <f t="array" ref="D564">IF(A564=1,1,INDEX(Life_PolicyHoldersInforce,(A564-1))-INDEX(Life_Deaths,(A564-1))-INDEX(Life_Lapses,(A564-1)))</f>
        <v>6.5777583205069929E-3</v>
      </c>
      <c r="E564" s="22" cm="1">
        <f t="array" ref="E564">(INDEX(Life_PolicyHoldersInforce,A564)-INDEX(Life_Deaths,A564))*INDEX(Life_LapseRateFactor,(Global_DurationInforce+A564))</f>
        <v>5.7496543252161124E-5</v>
      </c>
      <c r="F564" s="22" cm="1">
        <f t="array" ref="F564">INDEX(Life_PolicyHoldersInforce,A564)*INDEX(Global_QxFactor,INDEX(Global_Age,A564),Global_QxIndex)</f>
        <v>4.1879463056454351E-7</v>
      </c>
      <c r="G564" s="11" cm="1">
        <f t="array" ref="G564">INDEX(Life_Deaths,A564)*Life_SumAssured</f>
        <v>0.20939731528227176</v>
      </c>
      <c r="H564" s="11" cm="1">
        <f t="array" ref="H564">INDEX(Life_PolicyHoldersInforce,A564)*Life_Premium</f>
        <v>0.29336802109461191</v>
      </c>
      <c r="I564" s="11" cm="1">
        <f t="array" ref="I564">INDEX(Life_PolicyHoldersInforce,A564)*INDEX(Global_EscalatedExpense,A564)</f>
        <v>0.32184565356571437</v>
      </c>
      <c r="J564" s="11" cm="1">
        <f t="array" ref="J564">INDEX(Life_PremiumsReceived,A564)-INDEX(Life_ExpensesPaid,A564)-INDEX(Life_DeathBenefitsPaid,A564)</f>
        <v>-0.23787494775337423</v>
      </c>
      <c r="K564" s="11" cm="1">
        <f t="array" ref="K564">IF(A564=Global_MaxT,INDEX(Life_NetCF,A564),INDEX(Life_NetCF,A564)+(INDEX(Life_BEL,(A564+1))/INDEX(Global_DiscountFactor,A564)))</f>
        <v>-344.58992331256462</v>
      </c>
      <c r="L564" s="11"/>
      <c r="M564" s="5">
        <f t="shared" si="17"/>
        <v>47</v>
      </c>
      <c r="N564" s="22" cm="1">
        <f t="array" ref="N564">INDEX(Annuity_PolicyHoldersInforce,A564)*INDEX(Global_QxFactor,INDEX(Global_Age,A564),Global_QxIndex)</f>
        <v>6.3190516473065781E-5</v>
      </c>
      <c r="O564" s="22" cm="1">
        <f t="array" ref="O564">IF(A564=1,1,INDEX(Annuity_PolicyHoldersInforce,(A564-1))-INDEX(Annuity_Deaths,(A564-1)))</f>
        <v>0.99249588025408908</v>
      </c>
      <c r="P564" s="23" cm="1">
        <f t="array" ref="P564">Annuity_Annuity*((1+Annuity_AnnuityEscalation)^INDEX(Annuity_PolicyAge,A564))</f>
        <v>9905.9710923258262</v>
      </c>
      <c r="Q564" s="23" cm="1">
        <f t="array" ref="Q564">INDEX(Annuity_PolicyHoldersInforce,A564)*INDEX(Global_EscalatedExpense,A564)</f>
        <v>48.56221066161573</v>
      </c>
      <c r="R564" s="23" cm="1">
        <f t="array" ref="R564">INDEX(Annuity_PolicyHoldersInforce,A564)*INDEX(Annuity_EscalatedAnnuity,A564)</f>
        <v>9831.635499049482</v>
      </c>
      <c r="S564" s="23" cm="1">
        <f t="array" ref="S564">-INDEX(Annuity_ExpensesPaid,A564)-INDEX(Annuity_AnnuitiesPaid,A564)</f>
        <v>-9880.1977097110976</v>
      </c>
      <c r="T564" s="23" cm="1">
        <f t="array" ref="T564">IF(A564=Global_MaxT,INDEX(Annuity_NetCF,A564),INDEX(Annuity_NetCF,A564)+(INDEX(Annuity_BEL,(A564+1))*INDEX(Global_DiscountFactor,A564)))</f>
        <v>-3161611.0636525084</v>
      </c>
    </row>
    <row r="565" spans="1:20" x14ac:dyDescent="0.2">
      <c r="A565" s="7">
        <v>563</v>
      </c>
      <c r="B565" s="21">
        <f t="shared" si="16"/>
        <v>68</v>
      </c>
      <c r="C565" s="21"/>
      <c r="D565" s="22" cm="1">
        <f t="array" ref="D565">IF(A565=1,1,INDEX(Life_PolicyHoldersInforce,(A565-1))-INDEX(Life_Deaths,(A565-1))-INDEX(Life_Lapses,(A565-1)))</f>
        <v>6.5198429826242672E-3</v>
      </c>
      <c r="E565" s="22" cm="1">
        <f t="array" ref="E565">(INDEX(Life_PolicyHoldersInforce,A565)-INDEX(Life_Deaths,A565))*INDEX(Life_LapseRateFactor,(Global_DurationInforce+A565))</f>
        <v>5.6990302133639615E-5</v>
      </c>
      <c r="F565" s="22" cm="1">
        <f t="array" ref="F565">INDEX(Life_PolicyHoldersInforce,A565)*INDEX(Global_QxFactor,INDEX(Global_Age,A565),Global_QxIndex)</f>
        <v>4.1510725998162016E-7</v>
      </c>
      <c r="G565" s="11" cm="1">
        <f t="array" ref="G565">INDEX(Life_Deaths,A565)*Life_SumAssured</f>
        <v>0.20755362999081009</v>
      </c>
      <c r="H565" s="11" cm="1">
        <f t="array" ref="H565">INDEX(Life_PolicyHoldersInforce,A565)*Life_Premium</f>
        <v>0.29078499702504235</v>
      </c>
      <c r="I565" s="11" cm="1">
        <f t="array" ref="I565">INDEX(Life_PolicyHoldersInforce,A565)*INDEX(Global_EscalatedExpense,A565)</f>
        <v>0.32031158577540092</v>
      </c>
      <c r="J565" s="11" cm="1">
        <f t="array" ref="J565">INDEX(Life_PremiumsReceived,A565)-INDEX(Life_ExpensesPaid,A565)-INDEX(Life_DeathBenefitsPaid,A565)</f>
        <v>-0.23708021874116866</v>
      </c>
      <c r="K565" s="11" cm="1">
        <f t="array" ref="K565">IF(A565=Global_MaxT,INDEX(Life_NetCF,A565),INDEX(Life_NetCF,A565)+(INDEX(Life_BEL,(A565+1))/INDEX(Global_DiscountFactor,A565)))</f>
        <v>-342.68401658614334</v>
      </c>
      <c r="L565" s="11"/>
      <c r="M565" s="5">
        <f t="shared" si="17"/>
        <v>47</v>
      </c>
      <c r="N565" s="22" cm="1">
        <f t="array" ref="N565">INDEX(Annuity_PolicyHoldersInforce,A565)*INDEX(Global_QxFactor,INDEX(Global_Age,A565),Global_QxIndex)</f>
        <v>6.3186493240877545E-5</v>
      </c>
      <c r="O565" s="22" cm="1">
        <f t="array" ref="O565">IF(A565=1,1,INDEX(Annuity_PolicyHoldersInforce,(A565-1))-INDEX(Annuity_Deaths,(A565-1)))</f>
        <v>0.992432689737616</v>
      </c>
      <c r="P565" s="23" cm="1">
        <f t="array" ref="P565">Annuity_Annuity*((1+Annuity_AnnuityEscalation)^INDEX(Annuity_PolicyAge,A565))</f>
        <v>9905.9710923258262</v>
      </c>
      <c r="Q565" s="23" cm="1">
        <f t="array" ref="Q565">INDEX(Annuity_PolicyHoldersInforce,A565)*INDEX(Global_EscalatedExpense,A565)</f>
        <v>48.756954649427918</v>
      </c>
      <c r="R565" s="23" cm="1">
        <f t="array" ref="R565">INDEX(Annuity_PolicyHoldersInforce,A565)*INDEX(Annuity_EscalatedAnnuity,A565)</f>
        <v>9831.009535619989</v>
      </c>
      <c r="S565" s="23" cm="1">
        <f t="array" ref="S565">-INDEX(Annuity_ExpensesPaid,A565)-INDEX(Annuity_AnnuitiesPaid,A565)</f>
        <v>-9879.7664902694178</v>
      </c>
      <c r="T565" s="23" cm="1">
        <f t="array" ref="T565">IF(A565=Global_MaxT,INDEX(Annuity_NetCF,A565),INDEX(Annuity_NetCF,A565)+(INDEX(Annuity_BEL,(A565+1))*INDEX(Global_DiscountFactor,A565)))</f>
        <v>-3167072.0753011261</v>
      </c>
    </row>
    <row r="566" spans="1:20" x14ac:dyDescent="0.2">
      <c r="A566" s="7">
        <v>564</v>
      </c>
      <c r="B566" s="21">
        <f t="shared" si="16"/>
        <v>69</v>
      </c>
      <c r="C566" s="21"/>
      <c r="D566" s="22" cm="1">
        <f t="array" ref="D566">IF(A566=1,1,INDEX(Life_PolicyHoldersInforce,(A566-1))-INDEX(Life_Deaths,(A566-1))-INDEX(Life_Lapses,(A566-1)))</f>
        <v>6.4624375732306458E-3</v>
      </c>
      <c r="E566" s="22" cm="1">
        <f t="array" ref="E566">(INDEX(Life_PolicyHoldersInforce,A566)-INDEX(Life_Deaths,A566))*INDEX(Life_LapseRateFactor,(Global_DurationInforce+A566))</f>
        <v>5.6488083920153716E-5</v>
      </c>
      <c r="F566" s="22" cm="1">
        <f t="array" ref="F566">INDEX(Life_PolicyHoldersInforce,A566)*INDEX(Global_QxFactor,INDEX(Global_Age,A566),Global_QxIndex)</f>
        <v>4.6114658543841152E-7</v>
      </c>
      <c r="G566" s="11" cm="1">
        <f t="array" ref="G566">INDEX(Life_Deaths,A566)*Life_SumAssured</f>
        <v>0.23057329271920576</v>
      </c>
      <c r="H566" s="11" cm="1">
        <f t="array" ref="H566">INDEX(Life_PolicyHoldersInforce,A566)*Life_Premium</f>
        <v>0.28822471576608683</v>
      </c>
      <c r="I566" s="11" cm="1">
        <f t="array" ref="I566">INDEX(Life_PolicyHoldersInforce,A566)*INDEX(Global_EscalatedExpense,A566)</f>
        <v>0.31878483007384545</v>
      </c>
      <c r="J566" s="11" cm="1">
        <f t="array" ref="J566">INDEX(Life_PremiumsReceived,A566)-INDEX(Life_ExpensesPaid,A566)-INDEX(Life_DeathBenefitsPaid,A566)</f>
        <v>-0.26113340702696441</v>
      </c>
      <c r="K566" s="11" cm="1">
        <f t="array" ref="K566">IF(A566=Global_MaxT,INDEX(Life_NetCF,A566),INDEX(Life_NetCF,A566)+(INDEX(Life_BEL,(A566+1))/INDEX(Global_DiscountFactor,A566)))</f>
        <v>-340.78813289845016</v>
      </c>
      <c r="L566" s="11"/>
      <c r="M566" s="5">
        <f t="shared" si="17"/>
        <v>48</v>
      </c>
      <c r="N566" s="22" cm="1">
        <f t="array" ref="N566">INDEX(Annuity_PolicyHoldersInforce,A566)*INDEX(Global_QxFactor,INDEX(Global_Age,A566),Global_QxIndex)</f>
        <v>7.0813497651410641E-5</v>
      </c>
      <c r="O566" s="22" cm="1">
        <f t="array" ref="O566">IF(A566=1,1,INDEX(Annuity_PolicyHoldersInforce,(A566-1))-INDEX(Annuity_Deaths,(A566-1)))</f>
        <v>0.99236950324437512</v>
      </c>
      <c r="P566" s="23" cm="1">
        <f t="array" ref="P566">Annuity_Annuity*((1+Annuity_AnnuityEscalation)^INDEX(Annuity_PolicyAge,A566))</f>
        <v>10401.269646942117</v>
      </c>
      <c r="Q566" s="23" cm="1">
        <f t="array" ref="Q566">INDEX(Annuity_PolicyHoldersInforce,A566)*INDEX(Global_EscalatedExpense,A566)</f>
        <v>48.952479598820545</v>
      </c>
      <c r="R566" s="23" cm="1">
        <f t="array" ref="R566">INDEX(Annuity_PolicyHoldersInforce,A566)*INDEX(Annuity_EscalatedAnnuity,A566)</f>
        <v>10321.902792646746</v>
      </c>
      <c r="S566" s="23" cm="1">
        <f t="array" ref="S566">-INDEX(Annuity_ExpensesPaid,A566)-INDEX(Annuity_AnnuitiesPaid,A566)</f>
        <v>-10370.855272245566</v>
      </c>
      <c r="T566" s="23" cm="1">
        <f t="array" ref="T566">IF(A566=Global_MaxT,INDEX(Annuity_NetCF,A566),INDEX(Annuity_NetCF,A566)+(INDEX(Annuity_BEL,(A566+1))*INDEX(Global_DiscountFactor,A566)))</f>
        <v>-3172560.1020185058</v>
      </c>
    </row>
    <row r="567" spans="1:20" x14ac:dyDescent="0.2">
      <c r="A567" s="7">
        <v>565</v>
      </c>
      <c r="B567" s="21">
        <f t="shared" si="16"/>
        <v>69</v>
      </c>
      <c r="C567" s="21"/>
      <c r="D567" s="22" cm="1">
        <f t="array" ref="D567">IF(A567=1,1,INDEX(Life_PolicyHoldersInforce,(A567-1))-INDEX(Life_Deaths,(A567-1))-INDEX(Life_Lapses,(A567-1)))</f>
        <v>6.405488342725054E-3</v>
      </c>
      <c r="E567" s="22" cm="1">
        <f t="array" ref="E567">(INDEX(Life_PolicyHoldersInforce,A567)-INDEX(Life_Deaths,A567))*INDEX(Life_LapseRateFactor,(Global_DurationInforce+A567))</f>
        <v>5.5990291426913456E-5</v>
      </c>
      <c r="F567" s="22" cm="1">
        <f t="array" ref="F567">INDEX(Life_PolicyHoldersInforce,A567)*INDEX(Global_QxFactor,INDEX(Global_Age,A567),Global_QxIndex)</f>
        <v>4.5708280255565172E-7</v>
      </c>
      <c r="G567" s="11" cm="1">
        <f t="array" ref="G567">INDEX(Life_Deaths,A567)*Life_SumAssured</f>
        <v>0.22854140127782585</v>
      </c>
      <c r="H567" s="11" cm="1">
        <f t="array" ref="H567">INDEX(Life_PolicyHoldersInforce,A567)*Life_Premium</f>
        <v>0.28568478008553744</v>
      </c>
      <c r="I567" s="11" cm="1">
        <f t="array" ref="I567">INDEX(Life_PolicyHoldersInforce,A567)*INDEX(Global_EscalatedExpense,A567)</f>
        <v>0.31726291177632227</v>
      </c>
      <c r="J567" s="11" cm="1">
        <f t="array" ref="J567">INDEX(Life_PremiumsReceived,A567)-INDEX(Life_ExpensesPaid,A567)-INDEX(Life_DeathBenefitsPaid,A567)</f>
        <v>-0.26011953296861068</v>
      </c>
      <c r="K567" s="11" cm="1">
        <f t="array" ref="K567">IF(A567=Global_MaxT,INDEX(Life_NetCF,A567),INDEX(Life_NetCF,A567)+(INDEX(Life_BEL,(A567+1))/INDEX(Global_DiscountFactor,A567)))</f>
        <v>-338.87749614348792</v>
      </c>
      <c r="L567" s="11"/>
      <c r="M567" s="5">
        <f t="shared" si="17"/>
        <v>48</v>
      </c>
      <c r="N567" s="22" cm="1">
        <f t="array" ref="N567">INDEX(Annuity_PolicyHoldersInforce,A567)*INDEX(Global_QxFactor,INDEX(Global_Age,A567),Global_QxIndex)</f>
        <v>7.0808444542227794E-5</v>
      </c>
      <c r="O567" s="22" cm="1">
        <f t="array" ref="O567">IF(A567=1,1,INDEX(Annuity_PolicyHoldersInforce,(A567-1))-INDEX(Annuity_Deaths,(A567-1)))</f>
        <v>0.99229868974672375</v>
      </c>
      <c r="P567" s="23" cm="1">
        <f t="array" ref="P567">Annuity_Annuity*((1+Annuity_AnnuityEscalation)^INDEX(Annuity_PolicyAge,A567))</f>
        <v>10401.269646942117</v>
      </c>
      <c r="Q567" s="23" cm="1">
        <f t="array" ref="Q567">INDEX(Annuity_PolicyHoldersInforce,A567)*INDEX(Global_EscalatedExpense,A567)</f>
        <v>49.148410677919195</v>
      </c>
      <c r="R567" s="23" cm="1">
        <f t="array" ref="R567">INDEX(Annuity_PolicyHoldersInforce,A567)*INDEX(Annuity_EscalatedAnnuity,A567)</f>
        <v>10321.166242363031</v>
      </c>
      <c r="S567" s="23" cm="1">
        <f t="array" ref="S567">-INDEX(Annuity_ExpensesPaid,A567)-INDEX(Annuity_AnnuitiesPaid,A567)</f>
        <v>-10370.31465304095</v>
      </c>
      <c r="T567" s="23" cm="1">
        <f t="array" ref="T567">IF(A567=Global_MaxT,INDEX(Annuity_NetCF,A567),INDEX(Annuity_NetCF,A567)+(INDEX(Annuity_BEL,(A567+1))*INDEX(Global_DiscountFactor,A567)))</f>
        <v>-3177581.3628019816</v>
      </c>
    </row>
    <row r="568" spans="1:20" x14ac:dyDescent="0.2">
      <c r="A568" s="7">
        <v>566</v>
      </c>
      <c r="B568" s="21">
        <f t="shared" si="16"/>
        <v>69</v>
      </c>
      <c r="C568" s="21"/>
      <c r="D568" s="22" cm="1">
        <f t="array" ref="D568">IF(A568=1,1,INDEX(Life_PolicyHoldersInforce,(A568-1))-INDEX(Life_Deaths,(A568-1))-INDEX(Life_Lapses,(A568-1)))</f>
        <v>6.3490409684955852E-3</v>
      </c>
      <c r="E568" s="22" cm="1">
        <f t="array" ref="E568">(INDEX(Life_PolicyHoldersInforce,A568)-INDEX(Life_Deaths,A568))*INDEX(Life_LapseRateFactor,(Global_DurationInforce+A568))</f>
        <v>5.54968856529444E-5</v>
      </c>
      <c r="F568" s="22" cm="1">
        <f t="array" ref="F568">INDEX(Life_PolicyHoldersInforce,A568)*INDEX(Global_QxFactor,INDEX(Global_Age,A568),Global_QxIndex)</f>
        <v>4.5305483113033227E-7</v>
      </c>
      <c r="G568" s="11" cm="1">
        <f t="array" ref="G568">INDEX(Life_Deaths,A568)*Life_SumAssured</f>
        <v>0.22652741556516615</v>
      </c>
      <c r="H568" s="11" cm="1">
        <f t="array" ref="H568">INDEX(Life_PolicyHoldersInforce,A568)*Life_Premium</f>
        <v>0.28316722719490311</v>
      </c>
      <c r="I568" s="11" cm="1">
        <f t="array" ref="I568">INDEX(Life_PolicyHoldersInforce,A568)*INDEX(Global_EscalatedExpense,A568)</f>
        <v>0.31574825930541961</v>
      </c>
      <c r="J568" s="11" cm="1">
        <f t="array" ref="J568">INDEX(Life_PremiumsReceived,A568)-INDEX(Life_ExpensesPaid,A568)-INDEX(Life_DeathBenefitsPaid,A568)</f>
        <v>-0.25910844767568264</v>
      </c>
      <c r="K568" s="11" cm="1">
        <f t="array" ref="K568">IF(A568=Global_MaxT,INDEX(Life_NetCF,A568),INDEX(Life_NetCF,A568)+(INDEX(Life_BEL,(A568+1))/INDEX(Global_DiscountFactor,A568)))</f>
        <v>-336.97712342289452</v>
      </c>
      <c r="L568" s="11"/>
      <c r="M568" s="5">
        <f t="shared" si="17"/>
        <v>48</v>
      </c>
      <c r="N568" s="22" cm="1">
        <f t="array" ref="N568">INDEX(Annuity_PolicyHoldersInforce,A568)*INDEX(Global_QxFactor,INDEX(Global_Age,A568),Global_QxIndex)</f>
        <v>7.080339179362469E-5</v>
      </c>
      <c r="O568" s="22" cm="1">
        <f t="array" ref="O568">IF(A568=1,1,INDEX(Annuity_PolicyHoldersInforce,(A568-1))-INDEX(Annuity_Deaths,(A568-1)))</f>
        <v>0.99222788130218154</v>
      </c>
      <c r="P568" s="23" cm="1">
        <f t="array" ref="P568">Annuity_Annuity*((1+Annuity_AnnuityEscalation)^INDEX(Annuity_PolicyAge,A568))</f>
        <v>10401.269646942117</v>
      </c>
      <c r="Q568" s="23" cm="1">
        <f t="array" ref="Q568">INDEX(Annuity_PolicyHoldersInforce,A568)*INDEX(Global_EscalatedExpense,A568)</f>
        <v>49.34512596627706</v>
      </c>
      <c r="R568" s="23" cm="1">
        <f t="array" ref="R568">INDEX(Annuity_PolicyHoldersInforce,A568)*INDEX(Annuity_EscalatedAnnuity,A568)</f>
        <v>10320.429744638066</v>
      </c>
      <c r="S568" s="23" cm="1">
        <f t="array" ref="S568">-INDEX(Annuity_ExpensesPaid,A568)-INDEX(Annuity_AnnuitiesPaid,A568)</f>
        <v>-10369.774870604344</v>
      </c>
      <c r="T568" s="23" cm="1">
        <f t="array" ref="T568">IF(A568=Global_MaxT,INDEX(Annuity_NetCF,A568),INDEX(Annuity_NetCF,A568)+(INDEX(Annuity_BEL,(A568+1))*INDEX(Global_DiscountFactor,A568)))</f>
        <v>-3182627.6080769189</v>
      </c>
    </row>
    <row r="569" spans="1:20" x14ac:dyDescent="0.2">
      <c r="A569" s="7">
        <v>567</v>
      </c>
      <c r="B569" s="21">
        <f t="shared" si="16"/>
        <v>69</v>
      </c>
      <c r="C569" s="21"/>
      <c r="D569" s="22" cm="1">
        <f t="array" ref="D569">IF(A569=1,1,INDEX(Life_PolicyHoldersInforce,(A569-1))-INDEX(Life_Deaths,(A569-1))-INDEX(Life_Lapses,(A569-1)))</f>
        <v>6.2930910280115104E-3</v>
      </c>
      <c r="E569" s="22" cm="1">
        <f t="array" ref="E569">(INDEX(Life_PolicyHoldersInforce,A569)-INDEX(Life_Deaths,A569))*INDEX(Life_LapseRateFactor,(Global_DurationInforce+A569))</f>
        <v>5.5007827940962199E-5</v>
      </c>
      <c r="F569" s="22" cm="1">
        <f t="array" ref="F569">INDEX(Life_PolicyHoldersInforce,A569)*INDEX(Global_QxFactor,INDEX(Global_Age,A569),Global_QxIndex)</f>
        <v>4.4906235557952935E-7</v>
      </c>
      <c r="G569" s="11" cm="1">
        <f t="array" ref="G569">INDEX(Life_Deaths,A569)*Life_SumAssured</f>
        <v>0.22453117778976467</v>
      </c>
      <c r="H569" s="11" cm="1">
        <f t="array" ref="H569">INDEX(Life_PolicyHoldersInforce,A569)*Life_Premium</f>
        <v>0.28067185984931337</v>
      </c>
      <c r="I569" s="11" cm="1">
        <f t="array" ref="I569">INDEX(Life_PolicyHoldersInforce,A569)*INDEX(Global_EscalatedExpense,A569)</f>
        <v>0.31424083797317931</v>
      </c>
      <c r="J569" s="11" cm="1">
        <f t="array" ref="J569">INDEX(Life_PremiumsReceived,A569)-INDEX(Life_ExpensesPaid,A569)-INDEX(Life_DeathBenefitsPaid,A569)</f>
        <v>-0.25810015591363061</v>
      </c>
      <c r="K569" s="11" cm="1">
        <f t="array" ref="K569">IF(A569=Global_MaxT,INDEX(Life_NetCF,A569),INDEX(Life_NetCF,A569)+(INDEX(Life_BEL,(A569+1))/INDEX(Global_DiscountFactor,A569)))</f>
        <v>-335.08696224271523</v>
      </c>
      <c r="L569" s="11"/>
      <c r="M569" s="5">
        <f t="shared" si="17"/>
        <v>48</v>
      </c>
      <c r="N569" s="22" cm="1">
        <f t="array" ref="N569">INDEX(Annuity_PolicyHoldersInforce,A569)*INDEX(Global_QxFactor,INDEX(Global_Age,A569),Global_QxIndex)</f>
        <v>7.079833940557558E-5</v>
      </c>
      <c r="O569" s="22" cm="1">
        <f t="array" ref="O569">IF(A569=1,1,INDEX(Annuity_PolicyHoldersInforce,(A569-1))-INDEX(Annuity_Deaths,(A569-1)))</f>
        <v>0.99215707791038787</v>
      </c>
      <c r="P569" s="23" cm="1">
        <f t="array" ref="P569">Annuity_Annuity*((1+Annuity_AnnuityEscalation)^INDEX(Annuity_PolicyAge,A569))</f>
        <v>10401.269646942117</v>
      </c>
      <c r="Q569" s="23" cm="1">
        <f t="array" ref="Q569">INDEX(Annuity_PolicyHoldersInforce,A569)*INDEX(Global_EscalatedExpense,A569)</f>
        <v>49.54262860267194</v>
      </c>
      <c r="R569" s="23" cm="1">
        <f t="array" ref="R569">INDEX(Annuity_PolicyHoldersInforce,A569)*INDEX(Annuity_EscalatedAnnuity,A569)</f>
        <v>10319.693299468103</v>
      </c>
      <c r="S569" s="23" cm="1">
        <f t="array" ref="S569">-INDEX(Annuity_ExpensesPaid,A569)-INDEX(Annuity_AnnuitiesPaid,A569)</f>
        <v>-10369.235928070775</v>
      </c>
      <c r="T569" s="23" cm="1">
        <f t="array" ref="T569">IF(A569=Global_MaxT,INDEX(Annuity_NetCF,A569),INDEX(Annuity_NetCF,A569)+(INDEX(Annuity_BEL,(A569+1))*INDEX(Global_DiscountFactor,A569)))</f>
        <v>-3187698.9586157519</v>
      </c>
    </row>
    <row r="570" spans="1:20" x14ac:dyDescent="0.2">
      <c r="A570" s="7">
        <v>568</v>
      </c>
      <c r="B570" s="21">
        <f t="shared" si="16"/>
        <v>69</v>
      </c>
      <c r="C570" s="21"/>
      <c r="D570" s="22" cm="1">
        <f t="array" ref="D570">IF(A570=1,1,INDEX(Life_PolicyHoldersInforce,(A570-1))-INDEX(Life_Deaths,(A570-1))-INDEX(Life_Lapses,(A570-1)))</f>
        <v>6.2376341377149685E-3</v>
      </c>
      <c r="E570" s="22" cm="1">
        <f t="array" ref="E570">(INDEX(Life_PolicyHoldersInforce,A570)-INDEX(Life_Deaths,A570))*INDEX(Life_LapseRateFactor,(Global_DurationInforce+A570))</f>
        <v>5.4523079974343811E-5</v>
      </c>
      <c r="F570" s="22" cm="1">
        <f t="array" ref="F570">INDEX(Life_PolicyHoldersInforce,A570)*INDEX(Global_QxFactor,INDEX(Global_Age,A570),Global_QxIndex)</f>
        <v>4.4510506310134482E-7</v>
      </c>
      <c r="G570" s="11" cm="1">
        <f t="array" ref="G570">INDEX(Life_Deaths,A570)*Life_SumAssured</f>
        <v>0.22255253155067242</v>
      </c>
      <c r="H570" s="11" cm="1">
        <f t="array" ref="H570">INDEX(Life_PolicyHoldersInforce,A570)*Life_Premium</f>
        <v>0.27819848254208762</v>
      </c>
      <c r="I570" s="11" cm="1">
        <f t="array" ref="I570">INDEX(Life_PolicyHoldersInforce,A570)*INDEX(Global_EscalatedExpense,A570)</f>
        <v>0.31274061325724944</v>
      </c>
      <c r="J570" s="11" cm="1">
        <f t="array" ref="J570">INDEX(Life_PremiumsReceived,A570)-INDEX(Life_ExpensesPaid,A570)-INDEX(Life_DeathBenefitsPaid,A570)</f>
        <v>-0.25709466226583422</v>
      </c>
      <c r="K570" s="11" cm="1">
        <f t="array" ref="K570">IF(A570=Global_MaxT,INDEX(Life_NetCF,A570),INDEX(Life_NetCF,A570)+(INDEX(Life_BEL,(A570+1))/INDEX(Global_DiscountFactor,A570)))</f>
        <v>-333.20696035853223</v>
      </c>
      <c r="L570" s="11"/>
      <c r="M570" s="5">
        <f t="shared" si="17"/>
        <v>48</v>
      </c>
      <c r="N570" s="22" cm="1">
        <f t="array" ref="N570">INDEX(Annuity_PolicyHoldersInforce,A570)*INDEX(Global_QxFactor,INDEX(Global_Age,A570),Global_QxIndex)</f>
        <v>7.0793287378054741E-5</v>
      </c>
      <c r="O570" s="22" cm="1">
        <f t="array" ref="O570">IF(A570=1,1,INDEX(Annuity_PolicyHoldersInforce,(A570-1))-INDEX(Annuity_Deaths,(A570-1)))</f>
        <v>0.99208627957098228</v>
      </c>
      <c r="P570" s="23" cm="1">
        <f t="array" ref="P570">Annuity_Annuity*((1+Annuity_AnnuityEscalation)^INDEX(Annuity_PolicyAge,A570))</f>
        <v>10401.269646942117</v>
      </c>
      <c r="Q570" s="23" cm="1">
        <f t="array" ref="Q570">INDEX(Annuity_PolicyHoldersInforce,A570)*INDEX(Global_EscalatedExpense,A570)</f>
        <v>49.740921738444818</v>
      </c>
      <c r="R570" s="23" cm="1">
        <f t="array" ref="R570">INDEX(Annuity_PolicyHoldersInforce,A570)*INDEX(Annuity_EscalatedAnnuity,A570)</f>
        <v>10318.956906849389</v>
      </c>
      <c r="S570" s="23" cm="1">
        <f t="array" ref="S570">-INDEX(Annuity_ExpensesPaid,A570)-INDEX(Annuity_AnnuitiesPaid,A570)</f>
        <v>-10368.697828587834</v>
      </c>
      <c r="T570" s="23" cm="1">
        <f t="array" ref="T570">IF(A570=Global_MaxT,INDEX(Annuity_NetCF,A570),INDEX(Annuity_NetCF,A570)+(INDEX(Annuity_BEL,(A570+1))*INDEX(Global_DiscountFactor,A570)))</f>
        <v>-3192795.5357756307</v>
      </c>
    </row>
    <row r="571" spans="1:20" x14ac:dyDescent="0.2">
      <c r="A571" s="7">
        <v>569</v>
      </c>
      <c r="B571" s="21">
        <f t="shared" si="16"/>
        <v>69</v>
      </c>
      <c r="C571" s="21"/>
      <c r="D571" s="22" cm="1">
        <f t="array" ref="D571">IF(A571=1,1,INDEX(Life_PolicyHoldersInforce,(A571-1))-INDEX(Life_Deaths,(A571-1))-INDEX(Life_Lapses,(A571-1)))</f>
        <v>6.1826659526775232E-3</v>
      </c>
      <c r="E571" s="22" cm="1">
        <f t="array" ref="E571">(INDEX(Life_PolicyHoldersInforce,A571)-INDEX(Life_Deaths,A571))*INDEX(Life_LapseRateFactor,(Global_DurationInforce+A571))</f>
        <v>5.404260377412552E-5</v>
      </c>
      <c r="F571" s="22" cm="1">
        <f t="array" ref="F571">INDEX(Life_PolicyHoldersInforce,A571)*INDEX(Global_QxFactor,INDEX(Global_Age,A571),Global_QxIndex)</f>
        <v>4.4118264365039874E-7</v>
      </c>
      <c r="G571" s="11" cm="1">
        <f t="array" ref="G571">INDEX(Life_Deaths,A571)*Life_SumAssured</f>
        <v>0.22059132182519936</v>
      </c>
      <c r="H571" s="11" cm="1">
        <f t="array" ref="H571">INDEX(Life_PolicyHoldersInforce,A571)*Life_Premium</f>
        <v>0.27574690148941755</v>
      </c>
      <c r="I571" s="11" cm="1">
        <f t="array" ref="I571">INDEX(Life_PolicyHoldersInforce,A571)*INDEX(Global_EscalatedExpense,A571)</f>
        <v>0.31124755080009159</v>
      </c>
      <c r="J571" s="11" cm="1">
        <f t="array" ref="J571">INDEX(Life_PremiumsReceived,A571)-INDEX(Life_ExpensesPaid,A571)-INDEX(Life_DeathBenefitsPaid,A571)</f>
        <v>-0.2560919711358734</v>
      </c>
      <c r="K571" s="11" cm="1">
        <f t="array" ref="K571">IF(A571=Global_MaxT,INDEX(Life_NetCF,A571),INDEX(Life_NetCF,A571)+(INDEX(Life_BEL,(A571+1))/INDEX(Global_DiscountFactor,A571)))</f>
        <v>-331.33706577443689</v>
      </c>
      <c r="L571" s="11"/>
      <c r="M571" s="5">
        <f t="shared" si="17"/>
        <v>48</v>
      </c>
      <c r="N571" s="22" cm="1">
        <f t="array" ref="N571">INDEX(Annuity_PolicyHoldersInforce,A571)*INDEX(Global_QxFactor,INDEX(Global_Age,A571),Global_QxIndex)</f>
        <v>7.0788235711036478E-5</v>
      </c>
      <c r="O571" s="22" cm="1">
        <f t="array" ref="O571">IF(A571=1,1,INDEX(Annuity_PolicyHoldersInforce,(A571-1))-INDEX(Annuity_Deaths,(A571-1)))</f>
        <v>0.99201548628360425</v>
      </c>
      <c r="P571" s="23" cm="1">
        <f t="array" ref="P571">Annuity_Annuity*((1+Annuity_AnnuityEscalation)^INDEX(Annuity_PolicyAge,A571))</f>
        <v>10401.269646942117</v>
      </c>
      <c r="Q571" s="23" cm="1">
        <f t="array" ref="Q571">INDEX(Annuity_PolicyHoldersInforce,A571)*INDEX(Global_EscalatedExpense,A571)</f>
        <v>49.940008537549751</v>
      </c>
      <c r="R571" s="23" cm="1">
        <f t="array" ref="R571">INDEX(Annuity_PolicyHoldersInforce,A571)*INDEX(Annuity_EscalatedAnnuity,A571)</f>
        <v>10318.220566778176</v>
      </c>
      <c r="S571" s="23" cm="1">
        <f t="array" ref="S571">-INDEX(Annuity_ExpensesPaid,A571)-INDEX(Annuity_AnnuitiesPaid,A571)</f>
        <v>-10368.160575315726</v>
      </c>
      <c r="T571" s="23" cm="1">
        <f t="array" ref="T571">IF(A571=Global_MaxT,INDEX(Annuity_NetCF,A571),INDEX(Annuity_NetCF,A571)+(INDEX(Annuity_BEL,(A571+1))*INDEX(Global_DiscountFactor,A571)))</f>
        <v>-3197917.4615012552</v>
      </c>
    </row>
    <row r="572" spans="1:20" x14ac:dyDescent="0.2">
      <c r="A572" s="7">
        <v>570</v>
      </c>
      <c r="B572" s="21">
        <f t="shared" si="16"/>
        <v>69</v>
      </c>
      <c r="C572" s="21"/>
      <c r="D572" s="22" cm="1">
        <f t="array" ref="D572">IF(A572=1,1,INDEX(Life_PolicyHoldersInforce,(A572-1))-INDEX(Life_Deaths,(A572-1))-INDEX(Life_Lapses,(A572-1)))</f>
        <v>6.1281821662597475E-3</v>
      </c>
      <c r="E572" s="22" cm="1">
        <f t="array" ref="E572">(INDEX(Life_PolicyHoldersInforce,A572)-INDEX(Life_Deaths,A572))*INDEX(Life_LapseRateFactor,(Global_DurationInforce+A572))</f>
        <v>5.3566361696027352E-5</v>
      </c>
      <c r="F572" s="22" cm="1">
        <f t="array" ref="F572">INDEX(Life_PolicyHoldersInforce,A572)*INDEX(Global_QxFactor,INDEX(Global_Age,A572),Global_QxIndex)</f>
        <v>4.3729478991353814E-7</v>
      </c>
      <c r="G572" s="11" cm="1">
        <f t="array" ref="G572">INDEX(Life_Deaths,A572)*Life_SumAssured</f>
        <v>0.21864739495676908</v>
      </c>
      <c r="H572" s="11" cm="1">
        <f t="array" ref="H572">INDEX(Life_PolicyHoldersInforce,A572)*Life_Premium</f>
        <v>0.27331692461518475</v>
      </c>
      <c r="I572" s="11" cm="1">
        <f t="array" ref="I572">INDEX(Life_PolicyHoldersInforce,A572)*INDEX(Global_EscalatedExpense,A572)</f>
        <v>0.30976161640819433</v>
      </c>
      <c r="J572" s="11" cm="1">
        <f t="array" ref="J572">INDEX(Life_PremiumsReceived,A572)-INDEX(Life_ExpensesPaid,A572)-INDEX(Life_DeathBenefitsPaid,A572)</f>
        <v>-0.25509208674977868</v>
      </c>
      <c r="K572" s="11" cm="1">
        <f t="array" ref="K572">IF(A572=Global_MaxT,INDEX(Life_NetCF,A572),INDEX(Life_NetCF,A572)+(INDEX(Life_BEL,(A572+1))/INDEX(Global_DiscountFactor,A572)))</f>
        <v>-329.47722674200531</v>
      </c>
      <c r="L572" s="11"/>
      <c r="M572" s="5">
        <f t="shared" si="17"/>
        <v>48</v>
      </c>
      <c r="N572" s="22" cm="1">
        <f t="array" ref="N572">INDEX(Annuity_PolicyHoldersInforce,A572)*INDEX(Global_QxFactor,INDEX(Global_Age,A572),Global_QxIndex)</f>
        <v>7.0783184404495027E-5</v>
      </c>
      <c r="O572" s="22" cm="1">
        <f t="array" ref="O572">IF(A572=1,1,INDEX(Annuity_PolicyHoldersInforce,(A572-1))-INDEX(Annuity_Deaths,(A572-1)))</f>
        <v>0.9919446980478932</v>
      </c>
      <c r="P572" s="23" cm="1">
        <f t="array" ref="P572">Annuity_Annuity*((1+Annuity_AnnuityEscalation)^INDEX(Annuity_PolicyAge,A572))</f>
        <v>10401.269646942117</v>
      </c>
      <c r="Q572" s="23" cm="1">
        <f t="array" ref="Q572">INDEX(Annuity_PolicyHoldersInforce,A572)*INDEX(Global_EscalatedExpense,A572)</f>
        <v>50.139892176604391</v>
      </c>
      <c r="R572" s="23" cm="1">
        <f t="array" ref="R572">INDEX(Annuity_PolicyHoldersInforce,A572)*INDEX(Annuity_EscalatedAnnuity,A572)</f>
        <v>10317.484279250715</v>
      </c>
      <c r="S572" s="23" cm="1">
        <f t="array" ref="S572">-INDEX(Annuity_ExpensesPaid,A572)-INDEX(Annuity_AnnuitiesPaid,A572)</f>
        <v>-10367.62417142732</v>
      </c>
      <c r="T572" s="23" cm="1">
        <f t="array" ref="T572">IF(A572=Global_MaxT,INDEX(Annuity_NetCF,A572),INDEX(Annuity_NetCF,A572)+(INDEX(Annuity_BEL,(A572+1))*INDEX(Global_DiscountFactor,A572)))</f>
        <v>-3203064.8583277203</v>
      </c>
    </row>
    <row r="573" spans="1:20" x14ac:dyDescent="0.2">
      <c r="A573" s="7">
        <v>571</v>
      </c>
      <c r="B573" s="21">
        <f t="shared" si="16"/>
        <v>69</v>
      </c>
      <c r="C573" s="21"/>
      <c r="D573" s="22" cm="1">
        <f t="array" ref="D573">IF(A573=1,1,INDEX(Life_PolicyHoldersInforce,(A573-1))-INDEX(Life_Deaths,(A573-1))-INDEX(Life_Lapses,(A573-1)))</f>
        <v>6.0741785097738069E-3</v>
      </c>
      <c r="E573" s="22" cm="1">
        <f t="array" ref="E573">(INDEX(Life_PolicyHoldersInforce,A573)-INDEX(Life_Deaths,A573))*INDEX(Life_LapseRateFactor,(Global_DurationInforce+A573))</f>
        <v>5.309431642750371E-5</v>
      </c>
      <c r="F573" s="22" cm="1">
        <f t="array" ref="F573">INDEX(Life_PolicyHoldersInforce,A573)*INDEX(Global_QxFactor,INDEX(Global_Age,A573),Global_QxIndex)</f>
        <v>4.3344119728575964E-7</v>
      </c>
      <c r="G573" s="11" cm="1">
        <f t="array" ref="G573">INDEX(Life_Deaths,A573)*Life_SumAssured</f>
        <v>0.21672059864287982</v>
      </c>
      <c r="H573" s="11" cm="1">
        <f t="array" ref="H573">INDEX(Life_PolicyHoldersInforce,A573)*Life_Premium</f>
        <v>0.2709083615359118</v>
      </c>
      <c r="I573" s="11" cm="1">
        <f t="array" ref="I573">INDEX(Life_PolicyHoldersInforce,A573)*INDEX(Global_EscalatedExpense,A573)</f>
        <v>0.30828277605129067</v>
      </c>
      <c r="J573" s="11" cm="1">
        <f t="array" ref="J573">INDEX(Life_PremiumsReceived,A573)-INDEX(Life_ExpensesPaid,A573)-INDEX(Life_DeathBenefitsPaid,A573)</f>
        <v>-0.25409501315825866</v>
      </c>
      <c r="K573" s="11" cm="1">
        <f t="array" ref="K573">IF(A573=Global_MaxT,INDEX(Life_NetCF,A573),INDEX(Life_NetCF,A573)+(INDEX(Life_BEL,(A573+1))/INDEX(Global_DiscountFactor,A573)))</f>
        <v>-327.62739175927584</v>
      </c>
      <c r="L573" s="11"/>
      <c r="M573" s="5">
        <f t="shared" si="17"/>
        <v>48</v>
      </c>
      <c r="N573" s="22" cm="1">
        <f t="array" ref="N573">INDEX(Annuity_PolicyHoldersInforce,A573)*INDEX(Global_QxFactor,INDEX(Global_Age,A573),Global_QxIndex)</f>
        <v>7.0778133458404679E-5</v>
      </c>
      <c r="O573" s="22" cm="1">
        <f t="array" ref="O573">IF(A573=1,1,INDEX(Annuity_PolicyHoldersInforce,(A573-1))-INDEX(Annuity_Deaths,(A573-1)))</f>
        <v>0.99187391486348875</v>
      </c>
      <c r="P573" s="23" cm="1">
        <f t="array" ref="P573">Annuity_Annuity*((1+Annuity_AnnuityEscalation)^INDEX(Annuity_PolicyAge,A573))</f>
        <v>10401.269646942117</v>
      </c>
      <c r="Q573" s="23" cm="1">
        <f t="array" ref="Q573">INDEX(Annuity_PolicyHoldersInforce,A573)*INDEX(Global_EscalatedExpense,A573)</f>
        <v>50.340575844940808</v>
      </c>
      <c r="R573" s="23" cm="1">
        <f t="array" ref="R573">INDEX(Annuity_PolicyHoldersInforce,A573)*INDEX(Annuity_EscalatedAnnuity,A573)</f>
        <v>10316.748044263255</v>
      </c>
      <c r="S573" s="23" cm="1">
        <f t="array" ref="S573">-INDEX(Annuity_ExpensesPaid,A573)-INDEX(Annuity_AnnuitiesPaid,A573)</f>
        <v>-10367.088620108196</v>
      </c>
      <c r="T573" s="23" cm="1">
        <f t="array" ref="T573">IF(A573=Global_MaxT,INDEX(Annuity_NetCF,A573),INDEX(Annuity_NetCF,A573)+(INDEX(Annuity_BEL,(A573+1))*INDEX(Global_DiscountFactor,A573)))</f>
        <v>-3208237.8493833793</v>
      </c>
    </row>
    <row r="574" spans="1:20" x14ac:dyDescent="0.2">
      <c r="A574" s="7">
        <v>572</v>
      </c>
      <c r="B574" s="21">
        <f t="shared" si="16"/>
        <v>69</v>
      </c>
      <c r="C574" s="21"/>
      <c r="D574" s="22" cm="1">
        <f t="array" ref="D574">IF(A574=1,1,INDEX(Life_PolicyHoldersInforce,(A574-1))-INDEX(Life_Deaths,(A574-1))-INDEX(Life_Lapses,(A574-1)))</f>
        <v>6.0206507521490173E-3</v>
      </c>
      <c r="E574" s="22" cm="1">
        <f t="array" ref="E574">(INDEX(Life_PolicyHoldersInforce,A574)-INDEX(Life_Deaths,A574))*INDEX(Life_LapseRateFactor,(Global_DurationInforce+A574))</f>
        <v>5.262643098482001E-5</v>
      </c>
      <c r="F574" s="22" cm="1">
        <f t="array" ref="F574">INDEX(Life_PolicyHoldersInforce,A574)*INDEX(Global_QxFactor,INDEX(Global_Age,A574),Global_QxIndex)</f>
        <v>4.2962156384634421E-7</v>
      </c>
      <c r="G574" s="11" cm="1">
        <f t="array" ref="G574">INDEX(Life_Deaths,A574)*Life_SumAssured</f>
        <v>0.2148107819231721</v>
      </c>
      <c r="H574" s="11" cm="1">
        <f t="array" ref="H574">INDEX(Life_PolicyHoldersInforce,A574)*Life_Premium</f>
        <v>0.26852102354584617</v>
      </c>
      <c r="I574" s="11" cm="1">
        <f t="array" ref="I574">INDEX(Life_PolicyHoldersInforce,A574)*INDEX(Global_EscalatedExpense,A574)</f>
        <v>0.30681099586157812</v>
      </c>
      <c r="J574" s="11" cm="1">
        <f t="array" ref="J574">INDEX(Life_PremiumsReceived,A574)-INDEX(Life_ExpensesPaid,A574)-INDEX(Life_DeathBenefitsPaid,A574)</f>
        <v>-0.25310075423890405</v>
      </c>
      <c r="K574" s="11" cm="1">
        <f t="array" ref="K574">IF(A574=Global_MaxT,INDEX(Life_NetCF,A574),INDEX(Life_NetCF,A574)+(INDEX(Life_BEL,(A574+1))/INDEX(Global_DiscountFactor,A574)))</f>
        <v>-325.78750956972976</v>
      </c>
      <c r="L574" s="11"/>
      <c r="M574" s="5">
        <f t="shared" si="17"/>
        <v>48</v>
      </c>
      <c r="N574" s="22" cm="1">
        <f t="array" ref="N574">INDEX(Annuity_PolicyHoldersInforce,A574)*INDEX(Global_QxFactor,INDEX(Global_Age,A574),Global_QxIndex)</f>
        <v>7.0773082872739726E-5</v>
      </c>
      <c r="O574" s="22" cm="1">
        <f t="array" ref="O574">IF(A574=1,1,INDEX(Annuity_PolicyHoldersInforce,(A574-1))-INDEX(Annuity_Deaths,(A574-1)))</f>
        <v>0.99180313673003029</v>
      </c>
      <c r="P574" s="23" cm="1">
        <f t="array" ref="P574">Annuity_Annuity*((1+Annuity_AnnuityEscalation)^INDEX(Annuity_PolicyAge,A574))</f>
        <v>10401.269646942117</v>
      </c>
      <c r="Q574" s="23" cm="1">
        <f t="array" ref="Q574">INDEX(Annuity_PolicyHoldersInforce,A574)*INDEX(Global_EscalatedExpense,A574)</f>
        <v>50.542062744656256</v>
      </c>
      <c r="R574" s="23" cm="1">
        <f t="array" ref="R574">INDEX(Annuity_PolicyHoldersInforce,A574)*INDEX(Annuity_EscalatedAnnuity,A574)</f>
        <v>10316.011861812047</v>
      </c>
      <c r="S574" s="23" cm="1">
        <f t="array" ref="S574">-INDEX(Annuity_ExpensesPaid,A574)-INDEX(Annuity_AnnuitiesPaid,A574)</f>
        <v>-10366.553924556703</v>
      </c>
      <c r="T574" s="23" cm="1">
        <f t="array" ref="T574">IF(A574=Global_MaxT,INDEX(Annuity_NetCF,A574),INDEX(Annuity_NetCF,A574)+(INDEX(Annuity_BEL,(A574+1))*INDEX(Global_DiscountFactor,A574)))</f>
        <v>-3213436.5583927184</v>
      </c>
    </row>
    <row r="575" spans="1:20" x14ac:dyDescent="0.2">
      <c r="A575" s="7">
        <v>573</v>
      </c>
      <c r="B575" s="21">
        <f t="shared" si="16"/>
        <v>69</v>
      </c>
      <c r="C575" s="21"/>
      <c r="D575" s="22" cm="1">
        <f t="array" ref="D575">IF(A575=1,1,INDEX(Life_PolicyHoldersInforce,(A575-1))-INDEX(Life_Deaths,(A575-1))-INDEX(Life_Lapses,(A575-1)))</f>
        <v>5.9675946996003513E-3</v>
      </c>
      <c r="E575" s="22" cm="1">
        <f t="array" ref="E575">(INDEX(Life_PolicyHoldersInforce,A575)-INDEX(Life_Deaths,A575))*INDEX(Life_LapseRateFactor,(Global_DurationInforce+A575))</f>
        <v>5.2162668710155147E-5</v>
      </c>
      <c r="F575" s="22" cm="1">
        <f t="array" ref="F575">INDEX(Life_PolicyHoldersInforce,A575)*INDEX(Global_QxFactor,INDEX(Global_Age,A575),Global_QxIndex)</f>
        <v>4.2583559033520249E-7</v>
      </c>
      <c r="G575" s="11" cm="1">
        <f t="array" ref="G575">INDEX(Life_Deaths,A575)*Life_SumAssured</f>
        <v>0.21291779516760123</v>
      </c>
      <c r="H575" s="11" cm="1">
        <f t="array" ref="H575">INDEX(Life_PolicyHoldersInforce,A575)*Life_Premium</f>
        <v>0.26615472360217568</v>
      </c>
      <c r="I575" s="11" cm="1">
        <f t="array" ref="I575">INDEX(Life_PolicyHoldersInforce,A575)*INDEX(Global_EscalatedExpense,A575)</f>
        <v>0.30534624213294304</v>
      </c>
      <c r="J575" s="11" cm="1">
        <f t="array" ref="J575">INDEX(Life_PremiumsReceived,A575)-INDEX(Life_ExpensesPaid,A575)-INDEX(Life_DeathBenefitsPaid,A575)</f>
        <v>-0.25210931369836859</v>
      </c>
      <c r="K575" s="11" cm="1">
        <f t="array" ref="K575">IF(A575=Global_MaxT,INDEX(Life_NetCF,A575),INDEX(Life_NetCF,A575)+(INDEX(Life_BEL,(A575+1))/INDEX(Global_DiscountFactor,A575)))</f>
        <v>-323.95752916127475</v>
      </c>
      <c r="L575" s="11"/>
      <c r="M575" s="5">
        <f t="shared" si="17"/>
        <v>48</v>
      </c>
      <c r="N575" s="22" cm="1">
        <f t="array" ref="N575">INDEX(Annuity_PolicyHoldersInforce,A575)*INDEX(Global_QxFactor,INDEX(Global_Age,A575),Global_QxIndex)</f>
        <v>7.0768032647474429E-5</v>
      </c>
      <c r="O575" s="22" cm="1">
        <f t="array" ref="O575">IF(A575=1,1,INDEX(Annuity_PolicyHoldersInforce,(A575-1))-INDEX(Annuity_Deaths,(A575-1)))</f>
        <v>0.99173236364715756</v>
      </c>
      <c r="P575" s="23" cm="1">
        <f t="array" ref="P575">Annuity_Annuity*((1+Annuity_AnnuityEscalation)^INDEX(Annuity_PolicyAge,A575))</f>
        <v>10401.269646942117</v>
      </c>
      <c r="Q575" s="23" cm="1">
        <f t="array" ref="Q575">INDEX(Annuity_PolicyHoldersInforce,A575)*INDEX(Global_EscalatedExpense,A575)</f>
        <v>50.744356090664269</v>
      </c>
      <c r="R575" s="23" cm="1">
        <f t="array" ref="R575">INDEX(Annuity_PolicyHoldersInforce,A575)*INDEX(Annuity_EscalatedAnnuity,A575)</f>
        <v>10315.275731893342</v>
      </c>
      <c r="S575" s="23" cm="1">
        <f t="array" ref="S575">-INDEX(Annuity_ExpensesPaid,A575)-INDEX(Annuity_AnnuitiesPaid,A575)</f>
        <v>-10366.020087984007</v>
      </c>
      <c r="T575" s="23" cm="1">
        <f t="array" ref="T575">IF(A575=Global_MaxT,INDEX(Annuity_NetCF,A575),INDEX(Annuity_NetCF,A575)+(INDEX(Annuity_BEL,(A575+1))*INDEX(Global_DiscountFactor,A575)))</f>
        <v>-3218661.109679244</v>
      </c>
    </row>
    <row r="576" spans="1:20" x14ac:dyDescent="0.2">
      <c r="A576" s="7">
        <v>574</v>
      </c>
      <c r="B576" s="21">
        <f t="shared" si="16"/>
        <v>69</v>
      </c>
      <c r="C576" s="21"/>
      <c r="D576" s="22" cm="1">
        <f t="array" ref="D576">IF(A576=1,1,INDEX(Life_PolicyHoldersInforce,(A576-1))-INDEX(Life_Deaths,(A576-1))-INDEX(Life_Lapses,(A576-1)))</f>
        <v>5.9150061952998609E-3</v>
      </c>
      <c r="E576" s="22" cm="1">
        <f t="array" ref="E576">(INDEX(Life_PolicyHoldersInforce,A576)-INDEX(Life_Deaths,A576))*INDEX(Life_LapseRateFactor,(Global_DurationInforce+A576))</f>
        <v>5.1702993268729345E-5</v>
      </c>
      <c r="F576" s="22" cm="1">
        <f t="array" ref="F576">INDEX(Life_PolicyHoldersInforce,A576)*INDEX(Global_QxFactor,INDEX(Global_Age,A576),Global_QxIndex)</f>
        <v>4.2208298012942821E-7</v>
      </c>
      <c r="G576" s="11" cm="1">
        <f t="array" ref="G576">INDEX(Life_Deaths,A576)*Life_SumAssured</f>
        <v>0.21104149006471409</v>
      </c>
      <c r="H576" s="11" cm="1">
        <f t="array" ref="H576">INDEX(Life_PolicyHoldersInforce,A576)*Life_Premium</f>
        <v>0.26380927631037382</v>
      </c>
      <c r="I576" s="11" cm="1">
        <f t="array" ref="I576">INDEX(Life_PolicyHoldersInforce,A576)*INDEX(Global_EscalatedExpense,A576)</f>
        <v>0.30388848132018947</v>
      </c>
      <c r="J576" s="11" cm="1">
        <f t="array" ref="J576">INDEX(Life_PremiumsReceived,A576)-INDEX(Life_ExpensesPaid,A576)-INDEX(Life_DeathBenefitsPaid,A576)</f>
        <v>-0.25112069507452972</v>
      </c>
      <c r="K576" s="11" cm="1">
        <f t="array" ref="K576">IF(A576=Global_MaxT,INDEX(Life_NetCF,A576),INDEX(Life_NetCF,A576)+(INDEX(Life_BEL,(A576+1))/INDEX(Global_DiscountFactor,A576)))</f>
        <v>-322.13739976523095</v>
      </c>
      <c r="L576" s="11"/>
      <c r="M576" s="5">
        <f t="shared" si="17"/>
        <v>48</v>
      </c>
      <c r="N576" s="22" cm="1">
        <f t="array" ref="N576">INDEX(Annuity_PolicyHoldersInforce,A576)*INDEX(Global_QxFactor,INDEX(Global_Age,A576),Global_QxIndex)</f>
        <v>7.0762982782583082E-5</v>
      </c>
      <c r="O576" s="22" cm="1">
        <f t="array" ref="O576">IF(A576=1,1,INDEX(Annuity_PolicyHoldersInforce,(A576-1))-INDEX(Annuity_Deaths,(A576-1)))</f>
        <v>0.99166159561451006</v>
      </c>
      <c r="P576" s="23" cm="1">
        <f t="array" ref="P576">Annuity_Annuity*((1+Annuity_AnnuityEscalation)^INDEX(Annuity_PolicyAge,A576))</f>
        <v>10401.269646942117</v>
      </c>
      <c r="Q576" s="23" cm="1">
        <f t="array" ref="Q576">INDEX(Annuity_PolicyHoldersInforce,A576)*INDEX(Global_EscalatedExpense,A576)</f>
        <v>50.947459110746067</v>
      </c>
      <c r="R576" s="23" cm="1">
        <f t="array" ref="R576">INDEX(Annuity_PolicyHoldersInforce,A576)*INDEX(Annuity_EscalatedAnnuity,A576)</f>
        <v>10314.539654503391</v>
      </c>
      <c r="S576" s="23" cm="1">
        <f t="array" ref="S576">-INDEX(Annuity_ExpensesPaid,A576)-INDEX(Annuity_AnnuitiesPaid,A576)</f>
        <v>-10365.487113614137</v>
      </c>
      <c r="T576" s="23" cm="1">
        <f t="array" ref="T576">IF(A576=Global_MaxT,INDEX(Annuity_NetCF,A576),INDEX(Annuity_NetCF,A576)+(INDEX(Annuity_BEL,(A576+1))*INDEX(Global_DiscountFactor,A576)))</f>
        <v>-3223911.6281683873</v>
      </c>
    </row>
    <row r="577" spans="1:20" x14ac:dyDescent="0.2">
      <c r="A577" s="7">
        <v>575</v>
      </c>
      <c r="B577" s="21">
        <f t="shared" si="16"/>
        <v>69</v>
      </c>
      <c r="C577" s="21"/>
      <c r="D577" s="22" cm="1">
        <f t="array" ref="D577">IF(A577=1,1,INDEX(Life_PolicyHoldersInforce,(A577-1))-INDEX(Life_Deaths,(A577-1))-INDEX(Life_Lapses,(A577-1)))</f>
        <v>5.862881119051002E-3</v>
      </c>
      <c r="E577" s="22" cm="1">
        <f t="array" ref="E577">(INDEX(Life_PolicyHoldersInforce,A577)-INDEX(Life_Deaths,A577))*INDEX(Life_LapseRateFactor,(Global_DurationInforce+A577))</f>
        <v>5.1247368645957482E-5</v>
      </c>
      <c r="F577" s="22" cm="1">
        <f t="array" ref="F577">INDEX(Life_PolicyHoldersInforce,A577)*INDEX(Global_QxFactor,INDEX(Global_Age,A577),Global_QxIndex)</f>
        <v>4.1836343922005866E-7</v>
      </c>
      <c r="G577" s="11" cm="1">
        <f t="array" ref="G577">INDEX(Life_Deaths,A577)*Life_SumAssured</f>
        <v>0.20918171961002932</v>
      </c>
      <c r="H577" s="11" cm="1">
        <f t="array" ref="H577">INDEX(Life_PolicyHoldersInforce,A577)*Life_Premium</f>
        <v>0.26148449790967471</v>
      </c>
      <c r="I577" s="11" cm="1">
        <f t="array" ref="I577">INDEX(Life_PolicyHoldersInforce,A577)*INDEX(Global_EscalatedExpense,A577)</f>
        <v>0.30243768003827004</v>
      </c>
      <c r="J577" s="11" cm="1">
        <f t="array" ref="J577">INDEX(Life_PremiumsReceived,A577)-INDEX(Life_ExpensesPaid,A577)-INDEX(Life_DeathBenefitsPaid,A577)</f>
        <v>-0.25013490173862463</v>
      </c>
      <c r="K577" s="11" cm="1">
        <f t="array" ref="K577">IF(A577=Global_MaxT,INDEX(Life_NetCF,A577),INDEX(Life_NetCF,A577)+(INDEX(Life_BEL,(A577+1))/INDEX(Global_DiscountFactor,A577)))</f>
        <v>-320.32707085531996</v>
      </c>
      <c r="L577" s="11"/>
      <c r="M577" s="5">
        <f t="shared" si="17"/>
        <v>48</v>
      </c>
      <c r="N577" s="22" cm="1">
        <f t="array" ref="N577">INDEX(Annuity_PolicyHoldersInforce,A577)*INDEX(Global_QxFactor,INDEX(Global_Age,A577),Global_QxIndex)</f>
        <v>7.075793327803996E-5</v>
      </c>
      <c r="O577" s="22" cm="1">
        <f t="array" ref="O577">IF(A577=1,1,INDEX(Annuity_PolicyHoldersInforce,(A577-1))-INDEX(Annuity_Deaths,(A577-1)))</f>
        <v>0.99159083263172743</v>
      </c>
      <c r="P577" s="23" cm="1">
        <f t="array" ref="P577">Annuity_Annuity*((1+Annuity_AnnuityEscalation)^INDEX(Annuity_PolicyAge,A577))</f>
        <v>10401.269646942117</v>
      </c>
      <c r="Q577" s="23" cm="1">
        <f t="array" ref="Q577">INDEX(Annuity_PolicyHoldersInforce,A577)*INDEX(Global_EscalatedExpense,A577)</f>
        <v>51.151375045601931</v>
      </c>
      <c r="R577" s="23" cm="1">
        <f t="array" ref="R577">INDEX(Annuity_PolicyHoldersInforce,A577)*INDEX(Annuity_EscalatedAnnuity,A577)</f>
        <v>10313.803629638447</v>
      </c>
      <c r="S577" s="23" cm="1">
        <f t="array" ref="S577">-INDEX(Annuity_ExpensesPaid,A577)-INDEX(Annuity_AnnuitiesPaid,A577)</f>
        <v>-10364.955004684049</v>
      </c>
      <c r="T577" s="23" cm="1">
        <f t="array" ref="T577">IF(A577=Global_MaxT,INDEX(Annuity_NetCF,A577),INDEX(Annuity_NetCF,A577)+(INDEX(Annuity_BEL,(A577+1))*INDEX(Global_DiscountFactor,A577)))</f>
        <v>-3229188.2393904203</v>
      </c>
    </row>
    <row r="578" spans="1:20" x14ac:dyDescent="0.2">
      <c r="A578" s="7">
        <v>576</v>
      </c>
      <c r="B578" s="21">
        <f t="shared" si="16"/>
        <v>70</v>
      </c>
      <c r="C578" s="21"/>
      <c r="D578" s="22" cm="1">
        <f t="array" ref="D578">IF(A578=1,1,INDEX(Life_PolicyHoldersInforce,(A578-1))-INDEX(Life_Deaths,(A578-1))-INDEX(Life_Lapses,(A578-1)))</f>
        <v>5.8112153869658246E-3</v>
      </c>
      <c r="E578" s="22" cm="1">
        <f t="array" ref="E578">(INDEX(Life_PolicyHoldersInforce,A578)-INDEX(Life_Deaths,A578))*INDEX(Life_LapseRateFactor,(Global_DurationInforce+A578))</f>
        <v>5.0795320025963551E-5</v>
      </c>
      <c r="F578" s="22" cm="1">
        <f t="array" ref="F578">INDEX(Life_PolicyHoldersInforce,A578)*INDEX(Global_QxFactor,INDEX(Global_Age,A578),Global_QxIndex)</f>
        <v>4.6490982727458633E-7</v>
      </c>
      <c r="G578" s="11" cm="1">
        <f t="array" ref="G578">INDEX(Life_Deaths,A578)*Life_SumAssured</f>
        <v>0.23245491363729318</v>
      </c>
      <c r="H578" s="11" cm="1">
        <f t="array" ref="H578">INDEX(Life_PolicyHoldersInforce,A578)*Life_Premium</f>
        <v>0.25918020625867577</v>
      </c>
      <c r="I578" s="11" cm="1">
        <f t="array" ref="I578">INDEX(Life_PolicyHoldersInforce,A578)*INDEX(Global_EscalatedExpense,A578)</f>
        <v>0.30099380506152157</v>
      </c>
      <c r="J578" s="11" cm="1">
        <f t="array" ref="J578">INDEX(Life_PremiumsReceived,A578)-INDEX(Life_ExpensesPaid,A578)-INDEX(Life_DeathBenefitsPaid,A578)</f>
        <v>-0.27426851244013895</v>
      </c>
      <c r="K578" s="11" cm="1">
        <f t="array" ref="K578">IF(A578=Global_MaxT,INDEX(Life_NetCF,A578),INDEX(Life_NetCF,A578)+(INDEX(Life_BEL,(A578+1))/INDEX(Global_DiscountFactor,A578)))</f>
        <v>-318.5264921466561</v>
      </c>
      <c r="L578" s="11"/>
      <c r="M578" s="5">
        <f t="shared" si="17"/>
        <v>49</v>
      </c>
      <c r="N578" s="22" cm="1">
        <f t="array" ref="N578">INDEX(Annuity_PolicyHoldersInforce,A578)*INDEX(Global_QxFactor,INDEX(Global_Age,A578),Global_QxIndex)</f>
        <v>7.9323755182308464E-5</v>
      </c>
      <c r="O578" s="22" cm="1">
        <f t="array" ref="O578">IF(A578=1,1,INDEX(Annuity_PolicyHoldersInforce,(A578-1))-INDEX(Annuity_Deaths,(A578-1)))</f>
        <v>0.99152007469844938</v>
      </c>
      <c r="P578" s="23" cm="1">
        <f t="array" ref="P578">Annuity_Annuity*((1+Annuity_AnnuityEscalation)^INDEX(Annuity_PolicyAge,A578))</f>
        <v>10921.333129289224</v>
      </c>
      <c r="Q578" s="23" cm="1">
        <f t="array" ref="Q578">INDEX(Annuity_PolicyHoldersInforce,A578)*INDEX(Global_EscalatedExpense,A578)</f>
        <v>51.356107148902943</v>
      </c>
      <c r="R578" s="23" cm="1">
        <f t="array" ref="R578">INDEX(Annuity_PolicyHoldersInforce,A578)*INDEX(Annuity_EscalatedAnnuity,A578)</f>
        <v>10828.7210401595</v>
      </c>
      <c r="S578" s="23" cm="1">
        <f t="array" ref="S578">-INDEX(Annuity_ExpensesPaid,A578)-INDEX(Annuity_AnnuitiesPaid,A578)</f>
        <v>-10880.077147308402</v>
      </c>
      <c r="T578" s="23" cm="1">
        <f t="array" ref="T578">IF(A578=Global_MaxT,INDEX(Annuity_NetCF,A578),INDEX(Annuity_NetCF,A578)+(INDEX(Annuity_BEL,(A578+1))*INDEX(Global_DiscountFactor,A578)))</f>
        <v>-3234491.0694833873</v>
      </c>
    </row>
    <row r="579" spans="1:20" x14ac:dyDescent="0.2">
      <c r="A579" s="7">
        <v>577</v>
      </c>
      <c r="B579" s="21">
        <f t="shared" ref="B579:B642" si="18">FLOOR(Global_AgeAtInception+((Global_DurationInforce+A579)/12),1)</f>
        <v>70</v>
      </c>
      <c r="C579" s="21"/>
      <c r="D579" s="22" cm="1">
        <f t="array" ref="D579">IF(A579=1,1,INDEX(Life_PolicyHoldersInforce,(A579-1))-INDEX(Life_Deaths,(A579-1))-INDEX(Life_Lapses,(A579-1)))</f>
        <v>5.7599551571125866E-3</v>
      </c>
      <c r="E579" s="22" cm="1">
        <f t="array" ref="E579">(INDEX(Life_PolicyHoldersInforce,A579)-INDEX(Life_Deaths,A579))*INDEX(Life_LapseRateFactor,(Global_DurationInforce+A579))</f>
        <v>5.034725888786845E-5</v>
      </c>
      <c r="F579" s="22" cm="1">
        <f t="array" ref="F579">INDEX(Life_PolicyHoldersInforce,A579)*INDEX(Global_QxFactor,INDEX(Global_Age,A579),Global_QxIndex)</f>
        <v>4.6080889777529834E-7</v>
      </c>
      <c r="G579" s="11" cm="1">
        <f t="array" ref="G579">INDEX(Life_Deaths,A579)*Life_SumAssured</f>
        <v>0.23040444888764916</v>
      </c>
      <c r="H579" s="11" cm="1">
        <f t="array" ref="H579">INDEX(Life_PolicyHoldersInforce,A579)*Life_Premium</f>
        <v>0.25689400000722135</v>
      </c>
      <c r="I579" s="11" cm="1">
        <f t="array" ref="I579">INDEX(Life_PolicyHoldersInforce,A579)*INDEX(Global_EscalatedExpense,A579)</f>
        <v>0.29955423371711432</v>
      </c>
      <c r="J579" s="11" cm="1">
        <f t="array" ref="J579">INDEX(Life_PremiumsReceived,A579)-INDEX(Life_ExpensesPaid,A579)-INDEX(Life_DeathBenefitsPaid,A579)</f>
        <v>-0.27306468259754213</v>
      </c>
      <c r="K579" s="11" cm="1">
        <f t="array" ref="K579">IF(A579=Global_MaxT,INDEX(Life_NetCF,A579),INDEX(Life_NetCF,A579)+(INDEX(Life_BEL,(A579+1))/INDEX(Global_DiscountFactor,A579)))</f>
        <v>-316.71061868319441</v>
      </c>
      <c r="L579" s="11"/>
      <c r="M579" s="5">
        <f t="shared" ref="M579:M642" si="19">FLOOR((Global_DurationInforce+A579)/12,1)</f>
        <v>49</v>
      </c>
      <c r="N579" s="22" cm="1">
        <f t="array" ref="N579">INDEX(Annuity_PolicyHoldersInforce,A579)*INDEX(Global_QxFactor,INDEX(Global_Age,A579),Global_QxIndex)</f>
        <v>7.9317409109952715E-5</v>
      </c>
      <c r="O579" s="22" cm="1">
        <f t="array" ref="O579">IF(A579=1,1,INDEX(Annuity_PolicyHoldersInforce,(A579-1))-INDEX(Annuity_Deaths,(A579-1)))</f>
        <v>0.99144075094326711</v>
      </c>
      <c r="P579" s="23" cm="1">
        <f t="array" ref="P579">Annuity_Annuity*((1+Annuity_AnnuityEscalation)^INDEX(Annuity_PolicyAge,A579))</f>
        <v>10921.333129289224</v>
      </c>
      <c r="Q579" s="23" cm="1">
        <f t="array" ref="Q579">INDEX(Annuity_PolicyHoldersInforce,A579)*INDEX(Global_EscalatedExpense,A579)</f>
        <v>51.561212947638516</v>
      </c>
      <c r="R579" s="23" cm="1">
        <f t="array" ref="R579">INDEX(Annuity_PolicyHoldersInforce,A579)*INDEX(Annuity_EscalatedAnnuity,A579)</f>
        <v>10827.85471900409</v>
      </c>
      <c r="S579" s="23" cm="1">
        <f t="array" ref="S579">-INDEX(Annuity_ExpensesPaid,A579)-INDEX(Annuity_AnnuitiesPaid,A579)</f>
        <v>-10879.415931951728</v>
      </c>
      <c r="T579" s="23" cm="1">
        <f t="array" ref="T579">IF(A579=Global_MaxT,INDEX(Annuity_NetCF,A579),INDEX(Annuity_NetCF,A579)+(INDEX(Annuity_BEL,(A579+1))*INDEX(Global_DiscountFactor,A579)))</f>
        <v>-3239302.0818442707</v>
      </c>
    </row>
    <row r="580" spans="1:20" x14ac:dyDescent="0.2">
      <c r="A580" s="7">
        <v>578</v>
      </c>
      <c r="B580" s="21">
        <f t="shared" si="18"/>
        <v>70</v>
      </c>
      <c r="C580" s="21"/>
      <c r="D580" s="22" cm="1">
        <f t="array" ref="D580">IF(A580=1,1,INDEX(Life_PolicyHoldersInforce,(A580-1))-INDEX(Life_Deaths,(A580-1))-INDEX(Life_Lapses,(A580-1)))</f>
        <v>5.7091470893269429E-3</v>
      </c>
      <c r="E580" s="22" cm="1">
        <f t="array" ref="E580">(INDEX(Life_PolicyHoldersInforce,A580)-INDEX(Life_Deaths,A580))*INDEX(Life_LapseRateFactor,(Global_DurationInforce+A580))</f>
        <v>4.9903150058438169E-5</v>
      </c>
      <c r="F580" s="22" cm="1">
        <f t="array" ref="F580">INDEX(Life_PolicyHoldersInforce,A580)*INDEX(Global_QxFactor,INDEX(Global_Age,A580),Global_QxIndex)</f>
        <v>4.5674414222151869E-7</v>
      </c>
      <c r="G580" s="11" cm="1">
        <f t="array" ref="G580">INDEX(Life_Deaths,A580)*Life_SumAssured</f>
        <v>0.22837207111075936</v>
      </c>
      <c r="H580" s="11" cm="1">
        <f t="array" ref="H580">INDEX(Life_PolicyHoldersInforce,A580)*Life_Premium</f>
        <v>0.25462796018398165</v>
      </c>
      <c r="I580" s="11" cm="1">
        <f t="array" ref="I580">INDEX(Life_PolicyHoldersInforce,A580)*INDEX(Global_EscalatedExpense,A580)</f>
        <v>0.29812154745014402</v>
      </c>
      <c r="J580" s="11" cm="1">
        <f t="array" ref="J580">INDEX(Life_PremiumsReceived,A580)-INDEX(Life_ExpensesPaid,A580)-INDEX(Life_DeathBenefitsPaid,A580)</f>
        <v>-0.27186565837692173</v>
      </c>
      <c r="K580" s="11" cm="1">
        <f t="array" ref="K580">IF(A580=Global_MaxT,INDEX(Life_NetCF,A580),INDEX(Life_NetCF,A580)+(INDEX(Life_BEL,(A580+1))/INDEX(Global_DiscountFactor,A580)))</f>
        <v>-314.9047392589876</v>
      </c>
      <c r="L580" s="11"/>
      <c r="M580" s="5">
        <f t="shared" si="19"/>
        <v>49</v>
      </c>
      <c r="N580" s="22" cm="1">
        <f t="array" ref="N580">INDEX(Annuity_PolicyHoldersInforce,A580)*INDEX(Global_QxFactor,INDEX(Global_Age,A580),Global_QxIndex)</f>
        <v>7.9311063545296507E-5</v>
      </c>
      <c r="O580" s="22" cm="1">
        <f t="array" ref="O580">IF(A580=1,1,INDEX(Annuity_PolicyHoldersInforce,(A580-1))-INDEX(Annuity_Deaths,(A580-1)))</f>
        <v>0.99136143353415718</v>
      </c>
      <c r="P580" s="23" cm="1">
        <f t="array" ref="P580">Annuity_Annuity*((1+Annuity_AnnuityEscalation)^INDEX(Annuity_PolicyAge,A580))</f>
        <v>10921.333129289224</v>
      </c>
      <c r="Q580" s="23" cm="1">
        <f t="array" ref="Q580">INDEX(Annuity_PolicyHoldersInforce,A580)*INDEX(Global_EscalatedExpense,A580)</f>
        <v>51.767137897026622</v>
      </c>
      <c r="R580" s="23" cm="1">
        <f t="array" ref="R580">INDEX(Annuity_PolicyHoldersInforce,A580)*INDEX(Annuity_EscalatedAnnuity,A580)</f>
        <v>10826.988467156247</v>
      </c>
      <c r="S580" s="23" cm="1">
        <f t="array" ref="S580">-INDEX(Annuity_ExpensesPaid,A580)-INDEX(Annuity_AnnuitiesPaid,A580)</f>
        <v>-10878.755605053273</v>
      </c>
      <c r="T580" s="23" cm="1">
        <f t="array" ref="T580">IF(A580=Global_MaxT,INDEX(Annuity_NetCF,A580),INDEX(Annuity_NetCF,A580)+(INDEX(Annuity_BEL,(A580+1))*INDEX(Global_DiscountFactor,A580)))</f>
        <v>-3244137.1764849466</v>
      </c>
    </row>
    <row r="581" spans="1:20" x14ac:dyDescent="0.2">
      <c r="A581" s="7">
        <v>579</v>
      </c>
      <c r="B581" s="21">
        <f t="shared" si="18"/>
        <v>70</v>
      </c>
      <c r="C581" s="21"/>
      <c r="D581" s="22" cm="1">
        <f t="array" ref="D581">IF(A581=1,1,INDEX(Life_PolicyHoldersInforce,(A581-1))-INDEX(Life_Deaths,(A581-1))-INDEX(Life_Lapses,(A581-1)))</f>
        <v>5.6587871951262834E-3</v>
      </c>
      <c r="E581" s="22" cm="1">
        <f t="array" ref="E581">(INDEX(Life_PolicyHoldersInforce,A581)-INDEX(Life_Deaths,A581))*INDEX(Life_LapseRateFactor,(Global_DurationInforce+A581))</f>
        <v>4.946295867469877E-5</v>
      </c>
      <c r="F581" s="22" cm="1">
        <f t="array" ref="F581">INDEX(Life_PolicyHoldersInforce,A581)*INDEX(Global_QxFactor,INDEX(Global_Age,A581),Global_QxIndex)</f>
        <v>4.5271524152599321E-7</v>
      </c>
      <c r="G581" s="11" cm="1">
        <f t="array" ref="G581">INDEX(Life_Deaths,A581)*Life_SumAssured</f>
        <v>0.22635762076299659</v>
      </c>
      <c r="H581" s="11" cm="1">
        <f t="array" ref="H581">INDEX(Life_PolicyHoldersInforce,A581)*Life_Premium</f>
        <v>0.25238190890263223</v>
      </c>
      <c r="I581" s="11" cm="1">
        <f t="array" ref="I581">INDEX(Life_PolicyHoldersInforce,A581)*INDEX(Global_EscalatedExpense,A581)</f>
        <v>0.29669571333116024</v>
      </c>
      <c r="J581" s="11" cm="1">
        <f t="array" ref="J581">INDEX(Life_PremiumsReceived,A581)-INDEX(Life_ExpensesPaid,A581)-INDEX(Life_DeathBenefitsPaid,A581)</f>
        <v>-0.2706714251915246</v>
      </c>
      <c r="K581" s="11" cm="1">
        <f t="array" ref="K581">IF(A581=Global_MaxT,INDEX(Life_NetCF,A581),INDEX(Life_NetCF,A581)+(INDEX(Life_BEL,(A581+1))/INDEX(Global_DiscountFactor,A581)))</f>
        <v>-313.10880068084276</v>
      </c>
      <c r="L581" s="11"/>
      <c r="M581" s="5">
        <f t="shared" si="19"/>
        <v>49</v>
      </c>
      <c r="N581" s="22" cm="1">
        <f t="array" ref="N581">INDEX(Annuity_PolicyHoldersInforce,A581)*INDEX(Global_QxFactor,INDEX(Global_Age,A581),Global_QxIndex)</f>
        <v>7.9304718488299209E-5</v>
      </c>
      <c r="O581" s="22" cm="1">
        <f t="array" ref="O581">IF(A581=1,1,INDEX(Annuity_PolicyHoldersInforce,(A581-1))-INDEX(Annuity_Deaths,(A581-1)))</f>
        <v>0.99128212247061187</v>
      </c>
      <c r="P581" s="23" cm="1">
        <f t="array" ref="P581">Annuity_Annuity*((1+Annuity_AnnuityEscalation)^INDEX(Annuity_PolicyAge,A581))</f>
        <v>10921.333129289224</v>
      </c>
      <c r="Q581" s="23" cm="1">
        <f t="array" ref="Q581">INDEX(Annuity_PolicyHoldersInforce,A581)*INDEX(Global_EscalatedExpense,A581)</f>
        <v>51.97388526858736</v>
      </c>
      <c r="R581" s="23" cm="1">
        <f t="array" ref="R581">INDEX(Annuity_PolicyHoldersInforce,A581)*INDEX(Annuity_EscalatedAnnuity,A581)</f>
        <v>10826.12228461043</v>
      </c>
      <c r="S581" s="23" cm="1">
        <f t="array" ref="S581">-INDEX(Annuity_ExpensesPaid,A581)-INDEX(Annuity_AnnuitiesPaid,A581)</f>
        <v>-10878.096169879018</v>
      </c>
      <c r="T581" s="23" cm="1">
        <f t="array" ref="T581">IF(A581=Global_MaxT,INDEX(Annuity_NetCF,A581),INDEX(Annuity_NetCF,A581)+(INDEX(Annuity_BEL,(A581+1))*INDEX(Global_DiscountFactor,A581)))</f>
        <v>-3248996.4697343474</v>
      </c>
    </row>
    <row r="582" spans="1:20" x14ac:dyDescent="0.2">
      <c r="A582" s="7">
        <v>580</v>
      </c>
      <c r="B582" s="21">
        <f t="shared" si="18"/>
        <v>70</v>
      </c>
      <c r="C582" s="21"/>
      <c r="D582" s="22" cm="1">
        <f t="array" ref="D582">IF(A582=1,1,INDEX(Life_PolicyHoldersInforce,(A582-1))-INDEX(Life_Deaths,(A582-1))-INDEX(Life_Lapses,(A582-1)))</f>
        <v>5.6088715212100583E-3</v>
      </c>
      <c r="E582" s="22" cm="1">
        <f t="array" ref="E582">(INDEX(Life_PolicyHoldersInforce,A582)-INDEX(Life_Deaths,A582))*INDEX(Life_LapseRateFactor,(Global_DurationInforce+A582))</f>
        <v>4.9026650181199598E-5</v>
      </c>
      <c r="F582" s="22" cm="1">
        <f t="array" ref="F582">INDEX(Life_PolicyHoldersInforce,A582)*INDEX(Global_QxFactor,INDEX(Global_Age,A582),Global_QxIndex)</f>
        <v>4.4872187941610874E-7</v>
      </c>
      <c r="G582" s="11" cm="1">
        <f t="array" ref="G582">INDEX(Life_Deaths,A582)*Life_SumAssured</f>
        <v>0.22436093970805437</v>
      </c>
      <c r="H582" s="11" cm="1">
        <f t="array" ref="H582">INDEX(Life_PolicyHoldersInforce,A582)*Life_Premium</f>
        <v>0.2501556698459686</v>
      </c>
      <c r="I582" s="11" cm="1">
        <f t="array" ref="I582">INDEX(Life_PolicyHoldersInforce,A582)*INDEX(Global_EscalatedExpense,A582)</f>
        <v>0.29527669858820704</v>
      </c>
      <c r="J582" s="11" cm="1">
        <f t="array" ref="J582">INDEX(Life_PremiumsReceived,A582)-INDEX(Life_ExpensesPaid,A582)-INDEX(Life_DeathBenefitsPaid,A582)</f>
        <v>-0.26948196845029282</v>
      </c>
      <c r="K582" s="11" cm="1">
        <f t="array" ref="K582">IF(A582=Global_MaxT,INDEX(Life_NetCF,A582),INDEX(Life_NetCF,A582)+(INDEX(Life_BEL,(A582+1))/INDEX(Global_DiscountFactor,A582)))</f>
        <v>-311.32275002774946</v>
      </c>
      <c r="L582" s="11"/>
      <c r="M582" s="5">
        <f t="shared" si="19"/>
        <v>49</v>
      </c>
      <c r="N582" s="22" cm="1">
        <f t="array" ref="N582">INDEX(Annuity_PolicyHoldersInforce,A582)*INDEX(Global_QxFactor,INDEX(Global_Age,A582),Global_QxIndex)</f>
        <v>7.9298373938920246E-5</v>
      </c>
      <c r="O582" s="22" cm="1">
        <f t="array" ref="O582">IF(A582=1,1,INDEX(Annuity_PolicyHoldersInforce,(A582-1))-INDEX(Annuity_Deaths,(A582-1)))</f>
        <v>0.9912028177521236</v>
      </c>
      <c r="P582" s="23" cm="1">
        <f t="array" ref="P582">Annuity_Annuity*((1+Annuity_AnnuityEscalation)^INDEX(Annuity_PolicyAge,A582))</f>
        <v>10921.333129289224</v>
      </c>
      <c r="Q582" s="23" cm="1">
        <f t="array" ref="Q582">INDEX(Annuity_PolicyHoldersInforce,A582)*INDEX(Global_EscalatedExpense,A582)</f>
        <v>52.18145834690695</v>
      </c>
      <c r="R582" s="23" cm="1">
        <f t="array" ref="R582">INDEX(Annuity_PolicyHoldersInforce,A582)*INDEX(Annuity_EscalatedAnnuity,A582)</f>
        <v>10825.256171361096</v>
      </c>
      <c r="S582" s="23" cm="1">
        <f t="array" ref="S582">-INDEX(Annuity_ExpensesPaid,A582)-INDEX(Annuity_AnnuitiesPaid,A582)</f>
        <v>-10877.437629708003</v>
      </c>
      <c r="T582" s="23" cm="1">
        <f t="array" ref="T582">IF(A582=Global_MaxT,INDEX(Annuity_NetCF,A582),INDEX(Annuity_NetCF,A582)+(INDEX(Annuity_BEL,(A582+1))*INDEX(Global_DiscountFactor,A582)))</f>
        <v>-3253880.0784843597</v>
      </c>
    </row>
    <row r="583" spans="1:20" x14ac:dyDescent="0.2">
      <c r="A583" s="7">
        <v>581</v>
      </c>
      <c r="B583" s="21">
        <f t="shared" si="18"/>
        <v>70</v>
      </c>
      <c r="C583" s="21"/>
      <c r="D583" s="22" cm="1">
        <f t="array" ref="D583">IF(A583=1,1,INDEX(Life_PolicyHoldersInforce,(A583-1))-INDEX(Life_Deaths,(A583-1))-INDEX(Life_Lapses,(A583-1)))</f>
        <v>5.5593961491494431E-3</v>
      </c>
      <c r="E583" s="22" cm="1">
        <f t="array" ref="E583">(INDEX(Life_PolicyHoldersInforce,A583)-INDEX(Life_Deaths,A583))*INDEX(Life_LapseRateFactor,(Global_DurationInforce+A583))</f>
        <v>4.8594190327300642E-5</v>
      </c>
      <c r="F583" s="22" cm="1">
        <f t="array" ref="F583">INDEX(Life_PolicyHoldersInforce,A583)*INDEX(Global_QxFactor,INDEX(Global_Age,A583),Global_QxIndex)</f>
        <v>4.4476374240906587E-7</v>
      </c>
      <c r="G583" s="11" cm="1">
        <f t="array" ref="G583">INDEX(Life_Deaths,A583)*Life_SumAssured</f>
        <v>0.22238187120453293</v>
      </c>
      <c r="H583" s="11" cm="1">
        <f t="array" ref="H583">INDEX(Life_PolicyHoldersInforce,A583)*Life_Premium</f>
        <v>0.24794906825206517</v>
      </c>
      <c r="I583" s="11" cm="1">
        <f t="array" ref="I583">INDEX(Life_PolicyHoldersInforce,A583)*INDEX(Global_EscalatedExpense,A583)</f>
        <v>0.29386447060606713</v>
      </c>
      <c r="J583" s="11" cm="1">
        <f t="array" ref="J583">INDEX(Life_PremiumsReceived,A583)-INDEX(Life_ExpensesPaid,A583)-INDEX(Life_DeathBenefitsPaid,A583)</f>
        <v>-0.26829727355853489</v>
      </c>
      <c r="K583" s="11" cm="1">
        <f t="array" ref="K583">IF(A583=Global_MaxT,INDEX(Life_NetCF,A583),INDEX(Life_NetCF,A583)+(INDEX(Life_BEL,(A583+1))/INDEX(Global_DiscountFactor,A583)))</f>
        <v>-309.54653464956567</v>
      </c>
      <c r="L583" s="11"/>
      <c r="M583" s="5">
        <f t="shared" si="19"/>
        <v>49</v>
      </c>
      <c r="N583" s="22" cm="1">
        <f t="array" ref="N583">INDEX(Annuity_PolicyHoldersInforce,A583)*INDEX(Global_QxFactor,INDEX(Global_Age,A583),Global_QxIndex)</f>
        <v>7.9292029897118973E-5</v>
      </c>
      <c r="O583" s="22" cm="1">
        <f t="array" ref="O583">IF(A583=1,1,INDEX(Annuity_PolicyHoldersInforce,(A583-1))-INDEX(Annuity_Deaths,(A583-1)))</f>
        <v>0.99112351937818466</v>
      </c>
      <c r="P583" s="23" cm="1">
        <f t="array" ref="P583">Annuity_Annuity*((1+Annuity_AnnuityEscalation)^INDEX(Annuity_PolicyAge,A583))</f>
        <v>10921.333129289224</v>
      </c>
      <c r="Q583" s="23" cm="1">
        <f t="array" ref="Q583">INDEX(Annuity_PolicyHoldersInforce,A583)*INDEX(Global_EscalatedExpense,A583)</f>
        <v>52.389860429689456</v>
      </c>
      <c r="R583" s="23" cm="1">
        <f t="array" ref="R583">INDEX(Annuity_PolicyHoldersInforce,A583)*INDEX(Annuity_EscalatedAnnuity,A583)</f>
        <v>10824.390127402698</v>
      </c>
      <c r="S583" s="23" cm="1">
        <f t="array" ref="S583">-INDEX(Annuity_ExpensesPaid,A583)-INDEX(Annuity_AnnuitiesPaid,A583)</f>
        <v>-10876.779987832388</v>
      </c>
      <c r="T583" s="23" cm="1">
        <f t="array" ref="T583">IF(A583=Global_MaxT,INDEX(Annuity_NetCF,A583),INDEX(Annuity_NetCF,A583)+(INDEX(Annuity_BEL,(A583+1))*INDEX(Global_DiscountFactor,A583)))</f>
        <v>-3258788.1201925525</v>
      </c>
    </row>
    <row r="584" spans="1:20" x14ac:dyDescent="0.2">
      <c r="A584" s="7">
        <v>582</v>
      </c>
      <c r="B584" s="21">
        <f t="shared" si="18"/>
        <v>70</v>
      </c>
      <c r="C584" s="21"/>
      <c r="D584" s="22" cm="1">
        <f t="array" ref="D584">IF(A584=1,1,INDEX(Life_PolicyHoldersInforce,(A584-1))-INDEX(Life_Deaths,(A584-1))-INDEX(Life_Lapses,(A584-1)))</f>
        <v>5.5103571950797332E-3</v>
      </c>
      <c r="E584" s="22" cm="1">
        <f t="array" ref="E584">(INDEX(Life_PolicyHoldersInforce,A584)-INDEX(Life_Deaths,A584))*INDEX(Life_LapseRateFactor,(Global_DurationInforce+A584))</f>
        <v>4.8165545164483845E-5</v>
      </c>
      <c r="F584" s="22" cm="1">
        <f t="array" ref="F584">INDEX(Life_PolicyHoldersInforce,A584)*INDEX(Global_QxFactor,INDEX(Global_Age,A584),Global_QxIndex)</f>
        <v>4.4084051978726953E-7</v>
      </c>
      <c r="G584" s="11" cm="1">
        <f t="array" ref="G584">INDEX(Life_Deaths,A584)*Life_SumAssured</f>
        <v>0.22042025989363476</v>
      </c>
      <c r="H584" s="11" cm="1">
        <f t="array" ref="H584">INDEX(Life_PolicyHoldersInforce,A584)*Life_Premium</f>
        <v>0.24576193090055612</v>
      </c>
      <c r="I584" s="11" cm="1">
        <f t="array" ref="I584">INDEX(Life_PolicyHoldersInforce,A584)*INDEX(Global_EscalatedExpense,A584)</f>
        <v>0.29245899692551303</v>
      </c>
      <c r="J584" s="11" cm="1">
        <f t="array" ref="J584">INDEX(Life_PremiumsReceived,A584)-INDEX(Life_ExpensesPaid,A584)-INDEX(Life_DeathBenefitsPaid,A584)</f>
        <v>-0.26711732591859166</v>
      </c>
      <c r="K584" s="11" cm="1">
        <f t="array" ref="K584">IF(A584=Global_MaxT,INDEX(Life_NetCF,A584),INDEX(Life_NetCF,A584)+(INDEX(Life_BEL,(A584+1))/INDEX(Global_DiscountFactor,A584)))</f>
        <v>-307.78010216570914</v>
      </c>
      <c r="L584" s="11"/>
      <c r="M584" s="5">
        <f t="shared" si="19"/>
        <v>49</v>
      </c>
      <c r="N584" s="22" cm="1">
        <f t="array" ref="N584">INDEX(Annuity_PolicyHoldersInforce,A584)*INDEX(Global_QxFactor,INDEX(Global_Age,A584),Global_QxIndex)</f>
        <v>7.92856863628548E-5</v>
      </c>
      <c r="O584" s="22" cm="1">
        <f t="array" ref="O584">IF(A584=1,1,INDEX(Annuity_PolicyHoldersInforce,(A584-1))-INDEX(Annuity_Deaths,(A584-1)))</f>
        <v>0.99104422734828757</v>
      </c>
      <c r="P584" s="23" cm="1">
        <f t="array" ref="P584">Annuity_Annuity*((1+Annuity_AnnuityEscalation)^INDEX(Annuity_PolicyAge,A584))</f>
        <v>10921.333129289224</v>
      </c>
      <c r="Q584" s="23" cm="1">
        <f t="array" ref="Q584">INDEX(Annuity_PolicyHoldersInforce,A584)*INDEX(Global_EscalatedExpense,A584)</f>
        <v>52.599094827809317</v>
      </c>
      <c r="R584" s="23" cm="1">
        <f t="array" ref="R584">INDEX(Annuity_PolicyHoldersInforce,A584)*INDEX(Annuity_EscalatedAnnuity,A584)</f>
        <v>10823.524152729695</v>
      </c>
      <c r="S584" s="23" cm="1">
        <f t="array" ref="S584">-INDEX(Annuity_ExpensesPaid,A584)-INDEX(Annuity_AnnuitiesPaid,A584)</f>
        <v>-10876.123247557503</v>
      </c>
      <c r="T584" s="23" cm="1">
        <f t="array" ref="T584">IF(A584=Global_MaxT,INDEX(Annuity_NetCF,A584),INDEX(Annuity_NetCF,A584)+(INDEX(Annuity_BEL,(A584+1))*INDEX(Global_DiscountFactor,A584)))</f>
        <v>-3263720.7128849174</v>
      </c>
    </row>
    <row r="585" spans="1:20" x14ac:dyDescent="0.2">
      <c r="A585" s="7">
        <v>583</v>
      </c>
      <c r="B585" s="21">
        <f t="shared" si="18"/>
        <v>70</v>
      </c>
      <c r="C585" s="21"/>
      <c r="D585" s="22" cm="1">
        <f t="array" ref="D585">IF(A585=1,1,INDEX(Life_PolicyHoldersInforce,(A585-1))-INDEX(Life_Deaths,(A585-1))-INDEX(Life_Lapses,(A585-1)))</f>
        <v>5.4617508093954617E-3</v>
      </c>
      <c r="E585" s="22" cm="1">
        <f t="array" ref="E585">(INDEX(Life_PolicyHoldersInforce,A585)-INDEX(Life_Deaths,A585))*INDEX(Life_LapseRateFactor,(Global_DurationInforce+A585))</f>
        <v>4.7740681043688099E-5</v>
      </c>
      <c r="F585" s="22" cm="1">
        <f t="array" ref="F585">INDEX(Life_PolicyHoldersInforce,A585)*INDEX(Global_QxFactor,INDEX(Global_Age,A585),Global_QxIndex)</f>
        <v>4.3695190357393806E-7</v>
      </c>
      <c r="G585" s="11" cm="1">
        <f t="array" ref="G585">INDEX(Life_Deaths,A585)*Life_SumAssured</f>
        <v>0.21847595178696902</v>
      </c>
      <c r="H585" s="11" cm="1">
        <f t="array" ref="H585">INDEX(Life_PolicyHoldersInforce,A585)*Life_Premium</f>
        <v>0.2435940860990376</v>
      </c>
      <c r="I585" s="11" cm="1">
        <f t="array" ref="I585">INDEX(Life_PolicyHoldersInforce,A585)*INDEX(Global_EscalatedExpense,A585)</f>
        <v>0.29106024524256102</v>
      </c>
      <c r="J585" s="11" cm="1">
        <f t="array" ref="J585">INDEX(Life_PremiumsReceived,A585)-INDEX(Life_ExpensesPaid,A585)-INDEX(Life_DeathBenefitsPaid,A585)</f>
        <v>-0.26594211093049247</v>
      </c>
      <c r="K585" s="11" cm="1">
        <f t="array" ref="K585">IF(A585=Global_MaxT,INDEX(Life_NetCF,A585),INDEX(Life_NetCF,A585)+(INDEX(Life_BEL,(A585+1))/INDEX(Global_DiscountFactor,A585)))</f>
        <v>-306.0234004638545</v>
      </c>
      <c r="L585" s="11"/>
      <c r="M585" s="5">
        <f t="shared" si="19"/>
        <v>49</v>
      </c>
      <c r="N585" s="22" cm="1">
        <f t="array" ref="N585">INDEX(Annuity_PolicyHoldersInforce,A585)*INDEX(Global_QxFactor,INDEX(Global_Age,A585),Global_QxIndex)</f>
        <v>7.9279343336087111E-5</v>
      </c>
      <c r="O585" s="22" cm="1">
        <f t="array" ref="O585">IF(A585=1,1,INDEX(Annuity_PolicyHoldersInforce,(A585-1))-INDEX(Annuity_Deaths,(A585-1)))</f>
        <v>0.99096494166192473</v>
      </c>
      <c r="P585" s="23" cm="1">
        <f t="array" ref="P585">Annuity_Annuity*((1+Annuity_AnnuityEscalation)^INDEX(Annuity_PolicyAge,A585))</f>
        <v>10921.333129289224</v>
      </c>
      <c r="Q585" s="23" cm="1">
        <f t="array" ref="Q585">INDEX(Annuity_PolicyHoldersInforce,A585)*INDEX(Global_EscalatedExpense,A585)</f>
        <v>52.809164865363961</v>
      </c>
      <c r="R585" s="23" cm="1">
        <f t="array" ref="R585">INDEX(Annuity_PolicyHoldersInforce,A585)*INDEX(Annuity_EscalatedAnnuity,A585)</f>
        <v>10822.658247336542</v>
      </c>
      <c r="S585" s="23" cm="1">
        <f t="array" ref="S585">-INDEX(Annuity_ExpensesPaid,A585)-INDEX(Annuity_AnnuitiesPaid,A585)</f>
        <v>-10875.467412201906</v>
      </c>
      <c r="T585" s="23" cm="1">
        <f t="array" ref="T585">IF(A585=Global_MaxT,INDEX(Annuity_NetCF,A585),INDEX(Annuity_NetCF,A585)+(INDEX(Annuity_BEL,(A585+1))*INDEX(Global_DiscountFactor,A585)))</f>
        <v>-3268677.9751586225</v>
      </c>
    </row>
    <row r="586" spans="1:20" x14ac:dyDescent="0.2">
      <c r="A586" s="7">
        <v>584</v>
      </c>
      <c r="B586" s="21">
        <f t="shared" si="18"/>
        <v>70</v>
      </c>
      <c r="C586" s="21"/>
      <c r="D586" s="22" cm="1">
        <f t="array" ref="D586">IF(A586=1,1,INDEX(Life_PolicyHoldersInforce,(A586-1))-INDEX(Life_Deaths,(A586-1))-INDEX(Life_Lapses,(A586-1)))</f>
        <v>5.4135731764482003E-3</v>
      </c>
      <c r="E586" s="22" cm="1">
        <f t="array" ref="E586">(INDEX(Life_PolicyHoldersInforce,A586)-INDEX(Life_Deaths,A586))*INDEX(Life_LapseRateFactor,(Global_DurationInforce+A586))</f>
        <v>4.7319564612667755E-5</v>
      </c>
      <c r="F586" s="22" cm="1">
        <f t="array" ref="F586">INDEX(Life_PolicyHoldersInforce,A586)*INDEX(Global_QxFactor,INDEX(Global_Age,A586),Global_QxIndex)</f>
        <v>4.3309758850892642E-7</v>
      </c>
      <c r="G586" s="11" cm="1">
        <f t="array" ref="G586">INDEX(Life_Deaths,A586)*Life_SumAssured</f>
        <v>0.21654879425446322</v>
      </c>
      <c r="H586" s="11" cm="1">
        <f t="array" ref="H586">INDEX(Life_PolicyHoldersInforce,A586)*Life_Premium</f>
        <v>0.24144536366958974</v>
      </c>
      <c r="I586" s="11" cm="1">
        <f t="array" ref="I586">INDEX(Life_PolicyHoldersInforce,A586)*INDEX(Global_EscalatedExpense,A586)</f>
        <v>0.28966818340772832</v>
      </c>
      <c r="J586" s="11" cm="1">
        <f t="array" ref="J586">INDEX(Life_PremiumsReceived,A586)-INDEX(Life_ExpensesPaid,A586)-INDEX(Life_DeathBenefitsPaid,A586)</f>
        <v>-0.2647716139926018</v>
      </c>
      <c r="K586" s="11" cm="1">
        <f t="array" ref="K586">IF(A586=Global_MaxT,INDEX(Life_NetCF,A586),INDEX(Life_NetCF,A586)+(INDEX(Life_BEL,(A586+1))/INDEX(Global_DiscountFactor,A586)))</f>
        <v>-304.27637769863645</v>
      </c>
      <c r="L586" s="11"/>
      <c r="M586" s="5">
        <f t="shared" si="19"/>
        <v>49</v>
      </c>
      <c r="N586" s="22" cm="1">
        <f t="array" ref="N586">INDEX(Annuity_PolicyHoldersInforce,A586)*INDEX(Global_QxFactor,INDEX(Global_Age,A586),Global_QxIndex)</f>
        <v>7.9273000816775316E-5</v>
      </c>
      <c r="O586" s="22" cm="1">
        <f t="array" ref="O586">IF(A586=1,1,INDEX(Annuity_PolicyHoldersInforce,(A586-1))-INDEX(Annuity_Deaths,(A586-1)))</f>
        <v>0.99088566231858866</v>
      </c>
      <c r="P586" s="23" cm="1">
        <f t="array" ref="P586">Annuity_Annuity*((1+Annuity_AnnuityEscalation)^INDEX(Annuity_PolicyAge,A586))</f>
        <v>10921.333129289224</v>
      </c>
      <c r="Q586" s="23" cm="1">
        <f t="array" ref="Q586">INDEX(Annuity_PolicyHoldersInforce,A586)*INDEX(Global_EscalatedExpense,A586)</f>
        <v>53.02007387972651</v>
      </c>
      <c r="R586" s="23" cm="1">
        <f t="array" ref="R586">INDEX(Annuity_PolicyHoldersInforce,A586)*INDEX(Annuity_EscalatedAnnuity,A586)</f>
        <v>10821.792411217697</v>
      </c>
      <c r="S586" s="23" cm="1">
        <f t="array" ref="S586">-INDEX(Annuity_ExpensesPaid,A586)-INDEX(Annuity_AnnuitiesPaid,A586)</f>
        <v>-10874.812485097424</v>
      </c>
      <c r="T586" s="23" cm="1">
        <f t="array" ref="T586">IF(A586=Global_MaxT,INDEX(Annuity_NetCF,A586),INDEX(Annuity_NetCF,A586)+(INDEX(Annuity_BEL,(A586+1))*INDEX(Global_DiscountFactor,A586)))</f>
        <v>-3273660.0261847777</v>
      </c>
    </row>
    <row r="587" spans="1:20" x14ac:dyDescent="0.2">
      <c r="A587" s="7">
        <v>585</v>
      </c>
      <c r="B587" s="21">
        <f t="shared" si="18"/>
        <v>70</v>
      </c>
      <c r="C587" s="21"/>
      <c r="D587" s="22" cm="1">
        <f t="array" ref="D587">IF(A587=1,1,INDEX(Life_PolicyHoldersInforce,(A587-1))-INDEX(Life_Deaths,(A587-1))-INDEX(Life_Lapses,(A587-1)))</f>
        <v>5.3658205142470237E-3</v>
      </c>
      <c r="E587" s="22" cm="1">
        <f t="array" ref="E587">(INDEX(Life_PolicyHoldersInforce,A587)-INDEX(Life_Deaths,A587))*INDEX(Life_LapseRateFactor,(Global_DurationInforce+A587))</f>
        <v>4.6902162813374449E-5</v>
      </c>
      <c r="F587" s="22" cm="1">
        <f t="array" ref="F587">INDEX(Life_PolicyHoldersInforce,A587)*INDEX(Global_QxFactor,INDEX(Global_Age,A587),Global_QxIndex)</f>
        <v>4.2927727202476284E-7</v>
      </c>
      <c r="G587" s="11" cm="1">
        <f t="array" ref="G587">INDEX(Life_Deaths,A587)*Life_SumAssured</f>
        <v>0.21463863601238142</v>
      </c>
      <c r="H587" s="11" cm="1">
        <f t="array" ref="H587">INDEX(Life_PolicyHoldersInforce,A587)*Life_Premium</f>
        <v>0.23931559493541726</v>
      </c>
      <c r="I587" s="11" cm="1">
        <f t="array" ref="I587">INDEX(Life_PolicyHoldersInforce,A587)*INDEX(Global_EscalatedExpense,A587)</f>
        <v>0.2882827794252944</v>
      </c>
      <c r="J587" s="11" cm="1">
        <f t="array" ref="J587">INDEX(Life_PremiumsReceived,A587)-INDEX(Life_ExpensesPaid,A587)-INDEX(Life_DeathBenefitsPaid,A587)</f>
        <v>-0.26360582050225856</v>
      </c>
      <c r="K587" s="11" cm="1">
        <f t="array" ref="K587">IF(A587=Global_MaxT,INDEX(Life_NetCF,A587),INDEX(Life_NetCF,A587)+(INDEX(Life_BEL,(A587+1))/INDEX(Global_DiscountFactor,A587)))</f>
        <v>-302.53898229035809</v>
      </c>
      <c r="L587" s="11"/>
      <c r="M587" s="5">
        <f t="shared" si="19"/>
        <v>49</v>
      </c>
      <c r="N587" s="22" cm="1">
        <f t="array" ref="N587">INDEX(Annuity_PolicyHoldersInforce,A587)*INDEX(Global_QxFactor,INDEX(Global_Age,A587),Global_QxIndex)</f>
        <v>7.9266658804878824E-5</v>
      </c>
      <c r="O587" s="22" cm="1">
        <f t="array" ref="O587">IF(A587=1,1,INDEX(Annuity_PolicyHoldersInforce,(A587-1))-INDEX(Annuity_Deaths,(A587-1)))</f>
        <v>0.99080638931777187</v>
      </c>
      <c r="P587" s="23" cm="1">
        <f t="array" ref="P587">Annuity_Annuity*((1+Annuity_AnnuityEscalation)^INDEX(Annuity_PolicyAge,A587))</f>
        <v>10921.333129289224</v>
      </c>
      <c r="Q587" s="23" cm="1">
        <f t="array" ref="Q587">INDEX(Annuity_PolicyHoldersInforce,A587)*INDEX(Global_EscalatedExpense,A587)</f>
        <v>53.231825221598918</v>
      </c>
      <c r="R587" s="23" cm="1">
        <f t="array" ref="R587">INDEX(Annuity_PolicyHoldersInforce,A587)*INDEX(Annuity_EscalatedAnnuity,A587)</f>
        <v>10820.926644367619</v>
      </c>
      <c r="S587" s="23" cm="1">
        <f t="array" ref="S587">-INDEX(Annuity_ExpensesPaid,A587)-INDEX(Annuity_AnnuitiesPaid,A587)</f>
        <v>-10874.158469589218</v>
      </c>
      <c r="T587" s="23" cm="1">
        <f t="array" ref="T587">IF(A587=Global_MaxT,INDEX(Annuity_NetCF,A587),INDEX(Annuity_NetCF,A587)+(INDEX(Annuity_BEL,(A587+1))*INDEX(Global_DiscountFactor,A587)))</f>
        <v>-3278666.9857112169</v>
      </c>
    </row>
    <row r="588" spans="1:20" x14ac:dyDescent="0.2">
      <c r="A588" s="7">
        <v>586</v>
      </c>
      <c r="B588" s="21">
        <f t="shared" si="18"/>
        <v>70</v>
      </c>
      <c r="C588" s="21"/>
      <c r="D588" s="22" cm="1">
        <f t="array" ref="D588">IF(A588=1,1,INDEX(Life_PolicyHoldersInforce,(A588-1))-INDEX(Life_Deaths,(A588-1))-INDEX(Life_Lapses,(A588-1)))</f>
        <v>5.3184890741616248E-3</v>
      </c>
      <c r="E588" s="22" cm="1">
        <f t="array" ref="E588">(INDEX(Life_PolicyHoldersInforce,A588)-INDEX(Life_Deaths,A588))*INDEX(Life_LapseRateFactor,(Global_DurationInforce+A588))</f>
        <v>4.6488442879362008E-5</v>
      </c>
      <c r="F588" s="22" cm="1">
        <f t="array" ref="F588">INDEX(Life_PolicyHoldersInforce,A588)*INDEX(Global_QxFactor,INDEX(Global_Age,A588),Global_QxIndex)</f>
        <v>4.2549065422289722E-7</v>
      </c>
      <c r="G588" s="11" cm="1">
        <f t="array" ref="G588">INDEX(Life_Deaths,A588)*Life_SumAssured</f>
        <v>0.21274532711144861</v>
      </c>
      <c r="H588" s="11" cm="1">
        <f t="array" ref="H588">INDEX(Life_PolicyHoldersInforce,A588)*Life_Premium</f>
        <v>0.23720461270760848</v>
      </c>
      <c r="I588" s="11" cm="1">
        <f t="array" ref="I588">INDEX(Life_PolicyHoldersInforce,A588)*INDEX(Global_EscalatedExpense,A588)</f>
        <v>0.28690400145256578</v>
      </c>
      <c r="J588" s="11" cm="1">
        <f t="array" ref="J588">INDEX(Life_PremiumsReceived,A588)-INDEX(Life_ExpensesPaid,A588)-INDEX(Life_DeathBenefitsPaid,A588)</f>
        <v>-0.26244471585640594</v>
      </c>
      <c r="K588" s="11" cm="1">
        <f t="array" ref="K588">IF(A588=Global_MaxT,INDEX(Life_NetCF,A588),INDEX(Life_NetCF,A588)+(INDEX(Life_BEL,(A588+1))/INDEX(Global_DiscountFactor,A588)))</f>
        <v>-300.81116292370501</v>
      </c>
      <c r="L588" s="11"/>
      <c r="M588" s="5">
        <f t="shared" si="19"/>
        <v>49</v>
      </c>
      <c r="N588" s="22" cm="1">
        <f t="array" ref="N588">INDEX(Annuity_PolicyHoldersInforce,A588)*INDEX(Global_QxFactor,INDEX(Global_Age,A588),Global_QxIndex)</f>
        <v>7.926031730035702E-5</v>
      </c>
      <c r="O588" s="22" cm="1">
        <f t="array" ref="O588">IF(A588=1,1,INDEX(Annuity_PolicyHoldersInforce,(A588-1))-INDEX(Annuity_Deaths,(A588-1)))</f>
        <v>0.99072712265896701</v>
      </c>
      <c r="P588" s="23" cm="1">
        <f t="array" ref="P588">Annuity_Annuity*((1+Annuity_AnnuityEscalation)^INDEX(Annuity_PolicyAge,A588))</f>
        <v>10921.333129289224</v>
      </c>
      <c r="Q588" s="23" cm="1">
        <f t="array" ref="Q588">INDEX(Annuity_PolicyHoldersInforce,A588)*INDEX(Global_EscalatedExpense,A588)</f>
        <v>53.444422255065184</v>
      </c>
      <c r="R588" s="23" cm="1">
        <f t="array" ref="R588">INDEX(Annuity_PolicyHoldersInforce,A588)*INDEX(Annuity_EscalatedAnnuity,A588)</f>
        <v>10820.060946780764</v>
      </c>
      <c r="S588" s="23" cm="1">
        <f t="array" ref="S588">-INDEX(Annuity_ExpensesPaid,A588)-INDEX(Annuity_AnnuitiesPaid,A588)</f>
        <v>-10873.505369035829</v>
      </c>
      <c r="T588" s="23" cm="1">
        <f t="array" ref="T588">IF(A588=Global_MaxT,INDEX(Annuity_NetCF,A588),INDEX(Annuity_NetCF,A588)+(INDEX(Annuity_BEL,(A588+1))*INDEX(Global_DiscountFactor,A588)))</f>
        <v>-3283698.9740652912</v>
      </c>
    </row>
    <row r="589" spans="1:20" x14ac:dyDescent="0.2">
      <c r="A589" s="7">
        <v>587</v>
      </c>
      <c r="B589" s="21">
        <f t="shared" si="18"/>
        <v>70</v>
      </c>
      <c r="C589" s="21"/>
      <c r="D589" s="22" cm="1">
        <f t="array" ref="D589">IF(A589=1,1,INDEX(Life_PolicyHoldersInforce,(A589-1))-INDEX(Life_Deaths,(A589-1))-INDEX(Life_Lapses,(A589-1)))</f>
        <v>5.2715751406280393E-3</v>
      </c>
      <c r="E589" s="22" cm="1">
        <f t="array" ref="E589">(INDEX(Life_PolicyHoldersInforce,A589)-INDEX(Life_Deaths,A589))*INDEX(Life_LapseRateFactor,(Global_DurationInforce+A589))</f>
        <v>4.6078372333214263E-5</v>
      </c>
      <c r="F589" s="22" cm="1">
        <f t="array" ref="F589">INDEX(Life_PolicyHoldersInforce,A589)*INDEX(Global_QxFactor,INDEX(Global_Age,A589),Global_QxIndex)</f>
        <v>4.2173743785015859E-7</v>
      </c>
      <c r="G589" s="11" cm="1">
        <f t="array" ref="G589">INDEX(Life_Deaths,A589)*Life_SumAssured</f>
        <v>0.2108687189250793</v>
      </c>
      <c r="H589" s="11" cm="1">
        <f t="array" ref="H589">INDEX(Life_PolicyHoldersInforce,A589)*Life_Premium</f>
        <v>0.23511225127201055</v>
      </c>
      <c r="I589" s="11" cm="1">
        <f t="array" ref="I589">INDEX(Life_PolicyHoldersInforce,A589)*INDEX(Global_EscalatedExpense,A589)</f>
        <v>0.28553181779914349</v>
      </c>
      <c r="J589" s="11" cm="1">
        <f t="array" ref="J589">INDEX(Life_PremiumsReceived,A589)-INDEX(Life_ExpensesPaid,A589)-INDEX(Life_DeathBenefitsPaid,A589)</f>
        <v>-0.26128828545221228</v>
      </c>
      <c r="K589" s="11" cm="1">
        <f t="array" ref="K589">IF(A589=Global_MaxT,INDEX(Life_NetCF,A589),INDEX(Life_NetCF,A589)+(INDEX(Life_BEL,(A589+1))/INDEX(Global_DiscountFactor,A589)))</f>
        <v>-299.09286854646518</v>
      </c>
      <c r="L589" s="11"/>
      <c r="M589" s="5">
        <f t="shared" si="19"/>
        <v>49</v>
      </c>
      <c r="N589" s="22" cm="1">
        <f t="array" ref="N589">INDEX(Annuity_PolicyHoldersInforce,A589)*INDEX(Global_QxFactor,INDEX(Global_Age,A589),Global_QxIndex)</f>
        <v>7.9253976303169326E-5</v>
      </c>
      <c r="O589" s="22" cm="1">
        <f t="array" ref="O589">IF(A589=1,1,INDEX(Annuity_PolicyHoldersInforce,(A589-1))-INDEX(Annuity_Deaths,(A589-1)))</f>
        <v>0.99064786234166669</v>
      </c>
      <c r="P589" s="23" cm="1">
        <f t="array" ref="P589">Annuity_Annuity*((1+Annuity_AnnuityEscalation)^INDEX(Annuity_PolicyAge,A589))</f>
        <v>10921.333129289224</v>
      </c>
      <c r="Q589" s="23" cm="1">
        <f t="array" ref="Q589">INDEX(Annuity_PolicyHoldersInforce,A589)*INDEX(Global_EscalatedExpense,A589)</f>
        <v>53.657868357644716</v>
      </c>
      <c r="R589" s="23" cm="1">
        <f t="array" ref="R589">INDEX(Annuity_PolicyHoldersInforce,A589)*INDEX(Annuity_EscalatedAnnuity,A589)</f>
        <v>10819.195318451595</v>
      </c>
      <c r="S589" s="23" cm="1">
        <f t="array" ref="S589">-INDEX(Annuity_ExpensesPaid,A589)-INDEX(Annuity_AnnuitiesPaid,A589)</f>
        <v>-10872.85318680924</v>
      </c>
      <c r="T589" s="23" cm="1">
        <f t="array" ref="T589">IF(A589=Global_MaxT,INDEX(Annuity_NetCF,A589),INDEX(Annuity_NetCF,A589)+(INDEX(Annuity_BEL,(A589+1))*INDEX(Global_DiscountFactor,A589)))</f>
        <v>-3288756.1121566766</v>
      </c>
    </row>
    <row r="590" spans="1:20" x14ac:dyDescent="0.2">
      <c r="A590" s="7">
        <v>588</v>
      </c>
      <c r="B590" s="21">
        <f t="shared" si="18"/>
        <v>71</v>
      </c>
      <c r="C590" s="21"/>
      <c r="D590" s="22" cm="1">
        <f t="array" ref="D590">IF(A590=1,1,INDEX(Life_PolicyHoldersInforce,(A590-1))-INDEX(Life_Deaths,(A590-1))-INDEX(Life_Lapses,(A590-1)))</f>
        <v>5.225075030856975E-3</v>
      </c>
      <c r="E590" s="22" cm="1">
        <f t="array" ref="E590">(INDEX(Life_PolicyHoldersInforce,A590)-INDEX(Life_Deaths,A590))*INDEX(Life_LapseRateFactor,(Global_DurationInforce+A590))</f>
        <v>4.5671475150926841E-5</v>
      </c>
      <c r="F590" s="22" cm="1">
        <f t="array" ref="F590">INDEX(Life_PolicyHoldersInforce,A590)*INDEX(Global_QxFactor,INDEX(Global_Age,A590),Global_QxIndex)</f>
        <v>4.6878978554848154E-7</v>
      </c>
      <c r="G590" s="11" cm="1">
        <f t="array" ref="G590">INDEX(Life_Deaths,A590)*Life_SumAssured</f>
        <v>0.23439489277424078</v>
      </c>
      <c r="H590" s="11" cm="1">
        <f t="array" ref="H590">INDEX(Life_PolicyHoldersInforce,A590)*Life_Premium</f>
        <v>0.23303834637622109</v>
      </c>
      <c r="I590" s="11" cm="1">
        <f t="array" ref="I590">INDEX(Life_PolicyHoldersInforce,A590)*INDEX(Global_EscalatedExpense,A590)</f>
        <v>0.28416619692619549</v>
      </c>
      <c r="J590" s="11" cm="1">
        <f t="array" ref="J590">INDEX(Life_PremiumsReceived,A590)-INDEX(Life_ExpensesPaid,A590)-INDEX(Life_DeathBenefitsPaid,A590)</f>
        <v>-0.28552274332421518</v>
      </c>
      <c r="K590" s="11" cm="1">
        <f t="array" ref="K590">IF(A590=Global_MaxT,INDEX(Life_NetCF,A590),INDEX(Life_NetCF,A590)+(INDEX(Life_BEL,(A590+1))/INDEX(Global_DiscountFactor,A590)))</f>
        <v>-297.38404836825407</v>
      </c>
      <c r="L590" s="11"/>
      <c r="M590" s="5">
        <f t="shared" si="19"/>
        <v>50</v>
      </c>
      <c r="N590" s="22" cm="1">
        <f t="array" ref="N590">INDEX(Annuity_PolicyHoldersInforce,A590)*INDEX(Global_QxFactor,INDEX(Global_Age,A590),Global_QxIndex)</f>
        <v>8.8873067418994474E-5</v>
      </c>
      <c r="O590" s="22" cm="1">
        <f t="array" ref="O590">IF(A590=1,1,INDEX(Annuity_PolicyHoldersInforce,(A590-1))-INDEX(Annuity_Deaths,(A590-1)))</f>
        <v>0.99056860836536353</v>
      </c>
      <c r="P590" s="23" cm="1">
        <f t="array" ref="P590">Annuity_Annuity*((1+Annuity_AnnuityEscalation)^INDEX(Annuity_PolicyAge,A590))</f>
        <v>11467.399785753685</v>
      </c>
      <c r="Q590" s="23" cm="1">
        <f t="array" ref="Q590">INDEX(Annuity_PolicyHoldersInforce,A590)*INDEX(Global_EscalatedExpense,A590)</f>
        <v>53.872166920346061</v>
      </c>
      <c r="R590" s="23" cm="1">
        <f t="array" ref="R590">INDEX(Annuity_PolicyHoldersInforce,A590)*INDEX(Annuity_EscalatedAnnuity,A590)</f>
        <v>11359.246247343295</v>
      </c>
      <c r="S590" s="23" cm="1">
        <f t="array" ref="S590">-INDEX(Annuity_ExpensesPaid,A590)-INDEX(Annuity_AnnuitiesPaid,A590)</f>
        <v>-11413.118414263641</v>
      </c>
      <c r="T590" s="23" cm="1">
        <f t="array" ref="T590">IF(A590=Global_MaxT,INDEX(Annuity_NetCF,A590),INDEX(Annuity_NetCF,A590)+(INDEX(Annuity_BEL,(A590+1))*INDEX(Global_DiscountFactor,A590)))</f>
        <v>-3293838.5214801943</v>
      </c>
    </row>
    <row r="591" spans="1:20" x14ac:dyDescent="0.2">
      <c r="A591" s="7">
        <v>589</v>
      </c>
      <c r="B591" s="21">
        <f t="shared" si="18"/>
        <v>71</v>
      </c>
      <c r="C591" s="21"/>
      <c r="D591" s="22" cm="1">
        <f t="array" ref="D591">IF(A591=1,1,INDEX(Life_PolicyHoldersInforce,(A591-1))-INDEX(Life_Deaths,(A591-1))-INDEX(Life_Lapses,(A591-1)))</f>
        <v>5.1789347659204994E-3</v>
      </c>
      <c r="E591" s="22" cm="1">
        <f t="array" ref="E591">(INDEX(Life_PolicyHoldersInforce,A591)-INDEX(Life_Deaths,A591))*INDEX(Life_LapseRateFactor,(Global_DurationInforce+A591))</f>
        <v>4.5268171092887736E-5</v>
      </c>
      <c r="F591" s="22" cm="1">
        <f t="array" ref="F591">INDEX(Life_PolicyHoldersInforce,A591)*INDEX(Global_QxFactor,INDEX(Global_Age,A591),Global_QxIndex)</f>
        <v>4.6465011582565787E-7</v>
      </c>
      <c r="G591" s="11" cm="1">
        <f t="array" ref="G591">INDEX(Life_Deaths,A591)*Life_SumAssured</f>
        <v>0.23232505791282893</v>
      </c>
      <c r="H591" s="11" cm="1">
        <f t="array" ref="H591">INDEX(Life_PolicyHoldersInforce,A591)*Life_Premium</f>
        <v>0.23098049056005429</v>
      </c>
      <c r="I591" s="11" cm="1">
        <f t="array" ref="I591">INDEX(Life_PolicyHoldersInforce,A591)*INDEX(Global_EscalatedExpense,A591)</f>
        <v>0.2828043591673764</v>
      </c>
      <c r="J591" s="11" cm="1">
        <f t="array" ref="J591">INDEX(Life_PremiumsReceived,A591)-INDEX(Life_ExpensesPaid,A591)-INDEX(Life_DeathBenefitsPaid,A591)</f>
        <v>-0.284148926520151</v>
      </c>
      <c r="K591" s="11" cm="1">
        <f t="array" ref="K591">IF(A591=Global_MaxT,INDEX(Life_NetCF,A591),INDEX(Life_NetCF,A591)+(INDEX(Life_BEL,(A591+1))/INDEX(Global_DiscountFactor,A591)))</f>
        <v>-295.65938860079706</v>
      </c>
      <c r="L591" s="11"/>
      <c r="M591" s="5">
        <f t="shared" si="19"/>
        <v>50</v>
      </c>
      <c r="N591" s="22" cm="1">
        <f t="array" ref="N591">INDEX(Annuity_PolicyHoldersInforce,A591)*INDEX(Global_QxFactor,INDEX(Global_Age,A591),Global_QxIndex)</f>
        <v>8.8865093794506718E-5</v>
      </c>
      <c r="O591" s="22" cm="1">
        <f t="array" ref="O591">IF(A591=1,1,INDEX(Annuity_PolicyHoldersInforce,(A591-1))-INDEX(Annuity_Deaths,(A591-1)))</f>
        <v>0.99047973529794453</v>
      </c>
      <c r="P591" s="23" cm="1">
        <f t="array" ref="P591">Annuity_Annuity*((1+Annuity_AnnuityEscalation)^INDEX(Annuity_PolicyAge,A591))</f>
        <v>11467.399785753685</v>
      </c>
      <c r="Q591" s="23" cm="1">
        <f t="array" ref="Q591">INDEX(Annuity_PolicyHoldersInforce,A591)*INDEX(Global_EscalatedExpense,A591)</f>
        <v>54.086795734995313</v>
      </c>
      <c r="R591" s="23" cm="1">
        <f t="array" ref="R591">INDEX(Annuity_PolicyHoldersInforce,A591)*INDEX(Annuity_EscalatedAnnuity,A591)</f>
        <v>11358.227104349016</v>
      </c>
      <c r="S591" s="23" cm="1">
        <f t="array" ref="S591">-INDEX(Annuity_ExpensesPaid,A591)-INDEX(Annuity_AnnuitiesPaid,A591)</f>
        <v>-11412.313900084011</v>
      </c>
      <c r="T591" s="23" cm="1">
        <f t="array" ref="T591">IF(A591=Global_MaxT,INDEX(Annuity_NetCF,A591),INDEX(Annuity_NetCF,A591)+(INDEX(Annuity_BEL,(A591+1))*INDEX(Global_DiscountFactor,A591)))</f>
        <v>-3298402.7746923207</v>
      </c>
    </row>
    <row r="592" spans="1:20" x14ac:dyDescent="0.2">
      <c r="A592" s="7">
        <v>590</v>
      </c>
      <c r="B592" s="21">
        <f t="shared" si="18"/>
        <v>71</v>
      </c>
      <c r="C592" s="21"/>
      <c r="D592" s="22" cm="1">
        <f t="array" ref="D592">IF(A592=1,1,INDEX(Life_PolicyHoldersInforce,(A592-1))-INDEX(Life_Deaths,(A592-1))-INDEX(Life_Lapses,(A592-1)))</f>
        <v>5.1332019447117867E-3</v>
      </c>
      <c r="E592" s="22" cm="1">
        <f t="array" ref="E592">(INDEX(Life_PolicyHoldersInforce,A592)-INDEX(Life_Deaths,A592))*INDEX(Life_LapseRateFactor,(Global_DurationInforce+A592))</f>
        <v>4.4868428429848325E-5</v>
      </c>
      <c r="F592" s="22" cm="1">
        <f t="array" ref="F592">INDEX(Life_PolicyHoldersInforce,A592)*INDEX(Global_QxFactor,INDEX(Global_Age,A592),Global_QxIndex)</f>
        <v>4.6054700164636862E-7</v>
      </c>
      <c r="G592" s="11" cm="1">
        <f t="array" ref="G592">INDEX(Life_Deaths,A592)*Life_SumAssured</f>
        <v>0.23027350082318432</v>
      </c>
      <c r="H592" s="11" cm="1">
        <f t="array" ref="H592">INDEX(Life_PolicyHoldersInforce,A592)*Life_Premium</f>
        <v>0.22894080673414569</v>
      </c>
      <c r="I592" s="11" cm="1">
        <f t="array" ref="I592">INDEX(Life_PolicyHoldersInforce,A592)*INDEX(Global_EscalatedExpense,A592)</f>
        <v>0.28144904787828406</v>
      </c>
      <c r="J592" s="11" cm="1">
        <f t="array" ref="J592">INDEX(Life_PremiumsReceived,A592)-INDEX(Life_ExpensesPaid,A592)-INDEX(Life_DeathBenefitsPaid,A592)</f>
        <v>-0.2827817419673227</v>
      </c>
      <c r="K592" s="11" cm="1">
        <f t="array" ref="K592">IF(A592=Global_MaxT,INDEX(Life_NetCF,A592),INDEX(Life_NetCF,A592)+(INDEX(Life_BEL,(A592+1))/INDEX(Global_DiscountFactor,A592)))</f>
        <v>-293.94445019952872</v>
      </c>
      <c r="L592" s="11"/>
      <c r="M592" s="5">
        <f t="shared" si="19"/>
        <v>50</v>
      </c>
      <c r="N592" s="22" cm="1">
        <f t="array" ref="N592">INDEX(Annuity_PolicyHoldersInforce,A592)*INDEX(Global_QxFactor,INDEX(Global_Age,A592),Global_QxIndex)</f>
        <v>8.8857120885406536E-5</v>
      </c>
      <c r="O592" s="22" cm="1">
        <f t="array" ref="O592">IF(A592=1,1,INDEX(Annuity_PolicyHoldersInforce,(A592-1))-INDEX(Annuity_Deaths,(A592-1)))</f>
        <v>0.99039087020415006</v>
      </c>
      <c r="P592" s="23" cm="1">
        <f t="array" ref="P592">Annuity_Annuity*((1+Annuity_AnnuityEscalation)^INDEX(Annuity_PolicyAge,A592))</f>
        <v>11467.399785753685</v>
      </c>
      <c r="Q592" s="23" cm="1">
        <f t="array" ref="Q592">INDEX(Annuity_PolicyHoldersInforce,A592)*INDEX(Global_EscalatedExpense,A592)</f>
        <v>54.302279639215307</v>
      </c>
      <c r="R592" s="23" cm="1">
        <f t="array" ref="R592">INDEX(Annuity_PolicyHoldersInforce,A592)*INDEX(Annuity_EscalatedAnnuity,A592)</f>
        <v>11357.208052791477</v>
      </c>
      <c r="S592" s="23" cm="1">
        <f t="array" ref="S592">-INDEX(Annuity_ExpensesPaid,A592)-INDEX(Annuity_AnnuitiesPaid,A592)</f>
        <v>-11411.510332430693</v>
      </c>
      <c r="T592" s="23" cm="1">
        <f t="array" ref="T592">IF(A592=Global_MaxT,INDEX(Annuity_NetCF,A592),INDEX(Annuity_NetCF,A592)+(INDEX(Annuity_BEL,(A592+1))*INDEX(Global_DiscountFactor,A592)))</f>
        <v>-3302990.0530679431</v>
      </c>
    </row>
    <row r="593" spans="1:20" x14ac:dyDescent="0.2">
      <c r="A593" s="7">
        <v>591</v>
      </c>
      <c r="B593" s="21">
        <f t="shared" si="18"/>
        <v>71</v>
      </c>
      <c r="C593" s="21"/>
      <c r="D593" s="22" cm="1">
        <f t="array" ref="D593">IF(A593=1,1,INDEX(Life_PolicyHoldersInforce,(A593-1))-INDEX(Life_Deaths,(A593-1))-INDEX(Life_Lapses,(A593-1)))</f>
        <v>5.0878729692802925E-3</v>
      </c>
      <c r="E593" s="22" cm="1">
        <f t="array" ref="E593">(INDEX(Life_PolicyHoldersInforce,A593)-INDEX(Life_Deaths,A593))*INDEX(Life_LapseRateFactor,(Global_DurationInforce+A593))</f>
        <v>4.4472215712746551E-5</v>
      </c>
      <c r="F593" s="22" cm="1">
        <f t="array" ref="F593">INDEX(Life_PolicyHoldersInforce,A593)*INDEX(Global_QxFactor,INDEX(Global_Age,A593),Global_QxIndex)</f>
        <v>4.5648012020520827E-7</v>
      </c>
      <c r="G593" s="11" cm="1">
        <f t="array" ref="G593">INDEX(Life_Deaths,A593)*Life_SumAssured</f>
        <v>0.22824006010260414</v>
      </c>
      <c r="H593" s="11" cm="1">
        <f t="array" ref="H593">INDEX(Life_PolicyHoldersInforce,A593)*Life_Premium</f>
        <v>0.22691913442990105</v>
      </c>
      <c r="I593" s="11" cm="1">
        <f t="array" ref="I593">INDEX(Life_PolicyHoldersInforce,A593)*INDEX(Global_EscalatedExpense,A593)</f>
        <v>0.28010023178147098</v>
      </c>
      <c r="J593" s="11" cm="1">
        <f t="array" ref="J593">INDEX(Life_PremiumsReceived,A593)-INDEX(Life_ExpensesPaid,A593)-INDEX(Life_DeathBenefitsPaid,A593)</f>
        <v>-0.28142115745417406</v>
      </c>
      <c r="K593" s="11" cm="1">
        <f t="array" ref="K593">IF(A593=Global_MaxT,INDEX(Life_NetCF,A593),INDEX(Life_NetCF,A593)+(INDEX(Life_BEL,(A593+1))/INDEX(Global_DiscountFactor,A593)))</f>
        <v>-292.2391794742959</v>
      </c>
      <c r="L593" s="11"/>
      <c r="M593" s="5">
        <f t="shared" si="19"/>
        <v>50</v>
      </c>
      <c r="N593" s="22" cm="1">
        <f t="array" ref="N593">INDEX(Annuity_PolicyHoldersInforce,A593)*INDEX(Global_QxFactor,INDEX(Global_Age,A593),Global_QxIndex)</f>
        <v>8.8849148691629731E-5</v>
      </c>
      <c r="O593" s="22" cm="1">
        <f t="array" ref="O593">IF(A593=1,1,INDEX(Annuity_PolicyHoldersInforce,(A593-1))-INDEX(Annuity_Deaths,(A593-1)))</f>
        <v>0.99030201308326471</v>
      </c>
      <c r="P593" s="23" cm="1">
        <f t="array" ref="P593">Annuity_Annuity*((1+Annuity_AnnuityEscalation)^INDEX(Annuity_PolicyAge,A593))</f>
        <v>11467.399785753685</v>
      </c>
      <c r="Q593" s="23" cm="1">
        <f t="array" ref="Q593">INDEX(Annuity_PolicyHoldersInforce,A593)*INDEX(Global_EscalatedExpense,A593)</f>
        <v>54.518622039715979</v>
      </c>
      <c r="R593" s="23" cm="1">
        <f t="array" ref="R593">INDEX(Annuity_PolicyHoldersInforce,A593)*INDEX(Annuity_EscalatedAnnuity,A593)</f>
        <v>11356.189092662473</v>
      </c>
      <c r="S593" s="23" cm="1">
        <f t="array" ref="S593">-INDEX(Annuity_ExpensesPaid,A593)-INDEX(Annuity_AnnuitiesPaid,A593)</f>
        <v>-11410.707714702188</v>
      </c>
      <c r="T593" s="23" cm="1">
        <f t="array" ref="T593">IF(A593=Global_MaxT,INDEX(Annuity_NetCF,A593),INDEX(Annuity_NetCF,A593)+(INDEX(Annuity_BEL,(A593+1))*INDEX(Global_DiscountFactor,A593)))</f>
        <v>-3307600.4677320756</v>
      </c>
    </row>
    <row r="594" spans="1:20" x14ac:dyDescent="0.2">
      <c r="A594" s="7">
        <v>592</v>
      </c>
      <c r="B594" s="21">
        <f t="shared" si="18"/>
        <v>71</v>
      </c>
      <c r="C594" s="21"/>
      <c r="D594" s="22" cm="1">
        <f t="array" ref="D594">IF(A594=1,1,INDEX(Life_PolicyHoldersInforce,(A594-1))-INDEX(Life_Deaths,(A594-1))-INDEX(Life_Lapses,(A594-1)))</f>
        <v>5.0429442734473409E-3</v>
      </c>
      <c r="E594" s="22" cm="1">
        <f t="array" ref="E594">(INDEX(Life_PolicyHoldersInforce,A594)-INDEX(Life_Deaths,A594))*INDEX(Life_LapseRateFactor,(Global_DurationInforce+A594))</f>
        <v>4.4079501770232761E-5</v>
      </c>
      <c r="F594" s="22" cm="1">
        <f t="array" ref="F594">INDEX(Life_PolicyHoldersInforce,A594)*INDEX(Global_QxFactor,INDEX(Global_Age,A594),Global_QxIndex)</f>
        <v>4.5244915154731939E-7</v>
      </c>
      <c r="G594" s="11" cm="1">
        <f t="array" ref="G594">INDEX(Life_Deaths,A594)*Life_SumAssured</f>
        <v>0.2262245757736597</v>
      </c>
      <c r="H594" s="11" cm="1">
        <f t="array" ref="H594">INDEX(Life_PolicyHoldersInforce,A594)*Life_Premium</f>
        <v>0.2249153145957514</v>
      </c>
      <c r="I594" s="11" cm="1">
        <f t="array" ref="I594">INDEX(Life_PolicyHoldersInforce,A594)*INDEX(Global_EscalatedExpense,A594)</f>
        <v>0.27875787974938565</v>
      </c>
      <c r="J594" s="11" cm="1">
        <f t="array" ref="J594">INDEX(Life_PremiumsReceived,A594)-INDEX(Life_ExpensesPaid,A594)-INDEX(Life_DeathBenefitsPaid,A594)</f>
        <v>-0.28006714092729396</v>
      </c>
      <c r="K594" s="11" cm="1">
        <f t="array" ref="K594">IF(A594=Global_MaxT,INDEX(Life_NetCF,A594),INDEX(Life_NetCF,A594)+(INDEX(Life_BEL,(A594+1))/INDEX(Global_DiscountFactor,A594)))</f>
        <v>-290.54352302707451</v>
      </c>
      <c r="L594" s="11"/>
      <c r="M594" s="5">
        <f t="shared" si="19"/>
        <v>50</v>
      </c>
      <c r="N594" s="22" cm="1">
        <f t="array" ref="N594">INDEX(Annuity_PolicyHoldersInforce,A594)*INDEX(Global_QxFactor,INDEX(Global_Age,A594),Global_QxIndex)</f>
        <v>8.884117721311213E-5</v>
      </c>
      <c r="O594" s="22" cm="1">
        <f t="array" ref="O594">IF(A594=1,1,INDEX(Annuity_PolicyHoldersInforce,(A594-1))-INDEX(Annuity_Deaths,(A594-1)))</f>
        <v>0.99021316393457304</v>
      </c>
      <c r="P594" s="23" cm="1">
        <f t="array" ref="P594">Annuity_Annuity*((1+Annuity_AnnuityEscalation)^INDEX(Annuity_PolicyAge,A594))</f>
        <v>11467.399785753685</v>
      </c>
      <c r="Q594" s="23" cm="1">
        <f t="array" ref="Q594">INDEX(Annuity_PolicyHoldersInforce,A594)*INDEX(Global_EscalatedExpense,A594)</f>
        <v>54.735826356780137</v>
      </c>
      <c r="R594" s="23" cm="1">
        <f t="array" ref="R594">INDEX(Annuity_PolicyHoldersInforce,A594)*INDEX(Annuity_EscalatedAnnuity,A594)</f>
        <v>11355.170223953801</v>
      </c>
      <c r="S594" s="23" cm="1">
        <f t="array" ref="S594">-INDEX(Annuity_ExpensesPaid,A594)-INDEX(Annuity_AnnuitiesPaid,A594)</f>
        <v>-11409.906050310581</v>
      </c>
      <c r="T594" s="23" cm="1">
        <f t="array" ref="T594">IF(A594=Global_MaxT,INDEX(Annuity_NetCF,A594),INDEX(Annuity_NetCF,A594)+(INDEX(Annuity_BEL,(A594+1))*INDEX(Global_DiscountFactor,A594)))</f>
        <v>-3312234.130347224</v>
      </c>
    </row>
    <row r="595" spans="1:20" x14ac:dyDescent="0.2">
      <c r="A595" s="7">
        <v>593</v>
      </c>
      <c r="B595" s="21">
        <f t="shared" si="18"/>
        <v>71</v>
      </c>
      <c r="C595" s="21"/>
      <c r="D595" s="22" cm="1">
        <f t="array" ref="D595">IF(A595=1,1,INDEX(Life_PolicyHoldersInforce,(A595-1))-INDEX(Life_Deaths,(A595-1))-INDEX(Life_Lapses,(A595-1)))</f>
        <v>4.9984123225255608E-3</v>
      </c>
      <c r="E595" s="22" cm="1">
        <f t="array" ref="E595">(INDEX(Life_PolicyHoldersInforce,A595)-INDEX(Life_Deaths,A595))*INDEX(Life_LapseRateFactor,(Global_DurationInforce+A595))</f>
        <v>4.3690255706217333E-5</v>
      </c>
      <c r="F595" s="22" cm="1">
        <f t="array" ref="F595">INDEX(Life_PolicyHoldersInforce,A595)*INDEX(Global_QxFactor,INDEX(Global_Age,A595),Global_QxIndex)</f>
        <v>4.4845377854322056E-7</v>
      </c>
      <c r="G595" s="11" cm="1">
        <f t="array" ref="G595">INDEX(Life_Deaths,A595)*Life_SumAssured</f>
        <v>0.22422688927161027</v>
      </c>
      <c r="H595" s="11" cm="1">
        <f t="array" ref="H595">INDEX(Life_PolicyHoldersInforce,A595)*Life_Premium</f>
        <v>0.22292918958464003</v>
      </c>
      <c r="I595" s="11" cm="1">
        <f t="array" ref="I595">INDEX(Life_PolicyHoldersInforce,A595)*INDEX(Global_EscalatedExpense,A595)</f>
        <v>0.27742196080365145</v>
      </c>
      <c r="J595" s="11" cm="1">
        <f t="array" ref="J595">INDEX(Life_PremiumsReceived,A595)-INDEX(Life_ExpensesPaid,A595)-INDEX(Life_DeathBenefitsPaid,A595)</f>
        <v>-0.27871966049062169</v>
      </c>
      <c r="K595" s="11" cm="1">
        <f t="array" ref="K595">IF(A595=Global_MaxT,INDEX(Life_NetCF,A595),INDEX(Life_NetCF,A595)+(INDEX(Life_BEL,(A595+1))/INDEX(Global_DiscountFactor,A595)))</f>
        <v>-288.85742775039722</v>
      </c>
      <c r="L595" s="11"/>
      <c r="M595" s="5">
        <f t="shared" si="19"/>
        <v>50</v>
      </c>
      <c r="N595" s="22" cm="1">
        <f t="array" ref="N595">INDEX(Annuity_PolicyHoldersInforce,A595)*INDEX(Global_QxFactor,INDEX(Global_Age,A595),Global_QxIndex)</f>
        <v>8.8833206449789577E-5</v>
      </c>
      <c r="O595" s="22" cm="1">
        <f t="array" ref="O595">IF(A595=1,1,INDEX(Annuity_PolicyHoldersInforce,(A595-1))-INDEX(Annuity_Deaths,(A595-1)))</f>
        <v>0.99012432275735995</v>
      </c>
      <c r="P595" s="23" cm="1">
        <f t="array" ref="P595">Annuity_Annuity*((1+Annuity_AnnuityEscalation)^INDEX(Annuity_PolicyAge,A595))</f>
        <v>11467.399785753685</v>
      </c>
      <c r="Q595" s="23" cm="1">
        <f t="array" ref="Q595">INDEX(Annuity_PolicyHoldersInforce,A595)*INDEX(Global_EscalatedExpense,A595)</f>
        <v>54.95389602431694</v>
      </c>
      <c r="R595" s="23" cm="1">
        <f t="array" ref="R595">INDEX(Annuity_PolicyHoldersInforce,A595)*INDEX(Annuity_EscalatedAnnuity,A595)</f>
        <v>11354.151446657263</v>
      </c>
      <c r="S595" s="23" cm="1">
        <f t="array" ref="S595">-INDEX(Annuity_ExpensesPaid,A595)-INDEX(Annuity_AnnuitiesPaid,A595)</f>
        <v>-11409.10534268158</v>
      </c>
      <c r="T595" s="23" cm="1">
        <f t="array" ref="T595">IF(A595=Global_MaxT,INDEX(Annuity_NetCF,A595),INDEX(Annuity_NetCF,A595)+(INDEX(Annuity_BEL,(A595+1))*INDEX(Global_DiscountFactor,A595)))</f>
        <v>-3316891.1531159878</v>
      </c>
    </row>
    <row r="596" spans="1:20" x14ac:dyDescent="0.2">
      <c r="A596" s="7">
        <v>594</v>
      </c>
      <c r="B596" s="21">
        <f t="shared" si="18"/>
        <v>71</v>
      </c>
      <c r="C596" s="21"/>
      <c r="D596" s="22" cm="1">
        <f t="array" ref="D596">IF(A596=1,1,INDEX(Life_PolicyHoldersInforce,(A596-1))-INDEX(Life_Deaths,(A596-1))-INDEX(Life_Lapses,(A596-1)))</f>
        <v>4.9542736130407999E-3</v>
      </c>
      <c r="E596" s="22" cm="1">
        <f t="array" ref="E596">(INDEX(Life_PolicyHoldersInforce,A596)-INDEX(Life_Deaths,A596))*INDEX(Life_LapseRateFactor,(Global_DurationInforce+A596))</f>
        <v>4.3304446897439984E-5</v>
      </c>
      <c r="F596" s="22" cm="1">
        <f t="array" ref="F596">INDEX(Life_PolicyHoldersInforce,A596)*INDEX(Global_QxFactor,INDEX(Global_Age,A596),Global_QxIndex)</f>
        <v>4.4449368686385683E-7</v>
      </c>
      <c r="G596" s="11" cm="1">
        <f t="array" ref="G596">INDEX(Life_Deaths,A596)*Life_SumAssured</f>
        <v>0.22224684343192841</v>
      </c>
      <c r="H596" s="11" cm="1">
        <f t="array" ref="H596">INDEX(Life_PolicyHoldersInforce,A596)*Life_Premium</f>
        <v>0.22096060314161969</v>
      </c>
      <c r="I596" s="11" cm="1">
        <f t="array" ref="I596">INDEX(Life_PolicyHoldersInforce,A596)*INDEX(Global_EscalatedExpense,A596)</f>
        <v>0.27609244411435263</v>
      </c>
      <c r="J596" s="11" cm="1">
        <f t="array" ref="J596">INDEX(Life_PremiumsReceived,A596)-INDEX(Life_ExpensesPaid,A596)-INDEX(Life_DeathBenefitsPaid,A596)</f>
        <v>-0.27737868440466135</v>
      </c>
      <c r="K596" s="11" cm="1">
        <f t="array" ref="K596">IF(A596=Global_MaxT,INDEX(Life_NetCF,A596),INDEX(Life_NetCF,A596)+(INDEX(Life_BEL,(A596+1))/INDEX(Global_DiscountFactor,A596)))</f>
        <v>-287.18084082578935</v>
      </c>
      <c r="L596" s="11"/>
      <c r="M596" s="5">
        <f t="shared" si="19"/>
        <v>50</v>
      </c>
      <c r="N596" s="22" cm="1">
        <f t="array" ref="N596">INDEX(Annuity_PolicyHoldersInforce,A596)*INDEX(Global_QxFactor,INDEX(Global_Age,A596),Global_QxIndex)</f>
        <v>8.8825236401597873E-5</v>
      </c>
      <c r="O596" s="22" cm="1">
        <f t="array" ref="O596">IF(A596=1,1,INDEX(Annuity_PolicyHoldersInforce,(A596-1))-INDEX(Annuity_Deaths,(A596-1)))</f>
        <v>0.99003548955091014</v>
      </c>
      <c r="P596" s="23" cm="1">
        <f t="array" ref="P596">Annuity_Annuity*((1+Annuity_AnnuityEscalation)^INDEX(Annuity_PolicyAge,A596))</f>
        <v>11467.399785753685</v>
      </c>
      <c r="Q596" s="23" cm="1">
        <f t="array" ref="Q596">INDEX(Annuity_PolicyHoldersInforce,A596)*INDEX(Global_EscalatedExpense,A596)</f>
        <v>55.172834489916447</v>
      </c>
      <c r="R596" s="23" cm="1">
        <f t="array" ref="R596">INDEX(Annuity_PolicyHoldersInforce,A596)*INDEX(Annuity_EscalatedAnnuity,A596)</f>
        <v>11353.132760764653</v>
      </c>
      <c r="S596" s="23" cm="1">
        <f t="array" ref="S596">-INDEX(Annuity_ExpensesPaid,A596)-INDEX(Annuity_AnnuitiesPaid,A596)</f>
        <v>-11408.305595254569</v>
      </c>
      <c r="T596" s="23" cm="1">
        <f t="array" ref="T596">IF(A596=Global_MaxT,INDEX(Annuity_NetCF,A596),INDEX(Annuity_NetCF,A596)+(INDEX(Annuity_BEL,(A596+1))*INDEX(Global_DiscountFactor,A596)))</f>
        <v>-3321571.6487836763</v>
      </c>
    </row>
    <row r="597" spans="1:20" x14ac:dyDescent="0.2">
      <c r="A597" s="7">
        <v>595</v>
      </c>
      <c r="B597" s="21">
        <f t="shared" si="18"/>
        <v>71</v>
      </c>
      <c r="C597" s="21"/>
      <c r="D597" s="22" cm="1">
        <f t="array" ref="D597">IF(A597=1,1,INDEX(Life_PolicyHoldersInforce,(A597-1))-INDEX(Life_Deaths,(A597-1))-INDEX(Life_Lapses,(A597-1)))</f>
        <v>4.9105246724564962E-3</v>
      </c>
      <c r="E597" s="22" cm="1">
        <f t="array" ref="E597">(INDEX(Life_PolicyHoldersInforce,A597)-INDEX(Life_Deaths,A597))*INDEX(Life_LapseRateFactor,(Global_DurationInforce+A597))</f>
        <v>4.2922044991060526E-5</v>
      </c>
      <c r="F597" s="22" cm="1">
        <f t="array" ref="F597">INDEX(Life_PolicyHoldersInforce,A597)*INDEX(Global_QxFactor,INDEX(Global_Age,A597),Global_QxIndex)</f>
        <v>4.405685649558705E-7</v>
      </c>
      <c r="G597" s="11" cm="1">
        <f t="array" ref="G597">INDEX(Life_Deaths,A597)*Life_SumAssured</f>
        <v>0.22028428247793524</v>
      </c>
      <c r="H597" s="11" cm="1">
        <f t="array" ref="H597">INDEX(Life_PolicyHoldersInforce,A597)*Life_Premium</f>
        <v>0.21900940039155975</v>
      </c>
      <c r="I597" s="11" cm="1">
        <f t="array" ref="I597">INDEX(Life_PolicyHoldersInforce,A597)*INDEX(Global_EscalatedExpense,A597)</f>
        <v>0.27476929899932306</v>
      </c>
      <c r="J597" s="11" cm="1">
        <f t="array" ref="J597">INDEX(Life_PremiumsReceived,A597)-INDEX(Life_ExpensesPaid,A597)-INDEX(Life_DeathBenefitsPaid,A597)</f>
        <v>-0.27604418108569856</v>
      </c>
      <c r="K597" s="11" cm="1">
        <f t="array" ref="K597">IF(A597=Global_MaxT,INDEX(Life_NetCF,A597),INDEX(Life_NetCF,A597)+(INDEX(Life_BEL,(A597+1))/INDEX(Global_DiscountFactor,A597)))</f>
        <v>-285.51370972221315</v>
      </c>
      <c r="L597" s="11"/>
      <c r="M597" s="5">
        <f t="shared" si="19"/>
        <v>50</v>
      </c>
      <c r="N597" s="22" cm="1">
        <f t="array" ref="N597">INDEX(Annuity_PolicyHoldersInforce,A597)*INDEX(Global_QxFactor,INDEX(Global_Age,A597),Global_QxIndex)</f>
        <v>8.8817267068472874E-5</v>
      </c>
      <c r="O597" s="22" cm="1">
        <f t="array" ref="O597">IF(A597=1,1,INDEX(Annuity_PolicyHoldersInforce,(A597-1))-INDEX(Annuity_Deaths,(A597-1)))</f>
        <v>0.98994666431450851</v>
      </c>
      <c r="P597" s="23" cm="1">
        <f t="array" ref="P597">Annuity_Annuity*((1+Annuity_AnnuityEscalation)^INDEX(Annuity_PolicyAge,A597))</f>
        <v>11467.399785753685</v>
      </c>
      <c r="Q597" s="23" cm="1">
        <f t="array" ref="Q597">INDEX(Annuity_PolicyHoldersInforce,A597)*INDEX(Global_EscalatedExpense,A597)</f>
        <v>55.392645214904064</v>
      </c>
      <c r="R597" s="23" cm="1">
        <f t="array" ref="R597">INDEX(Annuity_PolicyHoldersInforce,A597)*INDEX(Annuity_EscalatedAnnuity,A597)</f>
        <v>11352.114166267771</v>
      </c>
      <c r="S597" s="23" cm="1">
        <f t="array" ref="S597">-INDEX(Annuity_ExpensesPaid,A597)-INDEX(Annuity_AnnuitiesPaid,A597)</f>
        <v>-11407.506811482675</v>
      </c>
      <c r="T597" s="23" cm="1">
        <f t="array" ref="T597">IF(A597=Global_MaxT,INDEX(Annuity_NetCF,A597),INDEX(Annuity_NetCF,A597)+(INDEX(Annuity_BEL,(A597+1))*INDEX(Global_DiscountFactor,A597)))</f>
        <v>-3326275.7306409366</v>
      </c>
    </row>
    <row r="598" spans="1:20" x14ac:dyDescent="0.2">
      <c r="A598" s="7">
        <v>596</v>
      </c>
      <c r="B598" s="21">
        <f t="shared" si="18"/>
        <v>71</v>
      </c>
      <c r="C598" s="21"/>
      <c r="D598" s="22" cm="1">
        <f t="array" ref="D598">IF(A598=1,1,INDEX(Life_PolicyHoldersInforce,(A598-1))-INDEX(Life_Deaths,(A598-1))-INDEX(Life_Lapses,(A598-1)))</f>
        <v>4.8671620589004804E-3</v>
      </c>
      <c r="E598" s="22" cm="1">
        <f t="array" ref="E598">(INDEX(Life_PolicyHoldersInforce,A598)-INDEX(Life_Deaths,A598))*INDEX(Life_LapseRateFactor,(Global_DurationInforce+A598))</f>
        <v>4.2543019902270935E-5</v>
      </c>
      <c r="F598" s="22" cm="1">
        <f t="array" ref="F598">INDEX(Life_PolicyHoldersInforce,A598)*INDEX(Global_QxFactor,INDEX(Global_Age,A598),Global_QxIndex)</f>
        <v>4.3667810401709002E-7</v>
      </c>
      <c r="G598" s="11" cm="1">
        <f t="array" ref="G598">INDEX(Life_Deaths,A598)*Life_SumAssured</f>
        <v>0.218339052008545</v>
      </c>
      <c r="H598" s="11" cm="1">
        <f t="array" ref="H598">INDEX(Life_PolicyHoldersInforce,A598)*Life_Premium</f>
        <v>0.21707542782696143</v>
      </c>
      <c r="I598" s="11" cm="1">
        <f t="array" ref="I598">INDEX(Life_PolicyHoldersInforce,A598)*INDEX(Global_EscalatedExpense,A598)</f>
        <v>0.27345249492343721</v>
      </c>
      <c r="J598" s="11" cm="1">
        <f t="array" ref="J598">INDEX(Life_PremiumsReceived,A598)-INDEX(Life_ExpensesPaid,A598)-INDEX(Life_DeathBenefitsPaid,A598)</f>
        <v>-0.27471611910502081</v>
      </c>
      <c r="K598" s="11" cm="1">
        <f t="array" ref="K598">IF(A598=Global_MaxT,INDEX(Life_NetCF,A598),INDEX(Life_NetCF,A598)+(INDEX(Life_BEL,(A598+1))/INDEX(Global_DiscountFactor,A598)))</f>
        <v>-283.85598219452049</v>
      </c>
      <c r="L598" s="11"/>
      <c r="M598" s="5">
        <f t="shared" si="19"/>
        <v>50</v>
      </c>
      <c r="N598" s="22" cm="1">
        <f t="array" ref="N598">INDEX(Annuity_PolicyHoldersInforce,A598)*INDEX(Global_QxFactor,INDEX(Global_Age,A598),Global_QxIndex)</f>
        <v>8.8809298450350421E-5</v>
      </c>
      <c r="O598" s="22" cm="1">
        <f t="array" ref="O598">IF(A598=1,1,INDEX(Annuity_PolicyHoldersInforce,(A598-1))-INDEX(Annuity_Deaths,(A598-1)))</f>
        <v>0.98985784704744006</v>
      </c>
      <c r="P598" s="23" cm="1">
        <f t="array" ref="P598">Annuity_Annuity*((1+Annuity_AnnuityEscalation)^INDEX(Annuity_PolicyAge,A598))</f>
        <v>11467.399785753685</v>
      </c>
      <c r="Q598" s="23" cm="1">
        <f t="array" ref="Q598">INDEX(Annuity_PolicyHoldersInforce,A598)*INDEX(Global_EscalatedExpense,A598)</f>
        <v>55.613331674395191</v>
      </c>
      <c r="R598" s="23" cm="1">
        <f t="array" ref="R598">INDEX(Annuity_PolicyHoldersInforce,A598)*INDEX(Annuity_EscalatedAnnuity,A598)</f>
        <v>11351.095663158418</v>
      </c>
      <c r="S598" s="23" cm="1">
        <f t="array" ref="S598">-INDEX(Annuity_ExpensesPaid,A598)-INDEX(Annuity_AnnuitiesPaid,A598)</f>
        <v>-11406.708994832812</v>
      </c>
      <c r="T598" s="23" cm="1">
        <f t="array" ref="T598">IF(A598=Global_MaxT,INDEX(Annuity_NetCF,A598),INDEX(Annuity_NetCF,A598)+(INDEX(Annuity_BEL,(A598+1))*INDEX(Global_DiscountFactor,A598)))</f>
        <v>-3331003.5125263925</v>
      </c>
    </row>
    <row r="599" spans="1:20" x14ac:dyDescent="0.2">
      <c r="A599" s="7">
        <v>597</v>
      </c>
      <c r="B599" s="21">
        <f t="shared" si="18"/>
        <v>71</v>
      </c>
      <c r="C599" s="21"/>
      <c r="D599" s="22" cm="1">
        <f t="array" ref="D599">IF(A599=1,1,INDEX(Life_PolicyHoldersInforce,(A599-1))-INDEX(Life_Deaths,(A599-1))-INDEX(Life_Lapses,(A599-1)))</f>
        <v>4.8241823608941928E-3</v>
      </c>
      <c r="E599" s="22" cm="1">
        <f t="array" ref="E599">(INDEX(Life_PolicyHoldersInforce,A599)-INDEX(Life_Deaths,A599))*INDEX(Life_LapseRateFactor,(Global_DurationInforce+A599))</f>
        <v>4.2167341811928464E-5</v>
      </c>
      <c r="F599" s="22" cm="1">
        <f t="array" ref="F599">INDEX(Life_PolicyHoldersInforce,A599)*INDEX(Global_QxFactor,INDEX(Global_Age,A599),Global_QxIndex)</f>
        <v>4.3282199797223551E-7</v>
      </c>
      <c r="G599" s="11" cm="1">
        <f t="array" ref="G599">INDEX(Life_Deaths,A599)*Life_SumAssured</f>
        <v>0.21641099898611776</v>
      </c>
      <c r="H599" s="11" cm="1">
        <f t="array" ref="H599">INDEX(Life_PolicyHoldersInforce,A599)*Life_Premium</f>
        <v>0.215158533295881</v>
      </c>
      <c r="I599" s="11" cm="1">
        <f t="array" ref="I599">INDEX(Life_PolicyHoldersInforce,A599)*INDEX(Global_EscalatedExpense,A599)</f>
        <v>0.27214200149790624</v>
      </c>
      <c r="J599" s="11" cm="1">
        <f t="array" ref="J599">INDEX(Life_PremiumsReceived,A599)-INDEX(Life_ExpensesPaid,A599)-INDEX(Life_DeathBenefitsPaid,A599)</f>
        <v>-0.27339446718814298</v>
      </c>
      <c r="K599" s="11" cm="1">
        <f t="array" ref="K599">IF(A599=Global_MaxT,INDEX(Life_NetCF,A599),INDEX(Life_NetCF,A599)+(INDEX(Life_BEL,(A599+1))/INDEX(Global_DiscountFactor,A599)))</f>
        <v>-282.20760628191385</v>
      </c>
      <c r="L599" s="11"/>
      <c r="M599" s="5">
        <f t="shared" si="19"/>
        <v>50</v>
      </c>
      <c r="N599" s="22" cm="1">
        <f t="array" ref="N599">INDEX(Annuity_PolicyHoldersInforce,A599)*INDEX(Global_QxFactor,INDEX(Global_Age,A599),Global_QxIndex)</f>
        <v>8.8801330547166386E-5</v>
      </c>
      <c r="O599" s="22" cm="1">
        <f t="array" ref="O599">IF(A599=1,1,INDEX(Annuity_PolicyHoldersInforce,(A599-1))-INDEX(Annuity_Deaths,(A599-1)))</f>
        <v>0.98976903774898972</v>
      </c>
      <c r="P599" s="23" cm="1">
        <f t="array" ref="P599">Annuity_Annuity*((1+Annuity_AnnuityEscalation)^INDEX(Annuity_PolicyAge,A599))</f>
        <v>11467.399785753685</v>
      </c>
      <c r="Q599" s="23" cm="1">
        <f t="array" ref="Q599">INDEX(Annuity_PolicyHoldersInforce,A599)*INDEX(Global_EscalatedExpense,A599)</f>
        <v>55.834897357350236</v>
      </c>
      <c r="R599" s="23" cm="1">
        <f t="array" ref="R599">INDEX(Annuity_PolicyHoldersInforce,A599)*INDEX(Annuity_EscalatedAnnuity,A599)</f>
        <v>11350.077251428396</v>
      </c>
      <c r="S599" s="23" cm="1">
        <f t="array" ref="S599">-INDEX(Annuity_ExpensesPaid,A599)-INDEX(Annuity_AnnuitiesPaid,A599)</f>
        <v>-11405.912148785746</v>
      </c>
      <c r="T599" s="23" cm="1">
        <f t="array" ref="T599">IF(A599=Global_MaxT,INDEX(Annuity_NetCF,A599),INDEX(Annuity_NetCF,A599)+(INDEX(Annuity_BEL,(A599+1))*INDEX(Global_DiscountFactor,A599)))</f>
        <v>-3335755.1088293009</v>
      </c>
    </row>
    <row r="600" spans="1:20" x14ac:dyDescent="0.2">
      <c r="A600" s="7">
        <v>598</v>
      </c>
      <c r="B600" s="21">
        <f t="shared" si="18"/>
        <v>71</v>
      </c>
      <c r="C600" s="21"/>
      <c r="D600" s="22" cm="1">
        <f t="array" ref="D600">IF(A600=1,1,INDEX(Life_PolicyHoldersInforce,(A600-1))-INDEX(Life_Deaths,(A600-1))-INDEX(Life_Lapses,(A600-1)))</f>
        <v>4.781582197084292E-3</v>
      </c>
      <c r="E600" s="22" cm="1">
        <f t="array" ref="E600">(INDEX(Life_PolicyHoldersInforce,A600)-INDEX(Life_Deaths,A600))*INDEX(Life_LapseRateFactor,(Global_DurationInforce+A600))</f>
        <v>4.1794981164209646E-5</v>
      </c>
      <c r="F600" s="22" cm="1">
        <f t="array" ref="F600">INDEX(Life_PolicyHoldersInforce,A600)*INDEX(Global_QxFactor,INDEX(Global_Age,A600),Global_QxIndex)</f>
        <v>4.2899994344883889E-7</v>
      </c>
      <c r="G600" s="11" cm="1">
        <f t="array" ref="G600">INDEX(Life_Deaths,A600)*Life_SumAssured</f>
        <v>0.21449997172441945</v>
      </c>
      <c r="H600" s="11" cm="1">
        <f t="array" ref="H600">INDEX(Life_PolicyHoldersInforce,A600)*Life_Premium</f>
        <v>0.21325856598995943</v>
      </c>
      <c r="I600" s="11" cm="1">
        <f t="array" ref="I600">INDEX(Life_PolicyHoldersInforce,A600)*INDEX(Global_EscalatedExpense,A600)</f>
        <v>0.27083778847957679</v>
      </c>
      <c r="J600" s="11" cm="1">
        <f t="array" ref="J600">INDEX(Life_PremiumsReceived,A600)-INDEX(Life_ExpensesPaid,A600)-INDEX(Life_DeathBenefitsPaid,A600)</f>
        <v>-0.27207919421403681</v>
      </c>
      <c r="K600" s="11" cm="1">
        <f t="array" ref="K600">IF(A600=Global_MaxT,INDEX(Life_NetCF,A600),INDEX(Life_NetCF,A600)+(INDEX(Life_BEL,(A600+1))/INDEX(Global_DiscountFactor,A600)))</f>
        <v>-280.56853030641525</v>
      </c>
      <c r="L600" s="11"/>
      <c r="M600" s="5">
        <f t="shared" si="19"/>
        <v>50</v>
      </c>
      <c r="N600" s="22" cm="1">
        <f t="array" ref="N600">INDEX(Annuity_PolicyHoldersInforce,A600)*INDEX(Global_QxFactor,INDEX(Global_Age,A600),Global_QxIndex)</f>
        <v>8.8793363358856596E-5</v>
      </c>
      <c r="O600" s="22" cm="1">
        <f t="array" ref="O600">IF(A600=1,1,INDEX(Annuity_PolicyHoldersInforce,(A600-1))-INDEX(Annuity_Deaths,(A600-1)))</f>
        <v>0.9896802364184426</v>
      </c>
      <c r="P600" s="23" cm="1">
        <f t="array" ref="P600">Annuity_Annuity*((1+Annuity_AnnuityEscalation)^INDEX(Annuity_PolicyAge,A600))</f>
        <v>11467.399785753685</v>
      </c>
      <c r="Q600" s="23" cm="1">
        <f t="array" ref="Q600">INDEX(Annuity_PolicyHoldersInforce,A600)*INDEX(Global_EscalatedExpense,A600)</f>
        <v>56.05734576662983</v>
      </c>
      <c r="R600" s="23" cm="1">
        <f t="array" ref="R600">INDEX(Annuity_PolicyHoldersInforce,A600)*INDEX(Annuity_EscalatedAnnuity,A600)</f>
        <v>11349.058931069505</v>
      </c>
      <c r="S600" s="23" cm="1">
        <f t="array" ref="S600">-INDEX(Annuity_ExpensesPaid,A600)-INDEX(Annuity_AnnuitiesPaid,A600)</f>
        <v>-11405.116276836136</v>
      </c>
      <c r="T600" s="23" cm="1">
        <f t="array" ref="T600">IF(A600=Global_MaxT,INDEX(Annuity_NetCF,A600),INDEX(Annuity_NetCF,A600)+(INDEX(Annuity_BEL,(A600+1))*INDEX(Global_DiscountFactor,A600)))</f>
        <v>-3340530.6344922152</v>
      </c>
    </row>
    <row r="601" spans="1:20" x14ac:dyDescent="0.2">
      <c r="A601" s="7">
        <v>599</v>
      </c>
      <c r="B601" s="21">
        <f t="shared" si="18"/>
        <v>71</v>
      </c>
      <c r="C601" s="21"/>
      <c r="D601" s="22" cm="1">
        <f t="array" ref="D601">IF(A601=1,1,INDEX(Life_PolicyHoldersInforce,(A601-1))-INDEX(Life_Deaths,(A601-1))-INDEX(Life_Lapses,(A601-1)))</f>
        <v>4.7393582159766341E-3</v>
      </c>
      <c r="E601" s="22" cm="1">
        <f t="array" ref="E601">(INDEX(Life_PolicyHoldersInforce,A601)-INDEX(Life_Deaths,A601))*INDEX(Life_LapseRateFactor,(Global_DurationInforce+A601))</f>
        <v>4.1425908664285122E-5</v>
      </c>
      <c r="F601" s="22" cm="1">
        <f t="array" ref="F601">INDEX(Life_PolicyHoldersInforce,A601)*INDEX(Global_QxFactor,INDEX(Global_Age,A601),Global_QxIndex)</f>
        <v>4.2521163975337683E-7</v>
      </c>
      <c r="G601" s="11" cm="1">
        <f t="array" ref="G601">INDEX(Life_Deaths,A601)*Life_SumAssured</f>
        <v>0.21260581987668842</v>
      </c>
      <c r="H601" s="11" cm="1">
        <f t="array" ref="H601">INDEX(Life_PolicyHoldersInforce,A601)*Life_Premium</f>
        <v>0.21137537643255788</v>
      </c>
      <c r="I601" s="11" cm="1">
        <f t="array" ref="I601">INDEX(Life_PolicyHoldersInforce,A601)*INDEX(Global_EscalatedExpense,A601)</f>
        <v>0.26953982577023233</v>
      </c>
      <c r="J601" s="11" cm="1">
        <f t="array" ref="J601">INDEX(Life_PremiumsReceived,A601)-INDEX(Life_ExpensesPaid,A601)-INDEX(Life_DeathBenefitsPaid,A601)</f>
        <v>-0.27077026921436287</v>
      </c>
      <c r="K601" s="11" cm="1">
        <f t="array" ref="K601">IF(A601=Global_MaxT,INDEX(Life_NetCF,A601),INDEX(Life_NetCF,A601)+(INDEX(Life_BEL,(A601+1))/INDEX(Global_DiscountFactor,A601)))</f>
        <v>-278.93870287134376</v>
      </c>
      <c r="L601" s="11"/>
      <c r="M601" s="5">
        <f t="shared" si="19"/>
        <v>50</v>
      </c>
      <c r="N601" s="22" cm="1">
        <f t="array" ref="N601">INDEX(Annuity_PolicyHoldersInforce,A601)*INDEX(Global_QxFactor,INDEX(Global_Age,A601),Global_QxIndex)</f>
        <v>8.878539688535692E-5</v>
      </c>
      <c r="O601" s="22" cm="1">
        <f t="array" ref="O601">IF(A601=1,1,INDEX(Annuity_PolicyHoldersInforce,(A601-1))-INDEX(Annuity_Deaths,(A601-1)))</f>
        <v>0.98959144305508373</v>
      </c>
      <c r="P601" s="23" cm="1">
        <f t="array" ref="P601">Annuity_Annuity*((1+Annuity_AnnuityEscalation)^INDEX(Annuity_PolicyAge,A601))</f>
        <v>11467.399785753685</v>
      </c>
      <c r="Q601" s="23" cm="1">
        <f t="array" ref="Q601">INDEX(Annuity_PolicyHoldersInforce,A601)*INDEX(Global_EscalatedExpense,A601)</f>
        <v>56.280680419050029</v>
      </c>
      <c r="R601" s="23" cm="1">
        <f t="array" ref="R601">INDEX(Annuity_PolicyHoldersInforce,A601)*INDEX(Annuity_EscalatedAnnuity,A601)</f>
        <v>11348.040702073547</v>
      </c>
      <c r="S601" s="23" cm="1">
        <f t="array" ref="S601">-INDEX(Annuity_ExpensesPaid,A601)-INDEX(Annuity_AnnuitiesPaid,A601)</f>
        <v>-11404.321382492597</v>
      </c>
      <c r="T601" s="23" cm="1">
        <f t="array" ref="T601">IF(A601=Global_MaxT,INDEX(Annuity_NetCF,A601),INDEX(Annuity_NetCF,A601)+(INDEX(Annuity_BEL,(A601+1))*INDEX(Global_DiscountFactor,A601)))</f>
        <v>-3345330.2050136663</v>
      </c>
    </row>
    <row r="602" spans="1:20" x14ac:dyDescent="0.2">
      <c r="A602" s="7">
        <v>600</v>
      </c>
      <c r="B602" s="21">
        <f t="shared" si="18"/>
        <v>72</v>
      </c>
      <c r="C602" s="21"/>
      <c r="D602" s="22" cm="1">
        <f t="array" ref="D602">IF(A602=1,1,INDEX(Life_PolicyHoldersInforce,(A602-1))-INDEX(Life_Deaths,(A602-1))-INDEX(Life_Lapses,(A602-1)))</f>
        <v>4.6975070956725958E-3</v>
      </c>
      <c r="E602" s="22" cm="1">
        <f t="array" ref="E602">(INDEX(Life_PolicyHoldersInforce,A602)-INDEX(Life_Deaths,A602))*INDEX(Life_LapseRateFactor,(Global_DurationInforce+A602))</f>
        <v>4.1059646720013026E-5</v>
      </c>
      <c r="F602" s="22" cm="1">
        <f t="array" ref="F602">INDEX(Life_PolicyHoldersInforce,A602)*INDEX(Global_QxFactor,INDEX(Global_Age,A602),Global_QxIndex)</f>
        <v>4.7276952789778149E-7</v>
      </c>
      <c r="G602" s="11" cm="1">
        <f t="array" ref="G602">INDEX(Life_Deaths,A602)*Life_SumAssured</f>
        <v>0.23638476394889074</v>
      </c>
      <c r="H602" s="11" cm="1">
        <f t="array" ref="H602">INDEX(Life_PolicyHoldersInforce,A602)*Life_Premium</f>
        <v>0.20950881646699779</v>
      </c>
      <c r="I602" s="11" cm="1">
        <f t="array" ref="I602">INDEX(Life_PolicyHoldersInforce,A602)*INDEX(Global_EscalatedExpense,A602)</f>
        <v>0.26824808341589929</v>
      </c>
      <c r="J602" s="11" cm="1">
        <f t="array" ref="J602">INDEX(Life_PremiumsReceived,A602)-INDEX(Life_ExpensesPaid,A602)-INDEX(Life_DeathBenefitsPaid,A602)</f>
        <v>-0.29512403089779227</v>
      </c>
      <c r="K602" s="11" cm="1">
        <f t="array" ref="K602">IF(A602=Global_MaxT,INDEX(Life_NetCF,A602),INDEX(Life_NetCF,A602)+(INDEX(Life_BEL,(A602+1))/INDEX(Global_DiscountFactor,A602)))</f>
        <v>-277.31807285980079</v>
      </c>
      <c r="L602" s="11"/>
      <c r="M602" s="5">
        <f t="shared" si="19"/>
        <v>51</v>
      </c>
      <c r="N602" s="22" cm="1">
        <f t="array" ref="N602">INDEX(Annuity_PolicyHoldersInforce,A602)*INDEX(Global_QxFactor,INDEX(Global_Age,A602),Global_QxIndex)</f>
        <v>9.9586162359523861E-5</v>
      </c>
      <c r="O602" s="22" cm="1">
        <f t="array" ref="O602">IF(A602=1,1,INDEX(Annuity_PolicyHoldersInforce,(A602-1))-INDEX(Annuity_Deaths,(A602-1)))</f>
        <v>0.98950265765819834</v>
      </c>
      <c r="P602" s="23" cm="1">
        <f t="array" ref="P602">Annuity_Annuity*((1+Annuity_AnnuityEscalation)^INDEX(Annuity_PolicyAge,A602))</f>
        <v>12040.769775041368</v>
      </c>
      <c r="Q602" s="23" cm="1">
        <f t="array" ref="Q602">INDEX(Annuity_PolicyHoldersInforce,A602)*INDEX(Global_EscalatedExpense,A602)</f>
        <v>56.504904845438126</v>
      </c>
      <c r="R602" s="23" cm="1">
        <f t="array" ref="R602">INDEX(Annuity_PolicyHoldersInforce,A602)*INDEX(Annuity_EscalatedAnnuity,A602)</f>
        <v>11914.37369265394</v>
      </c>
      <c r="S602" s="23" cm="1">
        <f t="array" ref="S602">-INDEX(Annuity_ExpensesPaid,A602)-INDEX(Annuity_AnnuitiesPaid,A602)</f>
        <v>-11970.878597499379</v>
      </c>
      <c r="T602" s="23" cm="1">
        <f t="array" ref="T602">IF(A602=Global_MaxT,INDEX(Annuity_NetCF,A602),INDEX(Annuity_NetCF,A602)+(INDEX(Annuity_BEL,(A602+1))*INDEX(Global_DiscountFactor,A602)))</f>
        <v>-3350153.9364508544</v>
      </c>
    </row>
    <row r="603" spans="1:20" x14ac:dyDescent="0.2">
      <c r="A603" s="7">
        <v>601</v>
      </c>
      <c r="B603" s="21">
        <f t="shared" si="18"/>
        <v>72</v>
      </c>
      <c r="C603" s="21"/>
      <c r="D603" s="22" cm="1">
        <f t="array" ref="D603">IF(A603=1,1,INDEX(Life_PolicyHoldersInforce,(A603-1))-INDEX(Life_Deaths,(A603-1))-INDEX(Life_Lapses,(A603-1)))</f>
        <v>4.6559746794246851E-3</v>
      </c>
      <c r="E603" s="22" cm="1">
        <f t="array" ref="E603">(INDEX(Life_PolicyHoldersInforce,A603)-INDEX(Life_Deaths,A603))*INDEX(Life_LapseRateFactor,(Global_DurationInforce+A603))</f>
        <v>4.0696623034505732E-5</v>
      </c>
      <c r="F603" s="22" cm="1">
        <f t="array" ref="F603">INDEX(Life_PolicyHoldersInforce,A603)*INDEX(Global_QxFactor,INDEX(Global_Age,A603),Global_QxIndex)</f>
        <v>4.6858959577164014E-7</v>
      </c>
      <c r="G603" s="11" cm="1">
        <f t="array" ref="G603">INDEX(Life_Deaths,A603)*Life_SumAssured</f>
        <v>0.23429479788582006</v>
      </c>
      <c r="H603" s="11" cm="1">
        <f t="array" ref="H603">INDEX(Life_PolicyHoldersInforce,A603)*Life_Premium</f>
        <v>0.20765647070234097</v>
      </c>
      <c r="I603" s="11" cm="1">
        <f t="array" ref="I603">INDEX(Life_PolicyHoldersInforce,A603)*INDEX(Global_EscalatedExpense,A603)</f>
        <v>0.2669596152065461</v>
      </c>
      <c r="J603" s="11" cm="1">
        <f t="array" ref="J603">INDEX(Life_PremiumsReceived,A603)-INDEX(Life_ExpensesPaid,A603)-INDEX(Life_DeathBenefitsPaid,A603)</f>
        <v>-0.29359794239002518</v>
      </c>
      <c r="K603" s="11" cm="1">
        <f t="array" ref="K603">IF(A603=Global_MaxT,INDEX(Life_NetCF,A603),INDEX(Life_NetCF,A603)+(INDEX(Life_BEL,(A603+1))/INDEX(Global_DiscountFactor,A603)))</f>
        <v>-275.68105734238173</v>
      </c>
      <c r="L603" s="11"/>
      <c r="M603" s="5">
        <f t="shared" si="19"/>
        <v>51</v>
      </c>
      <c r="N603" s="22" cm="1">
        <f t="array" ref="N603">INDEX(Annuity_PolicyHoldersInforce,A603)*INDEX(Global_QxFactor,INDEX(Global_Age,A603),Global_QxIndex)</f>
        <v>9.9576139744974283E-5</v>
      </c>
      <c r="O603" s="22" cm="1">
        <f t="array" ref="O603">IF(A603=1,1,INDEX(Annuity_PolicyHoldersInforce,(A603-1))-INDEX(Annuity_Deaths,(A603-1)))</f>
        <v>0.98940307149583884</v>
      </c>
      <c r="P603" s="23" cm="1">
        <f t="array" ref="P603">Annuity_Annuity*((1+Annuity_AnnuityEscalation)^INDEX(Annuity_PolicyAge,A603))</f>
        <v>12040.769775041368</v>
      </c>
      <c r="Q603" s="23" cm="1">
        <f t="array" ref="Q603">INDEX(Annuity_PolicyHoldersInforce,A603)*INDEX(Global_EscalatedExpense,A603)</f>
        <v>56.729402850477101</v>
      </c>
      <c r="R603" s="23" cm="1">
        <f t="array" ref="R603">INDEX(Annuity_PolicyHoldersInforce,A603)*INDEX(Annuity_EscalatedAnnuity,A603)</f>
        <v>11913.17459860019</v>
      </c>
      <c r="S603" s="23" cm="1">
        <f t="array" ref="S603">-INDEX(Annuity_ExpensesPaid,A603)-INDEX(Annuity_AnnuitiesPaid,A603)</f>
        <v>-11969.904001450666</v>
      </c>
      <c r="T603" s="23" cm="1">
        <f t="array" ref="T603">IF(A603=Global_MaxT,INDEX(Annuity_NetCF,A603),INDEX(Annuity_NetCF,A603)+(INDEX(Annuity_BEL,(A603+1))*INDEX(Global_DiscountFactor,A603)))</f>
        <v>-3354431.8326838277</v>
      </c>
    </row>
    <row r="604" spans="1:20" x14ac:dyDescent="0.2">
      <c r="A604" s="7">
        <v>602</v>
      </c>
      <c r="B604" s="21">
        <f t="shared" si="18"/>
        <v>72</v>
      </c>
      <c r="C604" s="21"/>
      <c r="D604" s="22" cm="1">
        <f t="array" ref="D604">IF(A604=1,1,INDEX(Life_PolicyHoldersInforce,(A604-1))-INDEX(Life_Deaths,(A604-1))-INDEX(Life_Lapses,(A604-1)))</f>
        <v>4.6148094667944079E-3</v>
      </c>
      <c r="E604" s="22" cm="1">
        <f t="array" ref="E604">(INDEX(Life_PolicyHoldersInforce,A604)-INDEX(Life_Deaths,A604))*INDEX(Life_LapseRateFactor,(Global_DurationInforce+A604))</f>
        <v>4.0336808977106971E-5</v>
      </c>
      <c r="F604" s="22" cm="1">
        <f t="array" ref="F604">INDEX(Life_PolicyHoldersInforce,A604)*INDEX(Global_QxFactor,INDEX(Global_Age,A604),Global_QxIndex)</f>
        <v>4.6444661998796194E-7</v>
      </c>
      <c r="G604" s="11" cm="1">
        <f t="array" ref="G604">INDEX(Life_Deaths,A604)*Life_SumAssured</f>
        <v>0.23222330999398097</v>
      </c>
      <c r="H604" s="11" cm="1">
        <f t="array" ref="H604">INDEX(Life_PolicyHoldersInforce,A604)*Life_Premium</f>
        <v>0.20582050221903059</v>
      </c>
      <c r="I604" s="11" cm="1">
        <f t="array" ref="I604">INDEX(Life_PolicyHoldersInforce,A604)*INDEX(Global_EscalatedExpense,A604)</f>
        <v>0.26567733585903142</v>
      </c>
      <c r="J604" s="11" cm="1">
        <f t="array" ref="J604">INDEX(Life_PremiumsReceived,A604)-INDEX(Life_ExpensesPaid,A604)-INDEX(Life_DeathBenefitsPaid,A604)</f>
        <v>-0.29208014363398183</v>
      </c>
      <c r="K604" s="11" cm="1">
        <f t="array" ref="K604">IF(A604=Global_MaxT,INDEX(Life_NetCF,A604),INDEX(Life_NetCF,A604)+(INDEX(Life_BEL,(A604+1))/INDEX(Global_DiscountFactor,A604)))</f>
        <v>-274.05349017893701</v>
      </c>
      <c r="L604" s="11"/>
      <c r="M604" s="5">
        <f t="shared" si="19"/>
        <v>51</v>
      </c>
      <c r="N604" s="22" cm="1">
        <f t="array" ref="N604">INDEX(Annuity_PolicyHoldersInforce,A604)*INDEX(Global_QxFactor,INDEX(Global_Age,A604),Global_QxIndex)</f>
        <v>9.9566118139127118E-5</v>
      </c>
      <c r="O604" s="22" cm="1">
        <f t="array" ref="O604">IF(A604=1,1,INDEX(Annuity_PolicyHoldersInforce,(A604-1))-INDEX(Annuity_Deaths,(A604-1)))</f>
        <v>0.98930349535609385</v>
      </c>
      <c r="P604" s="23" cm="1">
        <f t="array" ref="P604">Annuity_Annuity*((1+Annuity_AnnuityEscalation)^INDEX(Annuity_PolicyAge,A604))</f>
        <v>12040.769775041368</v>
      </c>
      <c r="Q604" s="23" cm="1">
        <f t="array" ref="Q604">INDEX(Annuity_PolicyHoldersInforce,A604)*INDEX(Global_EscalatedExpense,A604)</f>
        <v>56.954792802054406</v>
      </c>
      <c r="R604" s="23" cm="1">
        <f t="array" ref="R604">INDEX(Annuity_PolicyHoldersInforce,A604)*INDEX(Annuity_EscalatedAnnuity,A604)</f>
        <v>11911.975625226434</v>
      </c>
      <c r="S604" s="23" cm="1">
        <f t="array" ref="S604">-INDEX(Annuity_ExpensesPaid,A604)-INDEX(Annuity_AnnuitiesPaid,A604)</f>
        <v>-11968.930418028489</v>
      </c>
      <c r="T604" s="23" cm="1">
        <f t="array" ref="T604">IF(A604=Global_MaxT,INDEX(Annuity_NetCF,A604),INDEX(Annuity_NetCF,A604)+(INDEX(Annuity_BEL,(A604+1))*INDEX(Global_DiscountFactor,A604)))</f>
        <v>-3358731.5311329728</v>
      </c>
    </row>
    <row r="605" spans="1:20" x14ac:dyDescent="0.2">
      <c r="A605" s="7">
        <v>603</v>
      </c>
      <c r="B605" s="21">
        <f t="shared" si="18"/>
        <v>72</v>
      </c>
      <c r="C605" s="21"/>
      <c r="D605" s="22" cm="1">
        <f t="array" ref="D605">IF(A605=1,1,INDEX(Life_PolicyHoldersInforce,(A605-1))-INDEX(Life_Deaths,(A605-1))-INDEX(Life_Lapses,(A605-1)))</f>
        <v>4.5740082111973132E-3</v>
      </c>
      <c r="E605" s="22" cm="1">
        <f t="array" ref="E605">(INDEX(Life_PolicyHoldersInforce,A605)-INDEX(Life_Deaths,A605))*INDEX(Life_LapseRateFactor,(Global_DurationInforce+A605))</f>
        <v>3.998017617029483E-5</v>
      </c>
      <c r="F605" s="22" cm="1">
        <f t="array" ref="F605">INDEX(Life_PolicyHoldersInforce,A605)*INDEX(Global_QxFactor,INDEX(Global_Age,A605),Global_QxIndex)</f>
        <v>4.6034027380190831E-7</v>
      </c>
      <c r="G605" s="11" cm="1">
        <f t="array" ref="G605">INDEX(Life_Deaths,A605)*Life_SumAssured</f>
        <v>0.23017013690095417</v>
      </c>
      <c r="H605" s="11" cm="1">
        <f t="array" ref="H605">INDEX(Life_PolicyHoldersInforce,A605)*Life_Premium</f>
        <v>0.20400076621940016</v>
      </c>
      <c r="I605" s="11" cm="1">
        <f t="array" ref="I605">INDEX(Life_PolicyHoldersInforce,A605)*INDEX(Global_EscalatedExpense,A605)</f>
        <v>0.26440121564657432</v>
      </c>
      <c r="J605" s="11" cm="1">
        <f t="array" ref="J605">INDEX(Life_PremiumsReceived,A605)-INDEX(Life_ExpensesPaid,A605)-INDEX(Life_DeathBenefitsPaid,A605)</f>
        <v>-0.29057058632812832</v>
      </c>
      <c r="K605" s="11" cm="1">
        <f t="array" ref="K605">IF(A605=Global_MaxT,INDEX(Life_NetCF,A605),INDEX(Life_NetCF,A605)+(INDEX(Life_BEL,(A605+1))/INDEX(Global_DiscountFactor,A605)))</f>
        <v>-272.43531735230539</v>
      </c>
      <c r="L605" s="11"/>
      <c r="M605" s="5">
        <f t="shared" si="19"/>
        <v>51</v>
      </c>
      <c r="N605" s="22" cm="1">
        <f t="array" ref="N605">INDEX(Annuity_PolicyHoldersInforce,A605)*INDEX(Global_QxFactor,INDEX(Global_Age,A605),Global_QxIndex)</f>
        <v>9.9556097541880843E-5</v>
      </c>
      <c r="O605" s="22" cm="1">
        <f t="array" ref="O605">IF(A605=1,1,INDEX(Annuity_PolicyHoldersInforce,(A605-1))-INDEX(Annuity_Deaths,(A605-1)))</f>
        <v>0.98920392923795475</v>
      </c>
      <c r="P605" s="23" cm="1">
        <f t="array" ref="P605">Annuity_Annuity*((1+Annuity_AnnuityEscalation)^INDEX(Annuity_PolicyAge,A605))</f>
        <v>12040.769775041368</v>
      </c>
      <c r="Q605" s="23" cm="1">
        <f t="array" ref="Q605">INDEX(Annuity_PolicyHoldersInforce,A605)*INDEX(Global_EscalatedExpense,A605)</f>
        <v>57.181078243936831</v>
      </c>
      <c r="R605" s="23" cm="1">
        <f t="array" ref="R605">INDEX(Annuity_PolicyHoldersInforce,A605)*INDEX(Annuity_EscalatedAnnuity,A605)</f>
        <v>11910.776772520527</v>
      </c>
      <c r="S605" s="23" cm="1">
        <f t="array" ref="S605">-INDEX(Annuity_ExpensesPaid,A605)-INDEX(Annuity_AnnuitiesPaid,A605)</f>
        <v>-11967.957850764464</v>
      </c>
      <c r="T605" s="23" cm="1">
        <f t="array" ref="T605">IF(A605=Global_MaxT,INDEX(Annuity_NetCF,A605),INDEX(Annuity_NetCF,A605)+(INDEX(Annuity_BEL,(A605+1))*INDEX(Global_DiscountFactor,A605)))</f>
        <v>-3363053.1369041232</v>
      </c>
    </row>
    <row r="606" spans="1:20" x14ac:dyDescent="0.2">
      <c r="A606" s="7">
        <v>604</v>
      </c>
      <c r="B606" s="21">
        <f t="shared" si="18"/>
        <v>72</v>
      </c>
      <c r="C606" s="21"/>
      <c r="D606" s="22" cm="1">
        <f t="array" ref="D606">IF(A606=1,1,INDEX(Life_PolicyHoldersInforce,(A606-1))-INDEX(Life_Deaths,(A606-1))-INDEX(Life_Lapses,(A606-1)))</f>
        <v>4.5335676947532164E-3</v>
      </c>
      <c r="E606" s="22" cm="1">
        <f t="array" ref="E606">(INDEX(Life_PolicyHoldersInforce,A606)-INDEX(Life_Deaths,A606))*INDEX(Life_LapseRateFactor,(Global_DurationInforce+A606))</f>
        <v>3.9626696487443656E-5</v>
      </c>
      <c r="F606" s="22" cm="1">
        <f t="array" ref="F606">INDEX(Life_PolicyHoldersInforce,A606)*INDEX(Global_QxFactor,INDEX(Global_Age,A606),Global_QxIndex)</f>
        <v>4.562702333575137E-7</v>
      </c>
      <c r="G606" s="11" cm="1">
        <f t="array" ref="G606">INDEX(Life_Deaths,A606)*Life_SumAssured</f>
        <v>0.22813511667875686</v>
      </c>
      <c r="H606" s="11" cm="1">
        <f t="array" ref="H606">INDEX(Life_PolicyHoldersInforce,A606)*Life_Premium</f>
        <v>0.20219711918599345</v>
      </c>
      <c r="I606" s="11" cm="1">
        <f t="array" ref="I606">INDEX(Life_PolicyHoldersInforce,A606)*INDEX(Global_EscalatedExpense,A606)</f>
        <v>0.26313122498518093</v>
      </c>
      <c r="J606" s="11" cm="1">
        <f t="array" ref="J606">INDEX(Life_PremiumsReceived,A606)-INDEX(Life_ExpensesPaid,A606)-INDEX(Life_DeathBenefitsPaid,A606)</f>
        <v>-0.28906922247794431</v>
      </c>
      <c r="K606" s="11" cm="1">
        <f t="array" ref="K606">IF(A606=Global_MaxT,INDEX(Life_NetCF,A606),INDEX(Life_NetCF,A606)+(INDEX(Life_BEL,(A606+1))/INDEX(Global_DiscountFactor,A606)))</f>
        <v>-270.82648515505093</v>
      </c>
      <c r="L606" s="11"/>
      <c r="M606" s="5">
        <f t="shared" si="19"/>
        <v>51</v>
      </c>
      <c r="N606" s="22" cm="1">
        <f t="array" ref="N606">INDEX(Annuity_PolicyHoldersInforce,A606)*INDEX(Global_QxFactor,INDEX(Global_Age,A606),Global_QxIndex)</f>
        <v>9.954607795313395E-5</v>
      </c>
      <c r="O606" s="22" cm="1">
        <f t="array" ref="O606">IF(A606=1,1,INDEX(Annuity_PolicyHoldersInforce,(A606-1))-INDEX(Annuity_Deaths,(A606-1)))</f>
        <v>0.98910437314041288</v>
      </c>
      <c r="P606" s="23" cm="1">
        <f t="array" ref="P606">Annuity_Annuity*((1+Annuity_AnnuityEscalation)^INDEX(Annuity_PolicyAge,A606))</f>
        <v>12040.769775041368</v>
      </c>
      <c r="Q606" s="23" cm="1">
        <f t="array" ref="Q606">INDEX(Annuity_PolicyHoldersInforce,A606)*INDEX(Global_EscalatedExpense,A606)</f>
        <v>57.408262733971092</v>
      </c>
      <c r="R606" s="23" cm="1">
        <f t="array" ref="R606">INDEX(Annuity_PolicyHoldersInforce,A606)*INDEX(Annuity_EscalatedAnnuity,A606)</f>
        <v>11909.578040470322</v>
      </c>
      <c r="S606" s="23" cm="1">
        <f t="array" ref="S606">-INDEX(Annuity_ExpensesPaid,A606)-INDEX(Annuity_AnnuitiesPaid,A606)</f>
        <v>-11966.986303204292</v>
      </c>
      <c r="T606" s="23" cm="1">
        <f t="array" ref="T606">IF(A606=Global_MaxT,INDEX(Annuity_NetCF,A606),INDEX(Annuity_NetCF,A606)+(INDEX(Annuity_BEL,(A606+1))*INDEX(Global_DiscountFactor,A606)))</f>
        <v>-3367396.7556111724</v>
      </c>
    </row>
    <row r="607" spans="1:20" x14ac:dyDescent="0.2">
      <c r="A607" s="7">
        <v>605</v>
      </c>
      <c r="B607" s="21">
        <f t="shared" si="18"/>
        <v>72</v>
      </c>
      <c r="C607" s="21"/>
      <c r="D607" s="22" cm="1">
        <f t="array" ref="D607">IF(A607=1,1,INDEX(Life_PolicyHoldersInforce,(A607-1))-INDEX(Life_Deaths,(A607-1))-INDEX(Life_Lapses,(A607-1)))</f>
        <v>4.4934847280324154E-3</v>
      </c>
      <c r="E607" s="22" cm="1">
        <f t="array" ref="E607">(INDEX(Life_PolicyHoldersInforce,A607)-INDEX(Life_Deaths,A607))*INDEX(Life_LapseRateFactor,(Global_DurationInforce+A607))</f>
        <v>3.9276342050605818E-5</v>
      </c>
      <c r="F607" s="22" cm="1">
        <f t="array" ref="F607">INDEX(Life_PolicyHoldersInforce,A607)*INDEX(Global_QxFactor,INDEX(Global_Age,A607),Global_QxIndex)</f>
        <v>4.5223617766214443E-7</v>
      </c>
      <c r="G607" s="11" cm="1">
        <f t="array" ref="G607">INDEX(Life_Deaths,A607)*Life_SumAssured</f>
        <v>0.22611808883107221</v>
      </c>
      <c r="H607" s="11" cm="1">
        <f t="array" ref="H607">INDEX(Life_PolicyHoldersInforce,A607)*Life_Premium</f>
        <v>0.20040941887024574</v>
      </c>
      <c r="I607" s="11" cm="1">
        <f t="array" ref="I607">INDEX(Life_PolicyHoldersInforce,A607)*INDEX(Global_EscalatedExpense,A607)</f>
        <v>0.26186733443295723</v>
      </c>
      <c r="J607" s="11" cm="1">
        <f t="array" ref="J607">INDEX(Life_PremiumsReceived,A607)-INDEX(Life_ExpensesPaid,A607)-INDEX(Life_DeathBenefitsPaid,A607)</f>
        <v>-0.28757600439378372</v>
      </c>
      <c r="K607" s="11" cm="1">
        <f t="array" ref="K607">IF(A607=Global_MaxT,INDEX(Life_NetCF,A607),INDEX(Life_NetCF,A607)+(INDEX(Life_BEL,(A607+1))/INDEX(Global_DiscountFactor,A607)))</f>
        <v>-269.22694018765696</v>
      </c>
      <c r="L607" s="11"/>
      <c r="M607" s="5">
        <f t="shared" si="19"/>
        <v>51</v>
      </c>
      <c r="N607" s="22" cm="1">
        <f t="array" ref="N607">INDEX(Annuity_PolicyHoldersInforce,A607)*INDEX(Global_QxFactor,INDEX(Global_Age,A607),Global_QxIndex)</f>
        <v>9.9536059372784958E-5</v>
      </c>
      <c r="O607" s="22" cm="1">
        <f t="array" ref="O607">IF(A607=1,1,INDEX(Annuity_PolicyHoldersInforce,(A607-1))-INDEX(Annuity_Deaths,(A607-1)))</f>
        <v>0.98900482706245973</v>
      </c>
      <c r="P607" s="23" cm="1">
        <f t="array" ref="P607">Annuity_Annuity*((1+Annuity_AnnuityEscalation)^INDEX(Annuity_PolicyAge,A607))</f>
        <v>12040.769775041368</v>
      </c>
      <c r="Q607" s="23" cm="1">
        <f t="array" ref="Q607">INDEX(Annuity_PolicyHoldersInforce,A607)*INDEX(Global_EscalatedExpense,A607)</f>
        <v>57.636349844139467</v>
      </c>
      <c r="R607" s="23" cm="1">
        <f t="array" ref="R607">INDEX(Annuity_PolicyHoldersInforce,A607)*INDEX(Annuity_EscalatedAnnuity,A607)</f>
        <v>11908.37942906368</v>
      </c>
      <c r="S607" s="23" cm="1">
        <f t="array" ref="S607">-INDEX(Annuity_ExpensesPaid,A607)-INDEX(Annuity_AnnuitiesPaid,A607)</f>
        <v>-11966.015778907818</v>
      </c>
      <c r="T607" s="23" cm="1">
        <f t="array" ref="T607">IF(A607=Global_MaxT,INDEX(Annuity_NetCF,A607),INDEX(Annuity_NetCF,A607)+(INDEX(Annuity_BEL,(A607+1))*INDEX(Global_DiscountFactor,A607)))</f>
        <v>-3371762.4933785321</v>
      </c>
    </row>
    <row r="608" spans="1:20" x14ac:dyDescent="0.2">
      <c r="A608" s="7">
        <v>606</v>
      </c>
      <c r="B608" s="21">
        <f t="shared" si="18"/>
        <v>72</v>
      </c>
      <c r="C608" s="21"/>
      <c r="D608" s="22" cm="1">
        <f t="array" ref="D608">IF(A608=1,1,INDEX(Life_PolicyHoldersInforce,(A608-1))-INDEX(Life_Deaths,(A608-1))-INDEX(Life_Lapses,(A608-1)))</f>
        <v>4.4537561498041471E-3</v>
      </c>
      <c r="E608" s="22" cm="1">
        <f t="array" ref="E608">(INDEX(Life_PolicyHoldersInforce,A608)-INDEX(Life_Deaths,A608))*INDEX(Life_LapseRateFactor,(Global_DurationInforce+A608))</f>
        <v>3.8929085228313027E-5</v>
      </c>
      <c r="F608" s="22" cm="1">
        <f t="array" ref="F608">INDEX(Life_PolicyHoldersInforce,A608)*INDEX(Global_QxFactor,INDEX(Global_Age,A608),Global_QxIndex)</f>
        <v>4.4823778856118253E-7</v>
      </c>
      <c r="G608" s="11" cm="1">
        <f t="array" ref="G608">INDEX(Life_Deaths,A608)*Life_SumAssured</f>
        <v>0.22411889428059126</v>
      </c>
      <c r="H608" s="11" cm="1">
        <f t="array" ref="H608">INDEX(Life_PolicyHoldersInforce,A608)*Life_Premium</f>
        <v>0.19863752428126497</v>
      </c>
      <c r="I608" s="11" cm="1">
        <f t="array" ref="I608">INDEX(Life_PolicyHoldersInforce,A608)*INDEX(Global_EscalatedExpense,A608)</f>
        <v>0.26060951468942628</v>
      </c>
      <c r="J608" s="11" cm="1">
        <f t="array" ref="J608">INDEX(Life_PremiumsReceived,A608)-INDEX(Life_ExpensesPaid,A608)-INDEX(Life_DeathBenefitsPaid,A608)</f>
        <v>-0.28609088468875254</v>
      </c>
      <c r="K608" s="11" cm="1">
        <f t="array" ref="K608">IF(A608=Global_MaxT,INDEX(Life_NetCF,A608),INDEX(Life_NetCF,A608)+(INDEX(Life_BEL,(A608+1))/INDEX(Global_DiscountFactor,A608)))</f>
        <v>-267.63662935673131</v>
      </c>
      <c r="L608" s="11"/>
      <c r="M608" s="5">
        <f t="shared" si="19"/>
        <v>51</v>
      </c>
      <c r="N608" s="22" cm="1">
        <f t="array" ref="N608">INDEX(Annuity_PolicyHoldersInforce,A608)*INDEX(Global_QxFactor,INDEX(Global_Age,A608),Global_QxIndex)</f>
        <v>9.9526041800732372E-5</v>
      </c>
      <c r="O608" s="22" cm="1">
        <f t="array" ref="O608">IF(A608=1,1,INDEX(Annuity_PolicyHoldersInforce,(A608-1))-INDEX(Annuity_Deaths,(A608-1)))</f>
        <v>0.98890529100308699</v>
      </c>
      <c r="P608" s="23" cm="1">
        <f t="array" ref="P608">Annuity_Annuity*((1+Annuity_AnnuityEscalation)^INDEX(Annuity_PolicyAge,A608))</f>
        <v>12040.769775041368</v>
      </c>
      <c r="Q608" s="23" cm="1">
        <f t="array" ref="Q608">INDEX(Annuity_PolicyHoldersInforce,A608)*INDEX(Global_EscalatedExpense,A608)</f>
        <v>57.865343160615893</v>
      </c>
      <c r="R608" s="23" cm="1">
        <f t="array" ref="R608">INDEX(Annuity_PolicyHoldersInforce,A608)*INDEX(Annuity_EscalatedAnnuity,A608)</f>
        <v>11907.180938288458</v>
      </c>
      <c r="S608" s="23" cm="1">
        <f t="array" ref="S608">-INDEX(Annuity_ExpensesPaid,A608)-INDEX(Annuity_AnnuitiesPaid,A608)</f>
        <v>-11965.046281449075</v>
      </c>
      <c r="T608" s="23" cm="1">
        <f t="array" ref="T608">IF(A608=Global_MaxT,INDEX(Annuity_NetCF,A608),INDEX(Annuity_NetCF,A608)+(INDEX(Annuity_BEL,(A608+1))*INDEX(Global_DiscountFactor,A608)))</f>
        <v>-3376150.4568436015</v>
      </c>
    </row>
    <row r="609" spans="1:20" x14ac:dyDescent="0.2">
      <c r="A609" s="7">
        <v>607</v>
      </c>
      <c r="B609" s="21">
        <f t="shared" si="18"/>
        <v>72</v>
      </c>
      <c r="C609" s="21"/>
      <c r="D609" s="22" cm="1">
        <f t="array" ref="D609">IF(A609=1,1,INDEX(Life_PolicyHoldersInforce,(A609-1))-INDEX(Life_Deaths,(A609-1))-INDEX(Life_Lapses,(A609-1)))</f>
        <v>4.4143788267872724E-3</v>
      </c>
      <c r="E609" s="22" cm="1">
        <f t="array" ref="E609">(INDEX(Life_PolicyHoldersInforce,A609)-INDEX(Life_Deaths,A609))*INDEX(Life_LapseRateFactor,(Global_DurationInforce+A609))</f>
        <v>3.8584898633397148E-5</v>
      </c>
      <c r="F609" s="22" cm="1">
        <f t="array" ref="F609">INDEX(Life_PolicyHoldersInforce,A609)*INDEX(Global_QxFactor,INDEX(Global_Age,A609),Global_QxIndex)</f>
        <v>4.4427475071293405E-7</v>
      </c>
      <c r="G609" s="11" cm="1">
        <f t="array" ref="G609">INDEX(Life_Deaths,A609)*Life_SumAssured</f>
        <v>0.22213737535646702</v>
      </c>
      <c r="H609" s="11" cm="1">
        <f t="array" ref="H609">INDEX(Life_PolicyHoldersInforce,A609)*Life_Premium</f>
        <v>0.19688129567471235</v>
      </c>
      <c r="I609" s="11" cm="1">
        <f t="array" ref="I609">INDEX(Life_PolicyHoldersInforce,A609)*INDEX(Global_EscalatedExpense,A609)</f>
        <v>0.25935773659484962</v>
      </c>
      <c r="J609" s="11" cm="1">
        <f t="array" ref="J609">INDEX(Life_PremiumsReceived,A609)-INDEX(Life_ExpensesPaid,A609)-INDEX(Life_DeathBenefitsPaid,A609)</f>
        <v>-0.28461381627660431</v>
      </c>
      <c r="K609" s="11" cm="1">
        <f t="array" ref="K609">IF(A609=Global_MaxT,INDEX(Life_NetCF,A609),INDEX(Life_NetCF,A609)+(INDEX(Life_BEL,(A609+1))/INDEX(Global_DiscountFactor,A609)))</f>
        <v>-266.055499873222</v>
      </c>
      <c r="L609" s="11"/>
      <c r="M609" s="5">
        <f t="shared" si="19"/>
        <v>51</v>
      </c>
      <c r="N609" s="22" cm="1">
        <f t="array" ref="N609">INDEX(Annuity_PolicyHoldersInforce,A609)*INDEX(Global_QxFactor,INDEX(Global_Age,A609),Global_QxIndex)</f>
        <v>9.9516025236874697E-5</v>
      </c>
      <c r="O609" s="22" cm="1">
        <f t="array" ref="O609">IF(A609=1,1,INDEX(Annuity_PolicyHoldersInforce,(A609-1))-INDEX(Annuity_Deaths,(A609-1)))</f>
        <v>0.98880576496128625</v>
      </c>
      <c r="P609" s="23" cm="1">
        <f t="array" ref="P609">Annuity_Annuity*((1+Annuity_AnnuityEscalation)^INDEX(Annuity_PolicyAge,A609))</f>
        <v>12040.769775041368</v>
      </c>
      <c r="Q609" s="23" cm="1">
        <f t="array" ref="Q609">INDEX(Annuity_PolicyHoldersInforce,A609)*INDEX(Global_EscalatedExpense,A609)</f>
        <v>58.095246283822512</v>
      </c>
      <c r="R609" s="23" cm="1">
        <f t="array" ref="R609">INDEX(Annuity_PolicyHoldersInforce,A609)*INDEX(Annuity_EscalatedAnnuity,A609)</f>
        <v>11905.982568132515</v>
      </c>
      <c r="S609" s="23" cm="1">
        <f t="array" ref="S609">-INDEX(Annuity_ExpensesPaid,A609)-INDEX(Annuity_AnnuitiesPaid,A609)</f>
        <v>-11964.077814416338</v>
      </c>
      <c r="T609" s="23" cm="1">
        <f t="array" ref="T609">IF(A609=Global_MaxT,INDEX(Annuity_NetCF,A609),INDEX(Annuity_NetCF,A609)+(INDEX(Annuity_BEL,(A609+1))*INDEX(Global_DiscountFactor,A609)))</f>
        <v>-3380560.7531592529</v>
      </c>
    </row>
    <row r="610" spans="1:20" x14ac:dyDescent="0.2">
      <c r="A610" s="7">
        <v>608</v>
      </c>
      <c r="B610" s="21">
        <f t="shared" si="18"/>
        <v>72</v>
      </c>
      <c r="C610" s="21"/>
      <c r="D610" s="22" cm="1">
        <f t="array" ref="D610">IF(A610=1,1,INDEX(Life_PolicyHoldersInforce,(A610-1))-INDEX(Life_Deaths,(A610-1))-INDEX(Life_Lapses,(A610-1)))</f>
        <v>4.375349653403162E-3</v>
      </c>
      <c r="E610" s="22" cm="1">
        <f t="array" ref="E610">(INDEX(Life_PolicyHoldersInforce,A610)-INDEX(Life_Deaths,A610))*INDEX(Life_LapseRateFactor,(Global_DurationInforce+A610))</f>
        <v>3.8243755120830244E-5</v>
      </c>
      <c r="F610" s="22" cm="1">
        <f t="array" ref="F610">INDEX(Life_PolicyHoldersInforce,A610)*INDEX(Global_QxFactor,INDEX(Global_Age,A610),Global_QxIndex)</f>
        <v>4.4034675156375883E-7</v>
      </c>
      <c r="G610" s="11" cm="1">
        <f t="array" ref="G610">INDEX(Life_Deaths,A610)*Life_SumAssured</f>
        <v>0.22017337578187943</v>
      </c>
      <c r="H610" s="11" cm="1">
        <f t="array" ref="H610">INDEX(Life_PolicyHoldersInforce,A610)*Life_Premium</f>
        <v>0.19514059454178104</v>
      </c>
      <c r="I610" s="11" cm="1">
        <f t="array" ref="I610">INDEX(Life_PolicyHoldersInforce,A610)*INDEX(Global_EscalatedExpense,A610)</f>
        <v>0.25811197112955064</v>
      </c>
      <c r="J610" s="11" cm="1">
        <f t="array" ref="J610">INDEX(Life_PremiumsReceived,A610)-INDEX(Life_ExpensesPaid,A610)-INDEX(Life_DeathBenefitsPaid,A610)</f>
        <v>-0.28314475236964903</v>
      </c>
      <c r="K610" s="11" cm="1">
        <f t="array" ref="K610">IF(A610=Global_MaxT,INDEX(Life_NetCF,A610),INDEX(Life_NetCF,A610)+(INDEX(Life_BEL,(A610+1))/INDEX(Global_DiscountFactor,A610)))</f>
        <v>-264.48349925064406</v>
      </c>
      <c r="L610" s="11"/>
      <c r="M610" s="5">
        <f t="shared" si="19"/>
        <v>51</v>
      </c>
      <c r="N610" s="22" cm="1">
        <f t="array" ref="N610">INDEX(Annuity_PolicyHoldersInforce,A610)*INDEX(Global_QxFactor,INDEX(Global_Age,A610),Global_QxIndex)</f>
        <v>9.9506009681110479E-5</v>
      </c>
      <c r="O610" s="22" cm="1">
        <f t="array" ref="O610">IF(A610=1,1,INDEX(Annuity_PolicyHoldersInforce,(A610-1))-INDEX(Annuity_Deaths,(A610-1)))</f>
        <v>0.98870624893604941</v>
      </c>
      <c r="P610" s="23" cm="1">
        <f t="array" ref="P610">Annuity_Annuity*((1+Annuity_AnnuityEscalation)^INDEX(Annuity_PolicyAge,A610))</f>
        <v>12040.769775041368</v>
      </c>
      <c r="Q610" s="23" cm="1">
        <f t="array" ref="Q610">INDEX(Annuity_PolicyHoldersInforce,A610)*INDEX(Global_EscalatedExpense,A610)</f>
        <v>58.326062828486144</v>
      </c>
      <c r="R610" s="23" cm="1">
        <f t="array" ref="R610">INDEX(Annuity_PolicyHoldersInforce,A610)*INDEX(Annuity_EscalatedAnnuity,A610)</f>
        <v>11904.78431858371</v>
      </c>
      <c r="S610" s="23" cm="1">
        <f t="array" ref="S610">-INDEX(Annuity_ExpensesPaid,A610)-INDEX(Annuity_AnnuitiesPaid,A610)</f>
        <v>-11963.110381412196</v>
      </c>
      <c r="T610" s="23" cm="1">
        <f t="array" ref="T610">IF(A610=Global_MaxT,INDEX(Annuity_NetCF,A610),INDEX(Annuity_NetCF,A610)+(INDEX(Annuity_BEL,(A610+1))*INDEX(Global_DiscountFactor,A610)))</f>
        <v>-3384993.4899963238</v>
      </c>
    </row>
    <row r="611" spans="1:20" x14ac:dyDescent="0.2">
      <c r="A611" s="7">
        <v>609</v>
      </c>
      <c r="B611" s="21">
        <f t="shared" si="18"/>
        <v>72</v>
      </c>
      <c r="C611" s="21"/>
      <c r="D611" s="22" cm="1">
        <f t="array" ref="D611">IF(A611=1,1,INDEX(Life_PolicyHoldersInforce,(A611-1))-INDEX(Life_Deaths,(A611-1))-INDEX(Life_Lapses,(A611-1)))</f>
        <v>4.3366655515307681E-3</v>
      </c>
      <c r="E611" s="22" cm="1">
        <f t="array" ref="E611">(INDEX(Life_PolicyHoldersInforce,A611)-INDEX(Life_Deaths,A611))*INDEX(Life_LapseRateFactor,(Global_DurationInforce+A611))</f>
        <v>3.7905627785583708E-5</v>
      </c>
      <c r="F611" s="22" cm="1">
        <f t="array" ref="F611">INDEX(Life_PolicyHoldersInforce,A611)*INDEX(Global_QxFactor,INDEX(Global_Age,A611),Global_QxIndex)</f>
        <v>4.3645348132342026E-7</v>
      </c>
      <c r="G611" s="11" cm="1">
        <f t="array" ref="G611">INDEX(Life_Deaths,A611)*Life_SumAssured</f>
        <v>0.21822674066171013</v>
      </c>
      <c r="H611" s="11" cm="1">
        <f t="array" ref="H611">INDEX(Life_PolicyHoldersInforce,A611)*Life_Premium</f>
        <v>0.19341528359827226</v>
      </c>
      <c r="I611" s="11" cm="1">
        <f t="array" ref="I611">INDEX(Life_PolicyHoldersInforce,A611)*INDEX(Global_EscalatedExpense,A611)</f>
        <v>0.25687218941324208</v>
      </c>
      <c r="J611" s="11" cm="1">
        <f t="array" ref="J611">INDEX(Life_PremiumsReceived,A611)-INDEX(Life_ExpensesPaid,A611)-INDEX(Life_DeathBenefitsPaid,A611)</f>
        <v>-0.28168364647667998</v>
      </c>
      <c r="K611" s="11" cm="1">
        <f t="array" ref="K611">IF(A611=Global_MaxT,INDEX(Life_NetCF,A611),INDEX(Life_NetCF,A611)+(INDEX(Life_BEL,(A611+1))/INDEX(Global_DiscountFactor,A611)))</f>
        <v>-262.92057530331641</v>
      </c>
      <c r="L611" s="11"/>
      <c r="M611" s="5">
        <f t="shared" si="19"/>
        <v>51</v>
      </c>
      <c r="N611" s="22" cm="1">
        <f t="array" ref="N611">INDEX(Annuity_PolicyHoldersInforce,A611)*INDEX(Global_QxFactor,INDEX(Global_Age,A611),Global_QxIndex)</f>
        <v>9.9495995133338263E-5</v>
      </c>
      <c r="O611" s="22" cm="1">
        <f t="array" ref="O611">IF(A611=1,1,INDEX(Annuity_PolicyHoldersInforce,(A611-1))-INDEX(Annuity_Deaths,(A611-1)))</f>
        <v>0.9886067429263683</v>
      </c>
      <c r="P611" s="23" cm="1">
        <f t="array" ref="P611">Annuity_Annuity*((1+Annuity_AnnuityEscalation)^INDEX(Annuity_PolicyAge,A611))</f>
        <v>12040.769775041368</v>
      </c>
      <c r="Q611" s="23" cm="1">
        <f t="array" ref="Q611">INDEX(Annuity_PolicyHoldersInforce,A611)*INDEX(Global_EscalatedExpense,A611)</f>
        <v>58.557796423695159</v>
      </c>
      <c r="R611" s="23" cm="1">
        <f t="array" ref="R611">INDEX(Annuity_PolicyHoldersInforce,A611)*INDEX(Annuity_EscalatedAnnuity,A611)</f>
        <v>11903.586189629907</v>
      </c>
      <c r="S611" s="23" cm="1">
        <f t="array" ref="S611">-INDEX(Annuity_ExpensesPaid,A611)-INDEX(Annuity_AnnuitiesPaid,A611)</f>
        <v>-11962.143986053601</v>
      </c>
      <c r="T611" s="23" cm="1">
        <f t="array" ref="T611">IF(A611=Global_MaxT,INDEX(Annuity_NetCF,A611),INDEX(Annuity_NetCF,A611)+(INDEX(Annuity_BEL,(A611+1))*INDEX(Global_DiscountFactor,A611)))</f>
        <v>-3389448.7755461251</v>
      </c>
    </row>
    <row r="612" spans="1:20" x14ac:dyDescent="0.2">
      <c r="A612" s="7">
        <v>610</v>
      </c>
      <c r="B612" s="21">
        <f t="shared" si="18"/>
        <v>72</v>
      </c>
      <c r="C612" s="21"/>
      <c r="D612" s="22" cm="1">
        <f t="array" ref="D612">IF(A612=1,1,INDEX(Life_PolicyHoldersInforce,(A612-1))-INDEX(Life_Deaths,(A612-1))-INDEX(Life_Lapses,(A612-1)))</f>
        <v>4.2983234702638614E-3</v>
      </c>
      <c r="E612" s="22" cm="1">
        <f t="array" ref="E612">(INDEX(Life_PolicyHoldersInforce,A612)-INDEX(Life_Deaths,A612))*INDEX(Life_LapseRateFactor,(Global_DurationInforce+A612))</f>
        <v>3.7570489960506338E-5</v>
      </c>
      <c r="F612" s="22" cm="1">
        <f t="array" ref="F612">INDEX(Life_PolicyHoldersInforce,A612)*INDEX(Global_QxFactor,INDEX(Global_Age,A612),Global_QxIndex)</f>
        <v>4.3259463294065302E-7</v>
      </c>
      <c r="G612" s="11" cm="1">
        <f t="array" ref="G612">INDEX(Life_Deaths,A612)*Life_SumAssured</f>
        <v>0.21629731647032652</v>
      </c>
      <c r="H612" s="11" cm="1">
        <f t="array" ref="H612">INDEX(Life_PolicyHoldersInforce,A612)*Life_Premium</f>
        <v>0.19170522677376822</v>
      </c>
      <c r="I612" s="11" cm="1">
        <f t="array" ref="I612">INDEX(Life_PolicyHoldersInforce,A612)*INDEX(Global_EscalatedExpense,A612)</f>
        <v>0.25563836270435691</v>
      </c>
      <c r="J612" s="11" cm="1">
        <f t="array" ref="J612">INDEX(Life_PremiumsReceived,A612)-INDEX(Life_ExpensesPaid,A612)-INDEX(Life_DeathBenefitsPaid,A612)</f>
        <v>-0.28023045240091521</v>
      </c>
      <c r="K612" s="11" cm="1">
        <f t="array" ref="K612">IF(A612=Global_MaxT,INDEX(Life_NetCF,A612),INDEX(Life_NetCF,A612)+(INDEX(Life_BEL,(A612+1))/INDEX(Global_DiscountFactor,A612)))</f>
        <v>-261.36667614461021</v>
      </c>
      <c r="L612" s="11"/>
      <c r="M612" s="5">
        <f t="shared" si="19"/>
        <v>51</v>
      </c>
      <c r="N612" s="22" cm="1">
        <f t="array" ref="N612">INDEX(Annuity_PolicyHoldersInforce,A612)*INDEX(Global_QxFactor,INDEX(Global_Age,A612),Global_QxIndex)</f>
        <v>9.948598159345661E-5</v>
      </c>
      <c r="O612" s="22" cm="1">
        <f t="array" ref="O612">IF(A612=1,1,INDEX(Annuity_PolicyHoldersInforce,(A612-1))-INDEX(Annuity_Deaths,(A612-1)))</f>
        <v>0.98850724693123493</v>
      </c>
      <c r="P612" s="23" cm="1">
        <f t="array" ref="P612">Annuity_Annuity*((1+Annuity_AnnuityEscalation)^INDEX(Annuity_PolicyAge,A612))</f>
        <v>12040.769775041368</v>
      </c>
      <c r="Q612" s="23" cm="1">
        <f t="array" ref="Q612">INDEX(Annuity_PolicyHoldersInforce,A612)*INDEX(Global_EscalatedExpense,A612)</f>
        <v>58.790450712956648</v>
      </c>
      <c r="R612" s="23" cm="1">
        <f t="array" ref="R612">INDEX(Annuity_PolicyHoldersInforce,A612)*INDEX(Annuity_EscalatedAnnuity,A612)</f>
        <v>11902.388181258968</v>
      </c>
      <c r="S612" s="23" cm="1">
        <f t="array" ref="S612">-INDEX(Annuity_ExpensesPaid,A612)-INDEX(Annuity_AnnuitiesPaid,A612)</f>
        <v>-11961.178631971925</v>
      </c>
      <c r="T612" s="23" cm="1">
        <f t="array" ref="T612">IF(A612=Global_MaxT,INDEX(Annuity_NetCF,A612),INDEX(Annuity_NetCF,A612)+(INDEX(Annuity_BEL,(A612+1))*INDEX(Global_DiscountFactor,A612)))</f>
        <v>-3393926.7185229603</v>
      </c>
    </row>
    <row r="613" spans="1:20" x14ac:dyDescent="0.2">
      <c r="A613" s="7">
        <v>611</v>
      </c>
      <c r="B613" s="21">
        <f t="shared" si="18"/>
        <v>72</v>
      </c>
      <c r="C613" s="21"/>
      <c r="D613" s="22" cm="1">
        <f t="array" ref="D613">IF(A613=1,1,INDEX(Life_PolicyHoldersInforce,(A613-1))-INDEX(Life_Deaths,(A613-1))-INDEX(Life_Lapses,(A613-1)))</f>
        <v>4.2603203856704146E-3</v>
      </c>
      <c r="E613" s="22" cm="1">
        <f t="array" ref="E613">(INDEX(Life_PolicyHoldersInforce,A613)-INDEX(Life_Deaths,A613))*INDEX(Life_LapseRateFactor,(Global_DurationInforce+A613))</f>
        <v>3.7238315214221198E-5</v>
      </c>
      <c r="F613" s="22" cm="1">
        <f t="array" ref="F613">INDEX(Life_PolicyHoldersInforce,A613)*INDEX(Global_QxFactor,INDEX(Global_Age,A613),Global_QxIndex)</f>
        <v>4.2876990207894671E-7</v>
      </c>
      <c r="G613" s="11" cm="1">
        <f t="array" ref="G613">INDEX(Life_Deaths,A613)*Life_SumAssured</f>
        <v>0.21438495103947336</v>
      </c>
      <c r="H613" s="11" cm="1">
        <f t="array" ref="H613">INDEX(Life_PolicyHoldersInforce,A613)*Life_Premium</f>
        <v>0.19001028920090049</v>
      </c>
      <c r="I613" s="11" cm="1">
        <f t="array" ref="I613">INDEX(Life_PolicyHoldersInforce,A613)*INDEX(Global_EscalatedExpense,A613)</f>
        <v>0.25441046239938103</v>
      </c>
      <c r="J613" s="11" cm="1">
        <f t="array" ref="J613">INDEX(Life_PremiumsReceived,A613)-INDEX(Life_ExpensesPaid,A613)-INDEX(Life_DeathBenefitsPaid,A613)</f>
        <v>-0.27878512423795387</v>
      </c>
      <c r="K613" s="11" cm="1">
        <f t="array" ref="K613">IF(A613=Global_MaxT,INDEX(Life_NetCF,A613),INDEX(Life_NetCF,A613)+(INDEX(Life_BEL,(A613+1))/INDEX(Global_DiscountFactor,A613)))</f>
        <v>-259.82175018520684</v>
      </c>
      <c r="L613" s="11"/>
      <c r="M613" s="5">
        <f t="shared" si="19"/>
        <v>51</v>
      </c>
      <c r="N613" s="22" cm="1">
        <f t="array" ref="N613">INDEX(Annuity_PolicyHoldersInforce,A613)*INDEX(Global_QxFactor,INDEX(Global_Age,A613),Global_QxIndex)</f>
        <v>9.947596906136405E-5</v>
      </c>
      <c r="O613" s="22" cm="1">
        <f t="array" ref="O613">IF(A613=1,1,INDEX(Annuity_PolicyHoldersInforce,(A613-1))-INDEX(Annuity_Deaths,(A613-1)))</f>
        <v>0.98840776094964145</v>
      </c>
      <c r="P613" s="23" cm="1">
        <f t="array" ref="P613">Annuity_Annuity*((1+Annuity_AnnuityEscalation)^INDEX(Annuity_PolicyAge,A613))</f>
        <v>12040.769775041368</v>
      </c>
      <c r="Q613" s="23" cm="1">
        <f t="array" ref="Q613">INDEX(Annuity_PolicyHoldersInforce,A613)*INDEX(Global_EscalatedExpense,A613)</f>
        <v>59.024029354253507</v>
      </c>
      <c r="R613" s="23" cm="1">
        <f t="array" ref="R613">INDEX(Annuity_PolicyHoldersInforce,A613)*INDEX(Annuity_EscalatedAnnuity,A613)</f>
        <v>11901.190293458756</v>
      </c>
      <c r="S613" s="23" cm="1">
        <f t="array" ref="S613">-INDEX(Annuity_ExpensesPaid,A613)-INDEX(Annuity_AnnuitiesPaid,A613)</f>
        <v>-11960.21432281301</v>
      </c>
      <c r="T613" s="23" cm="1">
        <f t="array" ref="T613">IF(A613=Global_MaxT,INDEX(Annuity_NetCF,A613),INDEX(Annuity_NetCF,A613)+(INDEX(Annuity_BEL,(A613+1))*INDEX(Global_DiscountFactor,A613)))</f>
        <v>-3398427.4281666554</v>
      </c>
    </row>
    <row r="614" spans="1:20" x14ac:dyDescent="0.2">
      <c r="A614" s="7">
        <v>612</v>
      </c>
      <c r="B614" s="21">
        <f t="shared" si="18"/>
        <v>73</v>
      </c>
      <c r="C614" s="21"/>
      <c r="D614" s="22" cm="1">
        <f t="array" ref="D614">IF(A614=1,1,INDEX(Life_PolicyHoldersInforce,(A614-1))-INDEX(Life_Deaths,(A614-1))-INDEX(Life_Lapses,(A614-1)))</f>
        <v>4.2226533005541144E-3</v>
      </c>
      <c r="E614" s="22" cm="1">
        <f t="array" ref="E614">(INDEX(Life_PolicyHoldersInforce,A614)-INDEX(Life_Deaths,A614))*INDEX(Life_LapseRateFactor,(Global_DurationInforce+A614))</f>
        <v>3.6908624074752135E-5</v>
      </c>
      <c r="F614" s="22" cm="1">
        <f t="array" ref="F614">INDEX(Life_PolicyHoldersInforce,A614)*INDEX(Global_QxFactor,INDEX(Global_Age,A614),Global_QxIndex)</f>
        <v>4.7683147643814433E-7</v>
      </c>
      <c r="G614" s="11" cm="1">
        <f t="array" ref="G614">INDEX(Life_Deaths,A614)*Life_SumAssured</f>
        <v>0.23841573821907217</v>
      </c>
      <c r="H614" s="11" cm="1">
        <f t="array" ref="H614">INDEX(Life_PolicyHoldersInforce,A614)*Life_Premium</f>
        <v>0.18833033720471351</v>
      </c>
      <c r="I614" s="11" cm="1">
        <f t="array" ref="I614">INDEX(Life_PolicyHoldersInforce,A614)*INDEX(Global_EscalatedExpense,A614)</f>
        <v>0.2531884600321912</v>
      </c>
      <c r="J614" s="11" cm="1">
        <f t="array" ref="J614">INDEX(Life_PremiumsReceived,A614)-INDEX(Life_ExpensesPaid,A614)-INDEX(Life_DeathBenefitsPaid,A614)</f>
        <v>-0.30327386104654985</v>
      </c>
      <c r="K614" s="11" cm="1">
        <f t="array" ref="K614">IF(A614=Global_MaxT,INDEX(Life_NetCF,A614),INDEX(Life_NetCF,A614)+(INDEX(Life_BEL,(A614+1))/INDEX(Global_DiscountFactor,A614)))</f>
        <v>-258.28574613136709</v>
      </c>
      <c r="L614" s="11"/>
      <c r="M614" s="5">
        <f t="shared" si="19"/>
        <v>52</v>
      </c>
      <c r="N614" s="22" cm="1">
        <f t="array" ref="N614">INDEX(Annuity_PolicyHoldersInforce,A614)*INDEX(Global_QxFactor,INDEX(Global_Age,A614),Global_QxIndex)</f>
        <v>1.1160198698801534E-4</v>
      </c>
      <c r="O614" s="22" cm="1">
        <f t="array" ref="O614">IF(A614=1,1,INDEX(Annuity_PolicyHoldersInforce,(A614-1))-INDEX(Annuity_Deaths,(A614-1)))</f>
        <v>0.9883082849805801</v>
      </c>
      <c r="P614" s="23" cm="1">
        <f t="array" ref="P614">Annuity_Annuity*((1+Annuity_AnnuityEscalation)^INDEX(Annuity_PolicyAge,A614))</f>
        <v>12642.808263793437</v>
      </c>
      <c r="Q614" s="23" cm="1">
        <f t="array" ref="Q614">INDEX(Annuity_PolicyHoldersInforce,A614)*INDEX(Global_EscalatedExpense,A614)</f>
        <v>59.258536020102106</v>
      </c>
      <c r="R614" s="23" cm="1">
        <f t="array" ref="R614">INDEX(Annuity_PolicyHoldersInforce,A614)*INDEX(Annuity_EscalatedAnnuity,A614)</f>
        <v>12494.992152527997</v>
      </c>
      <c r="S614" s="23" cm="1">
        <f t="array" ref="S614">-INDEX(Annuity_ExpensesPaid,A614)-INDEX(Annuity_AnnuitiesPaid,A614)</f>
        <v>-12554.2506885481</v>
      </c>
      <c r="T614" s="23" cm="1">
        <f t="array" ref="T614">IF(A614=Global_MaxT,INDEX(Annuity_NetCF,A614),INDEX(Annuity_NetCF,A614)+(INDEX(Annuity_BEL,(A614+1))*INDEX(Global_DiscountFactor,A614)))</f>
        <v>-3402951.0142451036</v>
      </c>
    </row>
    <row r="615" spans="1:20" x14ac:dyDescent="0.2">
      <c r="A615" s="7">
        <v>613</v>
      </c>
      <c r="B615" s="21">
        <f t="shared" si="18"/>
        <v>73</v>
      </c>
      <c r="C615" s="21"/>
      <c r="D615" s="22" cm="1">
        <f t="array" ref="D615">IF(A615=1,1,INDEX(Life_PolicyHoldersInforce,(A615-1))-INDEX(Life_Deaths,(A615-1))-INDEX(Life_Lapses,(A615-1)))</f>
        <v>4.1852678450029239E-3</v>
      </c>
      <c r="E615" s="22" cm="1">
        <f t="array" ref="E615">(INDEX(Life_PolicyHoldersInforce,A615)-INDEX(Life_Deaths,A615))*INDEX(Life_LapseRateFactor,(Global_DurationInforce+A615))</f>
        <v>3.6581851870976565E-5</v>
      </c>
      <c r="F615" s="22" cm="1">
        <f t="array" ref="F615">INDEX(Life_PolicyHoldersInforce,A615)*INDEX(Global_QxFactor,INDEX(Global_Age,A615),Global_QxIndex)</f>
        <v>4.726098269919425E-7</v>
      </c>
      <c r="G615" s="11" cm="1">
        <f t="array" ref="G615">INDEX(Life_Deaths,A615)*Life_SumAssured</f>
        <v>0.23630491349597124</v>
      </c>
      <c r="H615" s="11" cm="1">
        <f t="array" ref="H615">INDEX(Life_PolicyHoldersInforce,A615)*Life_Premium</f>
        <v>0.18666294588713042</v>
      </c>
      <c r="I615" s="11" cm="1">
        <f t="array" ref="I615">INDEX(Life_PolicyHoldersInforce,A615)*INDEX(Global_EscalatedExpense,A615)</f>
        <v>0.25196923284281864</v>
      </c>
      <c r="J615" s="11" cm="1">
        <f t="array" ref="J615">INDEX(Life_PremiumsReceived,A615)-INDEX(Life_ExpensesPaid,A615)-INDEX(Life_DeathBenefitsPaid,A615)</f>
        <v>-0.30161120045165946</v>
      </c>
      <c r="K615" s="11" cm="1">
        <f t="array" ref="K615">IF(A615=Global_MaxT,INDEX(Life_NetCF,A615),INDEX(Life_NetCF,A615)+(INDEX(Life_BEL,(A615+1))/INDEX(Global_DiscountFactor,A615)))</f>
        <v>-256.73281232454809</v>
      </c>
      <c r="L615" s="11"/>
      <c r="M615" s="5">
        <f t="shared" si="19"/>
        <v>52</v>
      </c>
      <c r="N615" s="22" cm="1">
        <f t="array" ref="N615">INDEX(Annuity_PolicyHoldersInforce,A615)*INDEX(Global_QxFactor,INDEX(Global_Age,A615),Global_QxIndex)</f>
        <v>1.1158938464147131E-4</v>
      </c>
      <c r="O615" s="22" cm="1">
        <f t="array" ref="O615">IF(A615=1,1,INDEX(Annuity_PolicyHoldersInforce,(A615-1))-INDEX(Annuity_Deaths,(A615-1)))</f>
        <v>0.98819668299359209</v>
      </c>
      <c r="P615" s="23" cm="1">
        <f t="array" ref="P615">Annuity_Annuity*((1+Annuity_AnnuityEscalation)^INDEX(Annuity_PolicyAge,A615))</f>
        <v>12642.808263793437</v>
      </c>
      <c r="Q615" s="23" cm="1">
        <f t="array" ref="Q615">INDEX(Annuity_PolicyHoldersInforce,A615)*INDEX(Global_EscalatedExpense,A615)</f>
        <v>59.493243761926905</v>
      </c>
      <c r="R615" s="23" cm="1">
        <f t="array" ref="R615">INDEX(Annuity_PolicyHoldersInforce,A615)*INDEX(Annuity_EscalatedAnnuity,A615)</f>
        <v>12493.581190004648</v>
      </c>
      <c r="S615" s="23" cm="1">
        <f t="array" ref="S615">-INDEX(Annuity_ExpensesPaid,A615)-INDEX(Annuity_AnnuitiesPaid,A615)</f>
        <v>-12553.074433766575</v>
      </c>
      <c r="T615" s="23" cm="1">
        <f t="array" ref="T615">IF(A615=Global_MaxT,INDEX(Annuity_NetCF,A615),INDEX(Annuity_NetCF,A615)+(INDEX(Annuity_BEL,(A615+1))*INDEX(Global_DiscountFactor,A615)))</f>
        <v>-3406899.6912397426</v>
      </c>
    </row>
    <row r="616" spans="1:20" x14ac:dyDescent="0.2">
      <c r="A616" s="7">
        <v>614</v>
      </c>
      <c r="B616" s="21">
        <f t="shared" si="18"/>
        <v>73</v>
      </c>
      <c r="C616" s="21"/>
      <c r="D616" s="22" cm="1">
        <f t="array" ref="D616">IF(A616=1,1,INDEX(Life_PolicyHoldersInforce,(A616-1))-INDEX(Life_Deaths,(A616-1))-INDEX(Life_Lapses,(A616-1)))</f>
        <v>4.148213383304955E-3</v>
      </c>
      <c r="E616" s="22" cm="1">
        <f t="array" ref="E616">(INDEX(Life_PolicyHoldersInforce,A616)-INDEX(Life_Deaths,A616))*INDEX(Life_LapseRateFactor,(Global_DurationInforce+A616))</f>
        <v>3.6257972759962847E-5</v>
      </c>
      <c r="F616" s="22" cm="1">
        <f t="array" ref="F616">INDEX(Life_PolicyHoldersInforce,A616)*INDEX(Global_QxFactor,INDEX(Global_Age,A616),Global_QxIndex)</f>
        <v>4.6842555411362104E-7</v>
      </c>
      <c r="G616" s="11" cm="1">
        <f t="array" ref="G616">INDEX(Life_Deaths,A616)*Life_SumAssured</f>
        <v>0.23421277705681051</v>
      </c>
      <c r="H616" s="11" cm="1">
        <f t="array" ref="H616">INDEX(Life_PolicyHoldersInforce,A616)*Life_Premium</f>
        <v>0.18501031689540101</v>
      </c>
      <c r="I616" s="11" cm="1">
        <f t="array" ref="I616">INDEX(Life_PolicyHoldersInforce,A616)*INDEX(Global_EscalatedExpense,A616)</f>
        <v>0.25075587683311718</v>
      </c>
      <c r="J616" s="11" cm="1">
        <f t="array" ref="J616">INDEX(Life_PremiumsReceived,A616)-INDEX(Life_ExpensesPaid,A616)-INDEX(Life_DeathBenefitsPaid,A616)</f>
        <v>-0.29995833699452668</v>
      </c>
      <c r="K616" s="11" cm="1">
        <f t="array" ref="K616">IF(A616=Global_MaxT,INDEX(Life_NetCF,A616),INDEX(Life_NetCF,A616)+(INDEX(Life_BEL,(A616+1))/INDEX(Global_DiscountFactor,A616)))</f>
        <v>-255.18905549276329</v>
      </c>
      <c r="L616" s="11"/>
      <c r="M616" s="5">
        <f t="shared" si="19"/>
        <v>52</v>
      </c>
      <c r="N616" s="22" cm="1">
        <f t="array" ref="N616">INDEX(Annuity_PolicyHoldersInforce,A616)*INDEX(Global_QxFactor,INDEX(Global_Age,A616),Global_QxIndex)</f>
        <v>1.1157678371801249E-4</v>
      </c>
      <c r="O616" s="22" cm="1">
        <f t="array" ref="O616">IF(A616=1,1,INDEX(Annuity_PolicyHoldersInforce,(A616-1))-INDEX(Annuity_Deaths,(A616-1)))</f>
        <v>0.98808509360895058</v>
      </c>
      <c r="P616" s="23" cm="1">
        <f t="array" ref="P616">Annuity_Annuity*((1+Annuity_AnnuityEscalation)^INDEX(Annuity_PolicyAge,A616))</f>
        <v>12642.808263793437</v>
      </c>
      <c r="Q616" s="23" cm="1">
        <f t="array" ref="Q616">INDEX(Annuity_PolicyHoldersInforce,A616)*INDEX(Global_EscalatedExpense,A616)</f>
        <v>59.728881120441258</v>
      </c>
      <c r="R616" s="23" cm="1">
        <f t="array" ref="R616">INDEX(Annuity_PolicyHoldersInforce,A616)*INDEX(Annuity_EscalatedAnnuity,A616)</f>
        <v>12492.170386810352</v>
      </c>
      <c r="S616" s="23" cm="1">
        <f t="array" ref="S616">-INDEX(Annuity_ExpensesPaid,A616)-INDEX(Annuity_AnnuitiesPaid,A616)</f>
        <v>-12551.899267930794</v>
      </c>
      <c r="T616" s="23" cm="1">
        <f t="array" ref="T616">IF(A616=Global_MaxT,INDEX(Annuity_NetCF,A616),INDEX(Annuity_NetCF,A616)+(INDEX(Annuity_BEL,(A616+1))*INDEX(Global_DiscountFactor,A616)))</f>
        <v>-3410868.7705995799</v>
      </c>
    </row>
    <row r="617" spans="1:20" x14ac:dyDescent="0.2">
      <c r="A617" s="7">
        <v>615</v>
      </c>
      <c r="B617" s="21">
        <f t="shared" si="18"/>
        <v>73</v>
      </c>
      <c r="C617" s="21"/>
      <c r="D617" s="22" cm="1">
        <f t="array" ref="D617">IF(A617=1,1,INDEX(Life_PolicyHoldersInforce,(A617-1))-INDEX(Life_Deaths,(A617-1))-INDEX(Life_Lapses,(A617-1)))</f>
        <v>4.1114869849908789E-3</v>
      </c>
      <c r="E617" s="22" cm="1">
        <f t="array" ref="E617">(INDEX(Life_PolicyHoldersInforce,A617)-INDEX(Life_Deaths,A617))*INDEX(Life_LapseRateFactor,(Global_DurationInforce+A617))</f>
        <v>3.5936961127580907E-5</v>
      </c>
      <c r="F617" s="22" cm="1">
        <f t="array" ref="F617">INDEX(Life_PolicyHoldersInforce,A617)*INDEX(Global_QxFactor,INDEX(Global_Age,A617),Global_QxIndex)</f>
        <v>4.6427832688801424E-7</v>
      </c>
      <c r="G617" s="11" cm="1">
        <f t="array" ref="G617">INDEX(Life_Deaths,A617)*Life_SumAssured</f>
        <v>0.23213916344400712</v>
      </c>
      <c r="H617" s="11" cm="1">
        <f t="array" ref="H617">INDEX(Life_PolicyHoldersInforce,A617)*Life_Premium</f>
        <v>0.18337231953059321</v>
      </c>
      <c r="I617" s="11" cm="1">
        <f t="array" ref="I617">INDEX(Life_PolicyHoldersInforce,A617)*INDEX(Global_EscalatedExpense,A617)</f>
        <v>0.24954836373046257</v>
      </c>
      <c r="J617" s="11" cm="1">
        <f t="array" ref="J617">INDEX(Life_PremiumsReceived,A617)-INDEX(Life_ExpensesPaid,A617)-INDEX(Life_DeathBenefitsPaid,A617)</f>
        <v>-0.29831520764387648</v>
      </c>
      <c r="K617" s="11" cm="1">
        <f t="array" ref="K617">IF(A617=Global_MaxT,INDEX(Life_NetCF,A617),INDEX(Life_NetCF,A617)+(INDEX(Life_BEL,(A617+1))/INDEX(Global_DiscountFactor,A617)))</f>
        <v>-253.65442143331924</v>
      </c>
      <c r="L617" s="11"/>
      <c r="M617" s="5">
        <f t="shared" si="19"/>
        <v>52</v>
      </c>
      <c r="N617" s="22" cm="1">
        <f t="array" ref="N617">INDEX(Annuity_PolicyHoldersInforce,A617)*INDEX(Global_QxFactor,INDEX(Global_Age,A617),Global_QxIndex)</f>
        <v>1.1156418421747819E-4</v>
      </c>
      <c r="O617" s="22" cm="1">
        <f t="array" ref="O617">IF(A617=1,1,INDEX(Annuity_PolicyHoldersInforce,(A617-1))-INDEX(Annuity_Deaths,(A617-1)))</f>
        <v>0.9879735168252326</v>
      </c>
      <c r="P617" s="23" cm="1">
        <f t="array" ref="P617">Annuity_Annuity*((1+Annuity_AnnuityEscalation)^INDEX(Annuity_PolicyAge,A617))</f>
        <v>12642.808263793437</v>
      </c>
      <c r="Q617" s="23" cm="1">
        <f t="array" ref="Q617">INDEX(Annuity_PolicyHoldersInforce,A617)*INDEX(Global_EscalatedExpense,A617)</f>
        <v>59.965451777616259</v>
      </c>
      <c r="R617" s="23" cm="1">
        <f t="array" ref="R617">INDEX(Annuity_PolicyHoldersInforce,A617)*INDEX(Annuity_EscalatedAnnuity,A617)</f>
        <v>12490.759742927115</v>
      </c>
      <c r="S617" s="23" cm="1">
        <f t="array" ref="S617">-INDEX(Annuity_ExpensesPaid,A617)-INDEX(Annuity_AnnuitiesPaid,A617)</f>
        <v>-12550.725194704732</v>
      </c>
      <c r="T617" s="23" cm="1">
        <f t="array" ref="T617">IF(A617=Global_MaxT,INDEX(Annuity_NetCF,A617),INDEX(Annuity_NetCF,A617)+(INDEX(Annuity_BEL,(A617+1))*INDEX(Global_DiscountFactor,A617)))</f>
        <v>-3414858.3505399139</v>
      </c>
    </row>
    <row r="618" spans="1:20" x14ac:dyDescent="0.2">
      <c r="A618" s="7">
        <v>616</v>
      </c>
      <c r="B618" s="21">
        <f t="shared" si="18"/>
        <v>73</v>
      </c>
      <c r="C618" s="21"/>
      <c r="D618" s="22" cm="1">
        <f t="array" ref="D618">IF(A618=1,1,INDEX(Life_PolicyHoldersInforce,(A618-1))-INDEX(Life_Deaths,(A618-1))-INDEX(Life_Lapses,(A618-1)))</f>
        <v>4.0750857455364104E-3</v>
      </c>
      <c r="E618" s="22" cm="1">
        <f t="array" ref="E618">(INDEX(Life_PolicyHoldersInforce,A618)-INDEX(Life_Deaths,A618))*INDEX(Life_LapseRateFactor,(Global_DurationInforce+A618))</f>
        <v>3.5618791586476574E-5</v>
      </c>
      <c r="F618" s="22" cm="1">
        <f t="array" ref="F618">INDEX(Life_PolicyHoldersInforce,A618)*INDEX(Global_QxFactor,INDEX(Global_Age,A618),Global_QxIndex)</f>
        <v>4.6016781732972896E-7</v>
      </c>
      <c r="G618" s="11" cm="1">
        <f t="array" ref="G618">INDEX(Life_Deaths,A618)*Life_SumAssured</f>
        <v>0.23008390866486447</v>
      </c>
      <c r="H618" s="11" cm="1">
        <f t="array" ref="H618">INDEX(Life_PolicyHoldersInforce,A618)*Life_Premium</f>
        <v>0.1817488242509239</v>
      </c>
      <c r="I618" s="11" cm="1">
        <f t="array" ref="I618">INDEX(Life_PolicyHoldersInforce,A618)*INDEX(Global_EscalatedExpense,A618)</f>
        <v>0.24834666539837896</v>
      </c>
      <c r="J618" s="11" cm="1">
        <f t="array" ref="J618">INDEX(Life_PremiumsReceived,A618)-INDEX(Life_ExpensesPaid,A618)-INDEX(Life_DeathBenefitsPaid,A618)</f>
        <v>-0.29668174981231954</v>
      </c>
      <c r="K618" s="11" cm="1">
        <f t="array" ref="K618">IF(A618=Global_MaxT,INDEX(Life_NetCF,A618),INDEX(Life_NetCF,A618)+(INDEX(Life_BEL,(A618+1))/INDEX(Global_DiscountFactor,A618)))</f>
        <v>-252.12885626880487</v>
      </c>
      <c r="L618" s="11"/>
      <c r="M618" s="5">
        <f t="shared" si="19"/>
        <v>52</v>
      </c>
      <c r="N618" s="22" cm="1">
        <f t="array" ref="N618">INDEX(Annuity_PolicyHoldersInforce,A618)*INDEX(Global_QxFactor,INDEX(Global_Age,A618),Global_QxIndex)</f>
        <v>1.1155158613970774E-4</v>
      </c>
      <c r="O618" s="22" cm="1">
        <f t="array" ref="O618">IF(A618=1,1,INDEX(Annuity_PolicyHoldersInforce,(A618-1))-INDEX(Annuity_Deaths,(A618-1)))</f>
        <v>0.98786195264101517</v>
      </c>
      <c r="P618" s="23" cm="1">
        <f t="array" ref="P618">Annuity_Annuity*((1+Annuity_AnnuityEscalation)^INDEX(Annuity_PolicyAge,A618))</f>
        <v>12642.808263793437</v>
      </c>
      <c r="Q618" s="23" cm="1">
        <f t="array" ref="Q618">INDEX(Annuity_PolicyHoldersInforce,A618)*INDEX(Global_EscalatedExpense,A618)</f>
        <v>60.202959430006786</v>
      </c>
      <c r="R618" s="23" cm="1">
        <f t="array" ref="R618">INDEX(Annuity_PolicyHoldersInforce,A618)*INDEX(Annuity_EscalatedAnnuity,A618)</f>
        <v>12489.349258336948</v>
      </c>
      <c r="S618" s="23" cm="1">
        <f t="array" ref="S618">-INDEX(Annuity_ExpensesPaid,A618)-INDEX(Annuity_AnnuitiesPaid,A618)</f>
        <v>-12549.552217766955</v>
      </c>
      <c r="T618" s="23" cm="1">
        <f t="array" ref="T618">IF(A618=Global_MaxT,INDEX(Annuity_NetCF,A618),INDEX(Annuity_NetCF,A618)+(INDEX(Annuity_BEL,(A618+1))*INDEX(Global_DiscountFactor,A618)))</f>
        <v>-3418868.5297504291</v>
      </c>
    </row>
    <row r="619" spans="1:20" x14ac:dyDescent="0.2">
      <c r="A619" s="7">
        <v>617</v>
      </c>
      <c r="B619" s="21">
        <f t="shared" si="18"/>
        <v>73</v>
      </c>
      <c r="C619" s="21"/>
      <c r="D619" s="22" cm="1">
        <f t="array" ref="D619">IF(A619=1,1,INDEX(Life_PolicyHoldersInforce,(A619-1))-INDEX(Life_Deaths,(A619-1))-INDEX(Life_Lapses,(A619-1)))</f>
        <v>4.0390067861326047E-3</v>
      </c>
      <c r="E619" s="22" cm="1">
        <f t="array" ref="E619">(INDEX(Life_PolicyHoldersInforce,A619)-INDEX(Life_Deaths,A619))*INDEX(Life_LapseRateFactor,(Global_DurationInforce+A619))</f>
        <v>3.5303438974063761E-5</v>
      </c>
      <c r="F619" s="22" cm="1">
        <f t="array" ref="F619">INDEX(Life_PolicyHoldersInforce,A619)*INDEX(Global_QxFactor,INDEX(Global_Age,A619),Global_QxIndex)</f>
        <v>4.5609370035720579E-7</v>
      </c>
      <c r="G619" s="11" cm="1">
        <f t="array" ref="G619">INDEX(Life_Deaths,A619)*Life_SumAssured</f>
        <v>0.22804685017860291</v>
      </c>
      <c r="H619" s="11" cm="1">
        <f t="array" ref="H619">INDEX(Life_PolicyHoldersInforce,A619)*Life_Premium</f>
        <v>0.18013970266151416</v>
      </c>
      <c r="I619" s="11" cm="1">
        <f t="array" ref="I619">INDEX(Life_PolicyHoldersInforce,A619)*INDEX(Global_EscalatedExpense,A619)</f>
        <v>0.24715075383588081</v>
      </c>
      <c r="J619" s="11" cm="1">
        <f t="array" ref="J619">INDEX(Life_PremiumsReceived,A619)-INDEX(Life_ExpensesPaid,A619)-INDEX(Life_DeathBenefitsPaid,A619)</f>
        <v>-0.29505790135296955</v>
      </c>
      <c r="K619" s="11" cm="1">
        <f t="array" ref="K619">IF(A619=Global_MaxT,INDEX(Life_NetCF,A619),INDEX(Life_NetCF,A619)+(INDEX(Life_BEL,(A619+1))/INDEX(Global_DiscountFactor,A619)))</f>
        <v>-250.61230644507393</v>
      </c>
      <c r="L619" s="11"/>
      <c r="M619" s="5">
        <f t="shared" si="19"/>
        <v>52</v>
      </c>
      <c r="N619" s="22" cm="1">
        <f t="array" ref="N619">INDEX(Annuity_PolicyHoldersInforce,A619)*INDEX(Global_QxFactor,INDEX(Global_Age,A619),Global_QxIndex)</f>
        <v>1.1153898948454047E-4</v>
      </c>
      <c r="O619" s="22" cm="1">
        <f t="array" ref="O619">IF(A619=1,1,INDEX(Annuity_PolicyHoldersInforce,(A619-1))-INDEX(Annuity_Deaths,(A619-1)))</f>
        <v>0.98775040105487544</v>
      </c>
      <c r="P619" s="23" cm="1">
        <f t="array" ref="P619">Annuity_Annuity*((1+Annuity_AnnuityEscalation)^INDEX(Annuity_PolicyAge,A619))</f>
        <v>12642.808263793437</v>
      </c>
      <c r="Q619" s="23" cm="1">
        <f t="array" ref="Q619">INDEX(Annuity_PolicyHoldersInforce,A619)*INDEX(Global_EscalatedExpense,A619)</f>
        <v>60.441407788808611</v>
      </c>
      <c r="R619" s="23" cm="1">
        <f t="array" ref="R619">INDEX(Annuity_PolicyHoldersInforce,A619)*INDEX(Annuity_EscalatedAnnuity,A619)</f>
        <v>12487.93893302186</v>
      </c>
      <c r="S619" s="23" cm="1">
        <f t="array" ref="S619">-INDEX(Annuity_ExpensesPaid,A619)-INDEX(Annuity_AnnuitiesPaid,A619)</f>
        <v>-12548.380340810669</v>
      </c>
      <c r="T619" s="23" cm="1">
        <f t="array" ref="T619">IF(A619=Global_MaxT,INDEX(Annuity_NetCF,A619),INDEX(Annuity_NetCF,A619)+(INDEX(Annuity_BEL,(A619+1))*INDEX(Global_DiscountFactor,A619)))</f>
        <v>-3422899.40739749</v>
      </c>
    </row>
    <row r="620" spans="1:20" x14ac:dyDescent="0.2">
      <c r="A620" s="7">
        <v>618</v>
      </c>
      <c r="B620" s="21">
        <f t="shared" si="18"/>
        <v>73</v>
      </c>
      <c r="C620" s="21"/>
      <c r="D620" s="22" cm="1">
        <f t="array" ref="D620">IF(A620=1,1,INDEX(Life_PolicyHoldersInforce,(A620-1))-INDEX(Life_Deaths,(A620-1))-INDEX(Life_Lapses,(A620-1)))</f>
        <v>4.003247253458183E-3</v>
      </c>
      <c r="E620" s="22" cm="1">
        <f t="array" ref="E620">(INDEX(Life_PolicyHoldersInforce,A620)-INDEX(Life_Deaths,A620))*INDEX(Life_LapseRateFactor,(Global_DurationInforce+A620))</f>
        <v>3.4990878350534513E-5</v>
      </c>
      <c r="F620" s="22" cm="1">
        <f t="array" ref="F620">INDEX(Life_PolicyHoldersInforce,A620)*INDEX(Global_QxFactor,INDEX(Global_Age,A620),Global_QxIndex)</f>
        <v>4.5205565376700977E-7</v>
      </c>
      <c r="G620" s="11" cm="1">
        <f t="array" ref="G620">INDEX(Life_Deaths,A620)*Life_SumAssured</f>
        <v>0.2260278268835049</v>
      </c>
      <c r="H620" s="11" cm="1">
        <f t="array" ref="H620">INDEX(Life_PolicyHoldersInforce,A620)*Life_Premium</f>
        <v>0.17854482750423498</v>
      </c>
      <c r="I620" s="11" cm="1">
        <f t="array" ref="I620">INDEX(Life_PolicyHoldersInforce,A620)*INDEX(Global_EscalatedExpense,A620)</f>
        <v>0.24596060117682103</v>
      </c>
      <c r="J620" s="11" cm="1">
        <f t="array" ref="J620">INDEX(Life_PremiumsReceived,A620)-INDEX(Life_ExpensesPaid,A620)-INDEX(Life_DeathBenefitsPaid,A620)</f>
        <v>-0.29344360055609098</v>
      </c>
      <c r="K620" s="11" cm="1">
        <f t="array" ref="K620">IF(A620=Global_MaxT,INDEX(Life_NetCF,A620),INDEX(Life_NetCF,A620)+(INDEX(Life_BEL,(A620+1))/INDEX(Global_DiscountFactor,A620)))</f>
        <v>-249.1047187292408</v>
      </c>
      <c r="L620" s="11"/>
      <c r="M620" s="5">
        <f t="shared" si="19"/>
        <v>52</v>
      </c>
      <c r="N620" s="22" cm="1">
        <f t="array" ref="N620">INDEX(Annuity_PolicyHoldersInforce,A620)*INDEX(Global_QxFactor,INDEX(Global_Age,A620),Global_QxIndex)</f>
        <v>1.1152639425181574E-4</v>
      </c>
      <c r="O620" s="22" cm="1">
        <f t="array" ref="O620">IF(A620=1,1,INDEX(Annuity_PolicyHoldersInforce,(A620-1))-INDEX(Annuity_Deaths,(A620-1)))</f>
        <v>0.98763886206539087</v>
      </c>
      <c r="P620" s="23" cm="1">
        <f t="array" ref="P620">Annuity_Annuity*((1+Annuity_AnnuityEscalation)^INDEX(Annuity_PolicyAge,A620))</f>
        <v>12642.808263793437</v>
      </c>
      <c r="Q620" s="23" cm="1">
        <f t="array" ref="Q620">INDEX(Annuity_PolicyHoldersInforce,A620)*INDEX(Global_EscalatedExpense,A620)</f>
        <v>60.680800579916628</v>
      </c>
      <c r="R620" s="23" cm="1">
        <f t="array" ref="R620">INDEX(Annuity_PolicyHoldersInforce,A620)*INDEX(Annuity_EscalatedAnnuity,A620)</f>
        <v>12486.528766963869</v>
      </c>
      <c r="S620" s="23" cm="1">
        <f t="array" ref="S620">-INDEX(Annuity_ExpensesPaid,A620)-INDEX(Annuity_AnnuitiesPaid,A620)</f>
        <v>-12547.209567543785</v>
      </c>
      <c r="T620" s="23" cm="1">
        <f t="array" ref="T620">IF(A620=Global_MaxT,INDEX(Annuity_NetCF,A620),INDEX(Annuity_NetCF,A620)+(INDEX(Annuity_BEL,(A620+1))*INDEX(Global_DiscountFactor,A620)))</f>
        <v>-3426951.0831264472</v>
      </c>
    </row>
    <row r="621" spans="1:20" x14ac:dyDescent="0.2">
      <c r="A621" s="7">
        <v>619</v>
      </c>
      <c r="B621" s="21">
        <f t="shared" si="18"/>
        <v>73</v>
      </c>
      <c r="C621" s="21"/>
      <c r="D621" s="22" cm="1">
        <f t="array" ref="D621">IF(A621=1,1,INDEX(Life_PolicyHoldersInforce,(A621-1))-INDEX(Life_Deaths,(A621-1))-INDEX(Life_Lapses,(A621-1)))</f>
        <v>3.9678043194538819E-3</v>
      </c>
      <c r="E621" s="22" cm="1">
        <f t="array" ref="E621">(INDEX(Life_PolicyHoldersInforce,A621)-INDEX(Life_Deaths,A621))*INDEX(Life_LapseRateFactor,(Global_DurationInforce+A621))</f>
        <v>3.468108499688662E-5</v>
      </c>
      <c r="F621" s="22" cm="1">
        <f t="array" ref="F621">INDEX(Life_PolicyHoldersInforce,A621)*INDEX(Global_QxFactor,INDEX(Global_Age,A621),Global_QxIndex)</f>
        <v>4.480533582083493E-7</v>
      </c>
      <c r="G621" s="11" cm="1">
        <f t="array" ref="G621">INDEX(Life_Deaths,A621)*Life_SumAssured</f>
        <v>0.22402667910417465</v>
      </c>
      <c r="H621" s="11" cm="1">
        <f t="array" ref="H621">INDEX(Life_PolicyHoldersInforce,A621)*Life_Premium</f>
        <v>0.17696407264764313</v>
      </c>
      <c r="I621" s="11" cm="1">
        <f t="array" ref="I621">INDEX(Life_PolicyHoldersInforce,A621)*INDEX(Global_EscalatedExpense,A621)</f>
        <v>0.24477617968924228</v>
      </c>
      <c r="J621" s="11" cm="1">
        <f t="array" ref="J621">INDEX(Life_PremiumsReceived,A621)-INDEX(Life_ExpensesPaid,A621)-INDEX(Life_DeathBenefitsPaid,A621)</f>
        <v>-0.2918387861457738</v>
      </c>
      <c r="K621" s="11" cm="1">
        <f t="array" ref="K621">IF(A621=Global_MaxT,INDEX(Life_NetCF,A621),INDEX(Life_NetCF,A621)+(INDEX(Life_BEL,(A621+1))/INDEX(Global_DiscountFactor,A621)))</f>
        <v>-247.60604020768943</v>
      </c>
      <c r="L621" s="11"/>
      <c r="M621" s="5">
        <f t="shared" si="19"/>
        <v>52</v>
      </c>
      <c r="N621" s="22" cm="1">
        <f t="array" ref="N621">INDEX(Annuity_PolicyHoldersInforce,A621)*INDEX(Global_QxFactor,INDEX(Global_Age,A621),Global_QxIndex)</f>
        <v>1.1151380044137292E-4</v>
      </c>
      <c r="O621" s="22" cm="1">
        <f t="array" ref="O621">IF(A621=1,1,INDEX(Annuity_PolicyHoldersInforce,(A621-1))-INDEX(Annuity_Deaths,(A621-1)))</f>
        <v>0.98752733567113904</v>
      </c>
      <c r="P621" s="23" cm="1">
        <f t="array" ref="P621">Annuity_Annuity*((1+Annuity_AnnuityEscalation)^INDEX(Annuity_PolicyAge,A621))</f>
        <v>12642.808263793437</v>
      </c>
      <c r="Q621" s="23" cm="1">
        <f t="array" ref="Q621">INDEX(Annuity_PolicyHoldersInforce,A621)*INDEX(Global_EscalatedExpense,A621)</f>
        <v>60.921141543983083</v>
      </c>
      <c r="R621" s="23" cm="1">
        <f t="array" ref="R621">INDEX(Annuity_PolicyHoldersInforce,A621)*INDEX(Annuity_EscalatedAnnuity,A621)</f>
        <v>12485.118760144991</v>
      </c>
      <c r="S621" s="23" cm="1">
        <f t="array" ref="S621">-INDEX(Annuity_ExpensesPaid,A621)-INDEX(Annuity_AnnuitiesPaid,A621)</f>
        <v>-12546.039901688973</v>
      </c>
      <c r="T621" s="23" cm="1">
        <f t="array" ref="T621">IF(A621=Global_MaxT,INDEX(Annuity_NetCF,A621),INDEX(Annuity_NetCF,A621)+(INDEX(Annuity_BEL,(A621+1))*INDEX(Global_DiscountFactor,A621)))</f>
        <v>-3431023.6570639545</v>
      </c>
    </row>
    <row r="622" spans="1:20" x14ac:dyDescent="0.2">
      <c r="A622" s="7">
        <v>620</v>
      </c>
      <c r="B622" s="21">
        <f t="shared" si="18"/>
        <v>73</v>
      </c>
      <c r="C622" s="21"/>
      <c r="D622" s="22" cm="1">
        <f t="array" ref="D622">IF(A622=1,1,INDEX(Life_PolicyHoldersInforce,(A622-1))-INDEX(Life_Deaths,(A622-1))-INDEX(Life_Lapses,(A622-1)))</f>
        <v>3.9326751810987871E-3</v>
      </c>
      <c r="E622" s="22" cm="1">
        <f t="array" ref="E622">(INDEX(Life_PolicyHoldersInforce,A622)-INDEX(Life_Deaths,A622))*INDEX(Life_LapseRateFactor,(Global_DurationInforce+A622))</f>
        <v>3.4374034412968677E-5</v>
      </c>
      <c r="F622" s="22" cm="1">
        <f t="array" ref="F622">INDEX(Life_PolicyHoldersInforce,A622)*INDEX(Global_QxFactor,INDEX(Global_Age,A622),Global_QxIndex)</f>
        <v>4.4408649715781939E-7</v>
      </c>
      <c r="G622" s="11" cm="1">
        <f t="array" ref="G622">INDEX(Life_Deaths,A622)*Life_SumAssured</f>
        <v>0.2220432485789097</v>
      </c>
      <c r="H622" s="11" cm="1">
        <f t="array" ref="H622">INDEX(Life_PolicyHoldersInforce,A622)*Life_Premium</f>
        <v>0.1753973130770059</v>
      </c>
      <c r="I622" s="11" cm="1">
        <f t="array" ref="I622">INDEX(Life_PolicyHoldersInforce,A622)*INDEX(Global_EscalatedExpense,A622)</f>
        <v>0.24359746177472982</v>
      </c>
      <c r="J622" s="11" cm="1">
        <f t="array" ref="J622">INDEX(Life_PremiumsReceived,A622)-INDEX(Life_ExpensesPaid,A622)-INDEX(Life_DeathBenefitsPaid,A622)</f>
        <v>-0.29024339727663362</v>
      </c>
      <c r="K622" s="11" cm="1">
        <f t="array" ref="K622">IF(A622=Global_MaxT,INDEX(Life_NetCF,A622),INDEX(Life_NetCF,A622)+(INDEX(Life_BEL,(A622+1))/INDEX(Global_DiscountFactor,A622)))</f>
        <v>-246.11621828409483</v>
      </c>
      <c r="L622" s="11"/>
      <c r="M622" s="5">
        <f t="shared" si="19"/>
        <v>52</v>
      </c>
      <c r="N622" s="22" cm="1">
        <f t="array" ref="N622">INDEX(Annuity_PolicyHoldersInforce,A622)*INDEX(Global_QxFactor,INDEX(Global_Age,A622),Global_QxIndex)</f>
        <v>1.1150120805305141E-4</v>
      </c>
      <c r="O622" s="22" cm="1">
        <f t="array" ref="O622">IF(A622=1,1,INDEX(Annuity_PolicyHoldersInforce,(A622-1))-INDEX(Annuity_Deaths,(A622-1)))</f>
        <v>0.98741582187069765</v>
      </c>
      <c r="P622" s="23" cm="1">
        <f t="array" ref="P622">Annuity_Annuity*((1+Annuity_AnnuityEscalation)^INDEX(Annuity_PolicyAge,A622))</f>
        <v>12642.808263793437</v>
      </c>
      <c r="Q622" s="23" cm="1">
        <f t="array" ref="Q622">INDEX(Annuity_PolicyHoldersInforce,A622)*INDEX(Global_EscalatedExpense,A622)</f>
        <v>61.162434436475941</v>
      </c>
      <c r="R622" s="23" cm="1">
        <f t="array" ref="R622">INDEX(Annuity_PolicyHoldersInforce,A622)*INDEX(Annuity_EscalatedAnnuity,A622)</f>
        <v>12483.708912547245</v>
      </c>
      <c r="S622" s="23" cm="1">
        <f t="array" ref="S622">-INDEX(Annuity_ExpensesPaid,A622)-INDEX(Annuity_AnnuitiesPaid,A622)</f>
        <v>-12544.87134698372</v>
      </c>
      <c r="T622" s="23" cm="1">
        <f t="array" ref="T622">IF(A622=Global_MaxT,INDEX(Annuity_NetCF,A622),INDEX(Annuity_NetCF,A622)+(INDEX(Annuity_BEL,(A622+1))*INDEX(Global_DiscountFactor,A622)))</f>
        <v>-3435117.2298202962</v>
      </c>
    </row>
    <row r="623" spans="1:20" x14ac:dyDescent="0.2">
      <c r="A623" s="7">
        <v>621</v>
      </c>
      <c r="B623" s="21">
        <f t="shared" si="18"/>
        <v>73</v>
      </c>
      <c r="C623" s="21"/>
      <c r="D623" s="22" cm="1">
        <f t="array" ref="D623">IF(A623=1,1,INDEX(Life_PolicyHoldersInforce,(A623-1))-INDEX(Life_Deaths,(A623-1))-INDEX(Life_Lapses,(A623-1)))</f>
        <v>3.8978570601886603E-3</v>
      </c>
      <c r="E623" s="22" cm="1">
        <f t="array" ref="E623">(INDEX(Life_PolicyHoldersInforce,A623)-INDEX(Life_Deaths,A623))*INDEX(Life_LapseRateFactor,(Global_DurationInforce+A623))</f>
        <v>3.4069702315542523E-5</v>
      </c>
      <c r="F623" s="22" cm="1">
        <f t="array" ref="F623">INDEX(Life_PolicyHoldersInforce,A623)*INDEX(Global_QxFactor,INDEX(Global_Age,A623),Global_QxIndex)</f>
        <v>4.4015475689436962E-7</v>
      </c>
      <c r="G623" s="11" cm="1">
        <f t="array" ref="G623">INDEX(Life_Deaths,A623)*Life_SumAssured</f>
        <v>0.22007737844718481</v>
      </c>
      <c r="H623" s="11" cm="1">
        <f t="array" ref="H623">INDEX(Life_PolicyHoldersInforce,A623)*Life_Premium</f>
        <v>0.17384442488441426</v>
      </c>
      <c r="I623" s="11" cm="1">
        <f t="array" ref="I623">INDEX(Life_PolicyHoldersInforce,A623)*INDEX(Global_EscalatedExpense,A623)</f>
        <v>0.24242441996776887</v>
      </c>
      <c r="J623" s="11" cm="1">
        <f t="array" ref="J623">INDEX(Life_PremiumsReceived,A623)-INDEX(Life_ExpensesPaid,A623)-INDEX(Life_DeathBenefitsPaid,A623)</f>
        <v>-0.28865737353053944</v>
      </c>
      <c r="K623" s="11" cm="1">
        <f t="array" ref="K623">IF(A623=Global_MaxT,INDEX(Life_NetCF,A623),INDEX(Life_NetCF,A623)+(INDEX(Life_BEL,(A623+1))/INDEX(Global_DiscountFactor,A623)))</f>
        <v>-244.63520067745782</v>
      </c>
      <c r="L623" s="11"/>
      <c r="M623" s="5">
        <f t="shared" si="19"/>
        <v>52</v>
      </c>
      <c r="N623" s="22" cm="1">
        <f t="array" ref="N623">INDEX(Annuity_PolicyHoldersInforce,A623)*INDEX(Global_QxFactor,INDEX(Global_Age,A623),Global_QxIndex)</f>
        <v>1.1148861708669061E-4</v>
      </c>
      <c r="O623" s="22" cm="1">
        <f t="array" ref="O623">IF(A623=1,1,INDEX(Annuity_PolicyHoldersInforce,(A623-1))-INDEX(Annuity_Deaths,(A623-1)))</f>
        <v>0.98730432066264462</v>
      </c>
      <c r="P623" s="23" cm="1">
        <f t="array" ref="P623">Annuity_Annuity*((1+Annuity_AnnuityEscalation)^INDEX(Annuity_PolicyAge,A623))</f>
        <v>12642.808263793437</v>
      </c>
      <c r="Q623" s="23" cm="1">
        <f t="array" ref="Q623">INDEX(Annuity_PolicyHoldersInforce,A623)*INDEX(Global_EscalatedExpense,A623)</f>
        <v>61.404683027737569</v>
      </c>
      <c r="R623" s="23" cm="1">
        <f t="array" ref="R623">INDEX(Annuity_PolicyHoldersInforce,A623)*INDEX(Annuity_EscalatedAnnuity,A623)</f>
        <v>12482.299224152648</v>
      </c>
      <c r="S623" s="23" cm="1">
        <f t="array" ref="S623">-INDEX(Annuity_ExpensesPaid,A623)-INDEX(Annuity_AnnuitiesPaid,A623)</f>
        <v>-12543.703907180387</v>
      </c>
      <c r="T623" s="23" cm="1">
        <f t="array" ref="T623">IF(A623=Global_MaxT,INDEX(Annuity_NetCF,A623),INDEX(Annuity_NetCF,A623)+(INDEX(Annuity_BEL,(A623+1))*INDEX(Global_DiscountFactor,A623)))</f>
        <v>-3439231.9024917269</v>
      </c>
    </row>
    <row r="624" spans="1:20" x14ac:dyDescent="0.2">
      <c r="A624" s="7">
        <v>622</v>
      </c>
      <c r="B624" s="21">
        <f t="shared" si="18"/>
        <v>73</v>
      </c>
      <c r="C624" s="21"/>
      <c r="D624" s="22" cm="1">
        <f t="array" ref="D624">IF(A624=1,1,INDEX(Life_PolicyHoldersInforce,(A624-1))-INDEX(Life_Deaths,(A624-1))-INDEX(Life_Lapses,(A624-1)))</f>
        <v>3.8633472031162235E-3</v>
      </c>
      <c r="E624" s="22" cm="1">
        <f t="array" ref="E624">(INDEX(Life_PolicyHoldersInforce,A624)-INDEX(Life_Deaths,A624))*INDEX(Life_LapseRateFactor,(Global_DurationInforce+A624))</f>
        <v>3.3768064636362735E-5</v>
      </c>
      <c r="F624" s="22" cm="1">
        <f t="array" ref="F624">INDEX(Life_PolicyHoldersInforce,A624)*INDEX(Global_QxFactor,INDEX(Global_Age,A624),Global_QxIndex)</f>
        <v>4.3625782647449358E-7</v>
      </c>
      <c r="G624" s="11" cm="1">
        <f t="array" ref="G624">INDEX(Life_Deaths,A624)*Life_SumAssured</f>
        <v>0.21812891323724679</v>
      </c>
      <c r="H624" s="11" cm="1">
        <f t="array" ref="H624">INDEX(Life_PolicyHoldersInforce,A624)*Life_Premium</f>
        <v>0.17230528525898359</v>
      </c>
      <c r="I624" s="11" cm="1">
        <f t="array" ref="I624">INDEX(Life_PolicyHoldersInforce,A624)*INDEX(Global_EscalatedExpense,A624)</f>
        <v>0.24125702693510503</v>
      </c>
      <c r="J624" s="11" cm="1">
        <f t="array" ref="J624">INDEX(Life_PremiumsReceived,A624)-INDEX(Life_ExpensesPaid,A624)-INDEX(Life_DeathBenefitsPaid,A624)</f>
        <v>-0.28708065491336821</v>
      </c>
      <c r="K624" s="11" cm="1">
        <f t="array" ref="K624">IF(A624=Global_MaxT,INDEX(Life_NetCF,A624),INDEX(Life_NetCF,A624)+(INDEX(Life_BEL,(A624+1))/INDEX(Global_DiscountFactor,A624)))</f>
        <v>-243.16293542015245</v>
      </c>
      <c r="L624" s="11"/>
      <c r="M624" s="5">
        <f t="shared" si="19"/>
        <v>52</v>
      </c>
      <c r="N624" s="22" cm="1">
        <f t="array" ref="N624">INDEX(Annuity_PolicyHoldersInforce,A624)*INDEX(Global_QxFactor,INDEX(Global_Age,A624),Global_QxIndex)</f>
        <v>1.1147602754212997E-4</v>
      </c>
      <c r="O624" s="22" cm="1">
        <f t="array" ref="O624">IF(A624=1,1,INDEX(Annuity_PolicyHoldersInforce,(A624-1))-INDEX(Annuity_Deaths,(A624-1)))</f>
        <v>0.98719283204555797</v>
      </c>
      <c r="P624" s="23" cm="1">
        <f t="array" ref="P624">Annuity_Annuity*((1+Annuity_AnnuityEscalation)^INDEX(Annuity_PolicyAge,A624))</f>
        <v>12642.808263793437</v>
      </c>
      <c r="Q624" s="23" cm="1">
        <f t="array" ref="Q624">INDEX(Annuity_PolicyHoldersInforce,A624)*INDEX(Global_EscalatedExpense,A624)</f>
        <v>61.647891103043804</v>
      </c>
      <c r="R624" s="23" cm="1">
        <f t="array" ref="R624">INDEX(Annuity_PolicyHoldersInforce,A624)*INDEX(Annuity_EscalatedAnnuity,A624)</f>
        <v>12480.889694943227</v>
      </c>
      <c r="S624" s="23" cm="1">
        <f t="array" ref="S624">-INDEX(Annuity_ExpensesPaid,A624)-INDEX(Annuity_AnnuitiesPaid,A624)</f>
        <v>-12542.537586046272</v>
      </c>
      <c r="T624" s="23" cm="1">
        <f t="array" ref="T624">IF(A624=Global_MaxT,INDEX(Annuity_NetCF,A624),INDEX(Annuity_NetCF,A624)+(INDEX(Annuity_BEL,(A624+1))*INDEX(Global_DiscountFactor,A624)))</f>
        <v>-3443367.776662821</v>
      </c>
    </row>
    <row r="625" spans="1:20" x14ac:dyDescent="0.2">
      <c r="A625" s="7">
        <v>623</v>
      </c>
      <c r="B625" s="21">
        <f t="shared" si="18"/>
        <v>73</v>
      </c>
      <c r="C625" s="21"/>
      <c r="D625" s="22" cm="1">
        <f t="array" ref="D625">IF(A625=1,1,INDEX(Life_PolicyHoldersInforce,(A625-1))-INDEX(Life_Deaths,(A625-1))-INDEX(Life_Lapses,(A625-1)))</f>
        <v>3.8291428806533864E-3</v>
      </c>
      <c r="E625" s="22" cm="1">
        <f t="array" ref="E625">(INDEX(Life_PolicyHoldersInforce,A625)-INDEX(Life_Deaths,A625))*INDEX(Life_LapseRateFactor,(Global_DurationInforce+A625))</f>
        <v>3.3469097520273243E-5</v>
      </c>
      <c r="F625" s="22" cm="1">
        <f t="array" ref="F625">INDEX(Life_PolicyHoldersInforce,A625)*INDEX(Global_QxFactor,INDEX(Global_Age,A625),Global_QxIndex)</f>
        <v>4.3239539770763728E-7</v>
      </c>
      <c r="G625" s="11" cm="1">
        <f t="array" ref="G625">INDEX(Life_Deaths,A625)*Life_SumAssured</f>
        <v>0.21619769885381865</v>
      </c>
      <c r="H625" s="11" cm="1">
        <f t="array" ref="H625">INDEX(Life_PolicyHoldersInforce,A625)*Life_Premium</f>
        <v>0.17077977247714105</v>
      </c>
      <c r="I625" s="11" cm="1">
        <f t="array" ref="I625">INDEX(Life_PolicyHoldersInforce,A625)*INDEX(Global_EscalatedExpense,A625)</f>
        <v>0.24009525547510652</v>
      </c>
      <c r="J625" s="11" cm="1">
        <f t="array" ref="J625">INDEX(Life_PremiumsReceived,A625)-INDEX(Life_ExpensesPaid,A625)-INDEX(Life_DeathBenefitsPaid,A625)</f>
        <v>-0.28551318185178409</v>
      </c>
      <c r="K625" s="11" cm="1">
        <f t="array" ref="K625">IF(A625=Global_MaxT,INDEX(Life_NetCF,A625),INDEX(Life_NetCF,A625)+(INDEX(Life_BEL,(A625+1))/INDEX(Global_DiscountFactor,A625)))</f>
        <v>-241.69937085598596</v>
      </c>
      <c r="L625" s="11"/>
      <c r="M625" s="5">
        <f t="shared" si="19"/>
        <v>52</v>
      </c>
      <c r="N625" s="22" cm="1">
        <f t="array" ref="N625">INDEX(Annuity_PolicyHoldersInforce,A625)*INDEX(Global_QxFactor,INDEX(Global_Age,A625),Global_QxIndex)</f>
        <v>1.1146343941920892E-4</v>
      </c>
      <c r="O625" s="22" cm="1">
        <f t="array" ref="O625">IF(A625=1,1,INDEX(Annuity_PolicyHoldersInforce,(A625-1))-INDEX(Annuity_Deaths,(A625-1)))</f>
        <v>0.98708135601801583</v>
      </c>
      <c r="P625" s="23" cm="1">
        <f t="array" ref="P625">Annuity_Annuity*((1+Annuity_AnnuityEscalation)^INDEX(Annuity_PolicyAge,A625))</f>
        <v>12642.808263793437</v>
      </c>
      <c r="Q625" s="23" cm="1">
        <f t="array" ref="Q625">INDEX(Annuity_PolicyHoldersInforce,A625)*INDEX(Global_EscalatedExpense,A625)</f>
        <v>61.892062462662835</v>
      </c>
      <c r="R625" s="23" cm="1">
        <f t="array" ref="R625">INDEX(Annuity_PolicyHoldersInforce,A625)*INDEX(Annuity_EscalatedAnnuity,A625)</f>
        <v>12479.480324901002</v>
      </c>
      <c r="S625" s="23" cm="1">
        <f t="array" ref="S625">-INDEX(Annuity_ExpensesPaid,A625)-INDEX(Annuity_AnnuitiesPaid,A625)</f>
        <v>-12541.372387363665</v>
      </c>
      <c r="T625" s="23" cm="1">
        <f t="array" ref="T625">IF(A625=Global_MaxT,INDEX(Annuity_NetCF,A625),INDEX(Annuity_NetCF,A625)+(INDEX(Annuity_BEL,(A625+1))*INDEX(Global_DiscountFactor,A625)))</f>
        <v>-3447524.9544088361</v>
      </c>
    </row>
    <row r="626" spans="1:20" x14ac:dyDescent="0.2">
      <c r="A626" s="7">
        <v>624</v>
      </c>
      <c r="B626" s="21">
        <f t="shared" si="18"/>
        <v>74</v>
      </c>
      <c r="C626" s="21"/>
      <c r="D626" s="22" cm="1">
        <f t="array" ref="D626">IF(A626=1,1,INDEX(Life_PolicyHoldersInforce,(A626-1))-INDEX(Life_Deaths,(A626-1))-INDEX(Life_Lapses,(A626-1)))</f>
        <v>3.7952413877354058E-3</v>
      </c>
      <c r="E626" s="22" cm="1">
        <f t="array" ref="E626">(INDEX(Life_PolicyHoldersInforce,A626)-INDEX(Life_Deaths,A626))*INDEX(Life_LapseRateFactor,(Global_DurationInforce+A626))</f>
        <v>3.3172319335861872E-5</v>
      </c>
      <c r="F626" s="22" cm="1">
        <f t="array" ref="F626">INDEX(Life_PolicyHoldersInforce,A626)*INDEX(Global_QxFactor,INDEX(Global_Age,A626),Global_QxIndex)</f>
        <v>4.8095881939035677E-7</v>
      </c>
      <c r="G626" s="11" cm="1">
        <f t="array" ref="G626">INDEX(Life_Deaths,A626)*Life_SumAssured</f>
        <v>0.24047940969517839</v>
      </c>
      <c r="H626" s="11" cm="1">
        <f t="array" ref="H626">INDEX(Life_PolicyHoldersInforce,A626)*Life_Premium</f>
        <v>0.16926776589299911</v>
      </c>
      <c r="I626" s="11" cm="1">
        <f t="array" ref="I626">INDEX(Life_PolicyHoldersInforce,A626)*INDEX(Global_EscalatedExpense,A626)</f>
        <v>0.238939078517131</v>
      </c>
      <c r="J626" s="11" cm="1">
        <f t="array" ref="J626">INDEX(Life_PremiumsReceived,A626)-INDEX(Life_ExpensesPaid,A626)-INDEX(Life_DeathBenefitsPaid,A626)</f>
        <v>-0.31015072231931029</v>
      </c>
      <c r="K626" s="11" cm="1">
        <f t="array" ref="K626">IF(A626=Global_MaxT,INDEX(Life_NetCF,A626),INDEX(Life_NetCF,A626)+(INDEX(Life_BEL,(A626+1))/INDEX(Global_DiscountFactor,A626)))</f>
        <v>-240.24445563827157</v>
      </c>
      <c r="L626" s="11"/>
      <c r="M626" s="5">
        <f t="shared" si="19"/>
        <v>53</v>
      </c>
      <c r="N626" s="22" cm="1">
        <f t="array" ref="N626">INDEX(Annuity_PolicyHoldersInforce,A626)*INDEX(Global_QxFactor,INDEX(Global_Age,A626),Global_QxIndex)</f>
        <v>1.2507554218881304E-4</v>
      </c>
      <c r="O626" s="22" cm="1">
        <f t="array" ref="O626">IF(A626=1,1,INDEX(Annuity_PolicyHoldersInforce,(A626-1))-INDEX(Annuity_Deaths,(A626-1)))</f>
        <v>0.98696989257859657</v>
      </c>
      <c r="P626" s="23" cm="1">
        <f t="array" ref="P626">Annuity_Annuity*((1+Annuity_AnnuityEscalation)^INDEX(Annuity_PolicyAge,A626))</f>
        <v>13274.948676983107</v>
      </c>
      <c r="Q626" s="23" cm="1">
        <f t="array" ref="Q626">INDEX(Annuity_PolicyHoldersInforce,A626)*INDEX(Global_EscalatedExpense,A626)</f>
        <v>62.13720092191479</v>
      </c>
      <c r="R626" s="23" cm="1">
        <f t="array" ref="R626">INDEX(Annuity_PolicyHoldersInforce,A626)*INDEX(Annuity_EscalatedAnnuity,A626)</f>
        <v>13101.974669708401</v>
      </c>
      <c r="S626" s="23" cm="1">
        <f t="array" ref="S626">-INDEX(Annuity_ExpensesPaid,A626)-INDEX(Annuity_AnnuitiesPaid,A626)</f>
        <v>-13164.111870630315</v>
      </c>
      <c r="T626" s="23" cm="1">
        <f t="array" ref="T626">IF(A626=Global_MaxT,INDEX(Annuity_NetCF,A626),INDEX(Annuity_NetCF,A626)+(INDEX(Annuity_BEL,(A626+1))*INDEX(Global_DiscountFactor,A626)))</f>
        <v>-3451703.5382980853</v>
      </c>
    </row>
    <row r="627" spans="1:20" x14ac:dyDescent="0.2">
      <c r="A627" s="7">
        <v>625</v>
      </c>
      <c r="B627" s="21">
        <f t="shared" si="18"/>
        <v>74</v>
      </c>
      <c r="C627" s="21"/>
      <c r="D627" s="22" cm="1">
        <f t="array" ref="D627">IF(A627=1,1,INDEX(Life_PolicyHoldersInforce,(A627-1))-INDEX(Life_Deaths,(A627-1))-INDEX(Life_Lapses,(A627-1)))</f>
        <v>3.7615881095801537E-3</v>
      </c>
      <c r="E627" s="22" cm="1">
        <f t="array" ref="E627">(INDEX(Life_PolicyHoldersInforce,A627)-INDEX(Life_Deaths,A627))*INDEX(Life_LapseRateFactor,(Global_DurationInforce+A627))</f>
        <v>3.2878172751860071E-5</v>
      </c>
      <c r="F627" s="22" cm="1">
        <f t="array" ref="F627">INDEX(Life_PolicyHoldersInforce,A627)*INDEX(Global_QxFactor,INDEX(Global_Age,A627),Global_QxIndex)</f>
        <v>4.766940469354423E-7</v>
      </c>
      <c r="G627" s="11" cm="1">
        <f t="array" ref="G627">INDEX(Life_Deaths,A627)*Life_SumAssured</f>
        <v>0.23834702346772116</v>
      </c>
      <c r="H627" s="11" cm="1">
        <f t="array" ref="H627">INDEX(Life_PolicyHoldersInforce,A627)*Life_Premium</f>
        <v>0.16776682968727485</v>
      </c>
      <c r="I627" s="11" cm="1">
        <f t="array" ref="I627">INDEX(Life_PolicyHoldersInforce,A627)*INDEX(Global_EscalatedExpense,A627)</f>
        <v>0.23778518618393552</v>
      </c>
      <c r="J627" s="11" cm="1">
        <f t="array" ref="J627">INDEX(Life_PremiumsReceived,A627)-INDEX(Life_ExpensesPaid,A627)-INDEX(Life_DeathBenefitsPaid,A627)</f>
        <v>-0.30836537996438185</v>
      </c>
      <c r="K627" s="11" cm="1">
        <f t="array" ref="K627">IF(A627=Global_MaxT,INDEX(Life_NetCF,A627),INDEX(Life_NetCF,A627)+(INDEX(Life_BEL,(A627+1))/INDEX(Global_DiscountFactor,A627)))</f>
        <v>-238.77206979264494</v>
      </c>
      <c r="L627" s="11"/>
      <c r="M627" s="5">
        <f t="shared" si="19"/>
        <v>53</v>
      </c>
      <c r="N627" s="22" cm="1">
        <f t="array" ref="N627">INDEX(Annuity_PolicyHoldersInforce,A627)*INDEX(Global_QxFactor,INDEX(Global_Age,A627),Global_QxIndex)</f>
        <v>1.2505969176483206E-4</v>
      </c>
      <c r="O627" s="22" cm="1">
        <f t="array" ref="O627">IF(A627=1,1,INDEX(Annuity_PolicyHoldersInforce,(A627-1))-INDEX(Annuity_Deaths,(A627-1)))</f>
        <v>0.98684481703640781</v>
      </c>
      <c r="P627" s="23" cm="1">
        <f t="array" ref="P627">Annuity_Annuity*((1+Annuity_AnnuityEscalation)^INDEX(Annuity_PolicyAge,A627))</f>
        <v>13274.948676983107</v>
      </c>
      <c r="Q627" s="23" cm="1">
        <f t="array" ref="Q627">INDEX(Annuity_PolicyHoldersInforce,A627)*INDEX(Global_EscalatedExpense,A627)</f>
        <v>62.382449039548099</v>
      </c>
      <c r="R627" s="23" cm="1">
        <f t="array" ref="R627">INDEX(Annuity_PolicyHoldersInforce,A627)*INDEX(Annuity_EscalatedAnnuity,A627)</f>
        <v>13100.314298305098</v>
      </c>
      <c r="S627" s="23" cm="1">
        <f t="array" ref="S627">-INDEX(Annuity_ExpensesPaid,A627)-INDEX(Annuity_AnnuitiesPaid,A627)</f>
        <v>-13162.696747344646</v>
      </c>
      <c r="T627" s="23" cm="1">
        <f t="array" ref="T627">IF(A627=Global_MaxT,INDEX(Annuity_NetCF,A627),INDEX(Annuity_NetCF,A627)+(INDEX(Annuity_BEL,(A627+1))*INDEX(Global_DiscountFactor,A627)))</f>
        <v>-3455276.6909565167</v>
      </c>
    </row>
    <row r="628" spans="1:20" x14ac:dyDescent="0.2">
      <c r="A628" s="7">
        <v>626</v>
      </c>
      <c r="B628" s="21">
        <f t="shared" si="18"/>
        <v>74</v>
      </c>
      <c r="C628" s="21"/>
      <c r="D628" s="22" cm="1">
        <f t="array" ref="D628">IF(A628=1,1,INDEX(Life_PolicyHoldersInforce,(A628-1))-INDEX(Life_Deaths,(A628-1))-INDEX(Life_Lapses,(A628-1)))</f>
        <v>3.728233242781358E-3</v>
      </c>
      <c r="E628" s="22" cm="1">
        <f t="array" ref="E628">(INDEX(Life_PolicyHoldersInforce,A628)-INDEX(Life_Deaths,A628))*INDEX(Life_LapseRateFactor,(Global_DurationInforce+A628))</f>
        <v>3.2586634433261842E-5</v>
      </c>
      <c r="F628" s="22" cm="1">
        <f t="array" ref="F628">INDEX(Life_PolicyHoldersInforce,A628)*INDEX(Global_QxFactor,INDEX(Global_Age,A628),Global_QxIndex)</f>
        <v>4.7246709119863116E-7</v>
      </c>
      <c r="G628" s="11" cm="1">
        <f t="array" ref="G628">INDEX(Life_Deaths,A628)*Life_SumAssured</f>
        <v>0.23623354559931559</v>
      </c>
      <c r="H628" s="11" cm="1">
        <f t="array" ref="H628">INDEX(Life_PolicyHoldersInforce,A628)*Life_Premium</f>
        <v>0.16627920262804857</v>
      </c>
      <c r="I628" s="11" cm="1">
        <f t="array" ref="I628">INDEX(Life_PolicyHoldersInforce,A628)*INDEX(Global_EscalatedExpense,A628)</f>
        <v>0.2366368662649514</v>
      </c>
      <c r="J628" s="11" cm="1">
        <f t="array" ref="J628">INDEX(Life_PremiumsReceived,A628)-INDEX(Life_ExpensesPaid,A628)-INDEX(Life_DeathBenefitsPaid,A628)</f>
        <v>-0.30659120923621841</v>
      </c>
      <c r="K628" s="11" cm="1">
        <f t="array" ref="K628">IF(A628=Global_MaxT,INDEX(Life_NetCF,A628),INDEX(Life_NetCF,A628)+(INDEX(Life_BEL,(A628+1))/INDEX(Global_DiscountFactor,A628)))</f>
        <v>-237.30859283745386</v>
      </c>
      <c r="L628" s="11"/>
      <c r="M628" s="5">
        <f t="shared" si="19"/>
        <v>53</v>
      </c>
      <c r="N628" s="22" cm="1">
        <f t="array" ref="N628">INDEX(Annuity_PolicyHoldersInforce,A628)*INDEX(Global_QxFactor,INDEX(Global_Age,A628),Global_QxIndex)</f>
        <v>1.2504384334952471E-4</v>
      </c>
      <c r="O628" s="22" cm="1">
        <f t="array" ref="O628">IF(A628=1,1,INDEX(Annuity_PolicyHoldersInforce,(A628-1))-INDEX(Annuity_Deaths,(A628-1)))</f>
        <v>0.98671975734464301</v>
      </c>
      <c r="P628" s="23" cm="1">
        <f t="array" ref="P628">Annuity_Annuity*((1+Annuity_AnnuityEscalation)^INDEX(Annuity_PolicyAge,A628))</f>
        <v>13274.948676983107</v>
      </c>
      <c r="Q628" s="23" cm="1">
        <f t="array" ref="Q628">INDEX(Annuity_PolicyHoldersInforce,A628)*INDEX(Global_EscalatedExpense,A628)</f>
        <v>62.628665122238125</v>
      </c>
      <c r="R628" s="23" cm="1">
        <f t="array" ref="R628">INDEX(Annuity_PolicyHoldersInforce,A628)*INDEX(Annuity_EscalatedAnnuity,A628)</f>
        <v>13098.654137315361</v>
      </c>
      <c r="S628" s="23" cm="1">
        <f t="array" ref="S628">-INDEX(Annuity_ExpensesPaid,A628)-INDEX(Annuity_AnnuitiesPaid,A628)</f>
        <v>-13161.282802437599</v>
      </c>
      <c r="T628" s="23" cm="1">
        <f t="array" ref="T628">IF(A628=Global_MaxT,INDEX(Annuity_NetCF,A628),INDEX(Annuity_NetCF,A628)+(INDEX(Annuity_BEL,(A628+1))*INDEX(Global_DiscountFactor,A628)))</f>
        <v>-3458868.6581276604</v>
      </c>
    </row>
    <row r="629" spans="1:20" x14ac:dyDescent="0.2">
      <c r="A629" s="7">
        <v>627</v>
      </c>
      <c r="B629" s="21">
        <f t="shared" si="18"/>
        <v>74</v>
      </c>
      <c r="C629" s="21"/>
      <c r="D629" s="22" cm="1">
        <f t="array" ref="D629">IF(A629=1,1,INDEX(Life_PolicyHoldersInforce,(A629-1))-INDEX(Life_Deaths,(A629-1))-INDEX(Life_Lapses,(A629-1)))</f>
        <v>3.6951741412568975E-3</v>
      </c>
      <c r="E629" s="22" cm="1">
        <f t="array" ref="E629">(INDEX(Life_PolicyHoldersInforce,A629)-INDEX(Life_Deaths,A629))*INDEX(Life_LapseRateFactor,(Global_DurationInforce+A629))</f>
        <v>3.2297681251978047E-5</v>
      </c>
      <c r="F629" s="22" cm="1">
        <f t="array" ref="F629">INDEX(Life_PolicyHoldersInforce,A629)*INDEX(Global_QxFactor,INDEX(Global_Age,A629),Global_QxIndex)</f>
        <v>4.682776168503874E-7</v>
      </c>
      <c r="G629" s="11" cm="1">
        <f t="array" ref="G629">INDEX(Life_Deaths,A629)*Life_SumAssured</f>
        <v>0.23413880842519369</v>
      </c>
      <c r="H629" s="11" cm="1">
        <f t="array" ref="H629">INDEX(Life_PolicyHoldersInforce,A629)*Life_Premium</f>
        <v>0.16480476670005764</v>
      </c>
      <c r="I629" s="11" cm="1">
        <f t="array" ref="I629">INDEX(Life_PolicyHoldersInforce,A629)*INDEX(Global_EscalatedExpense,A629)</f>
        <v>0.23549409184969436</v>
      </c>
      <c r="J629" s="11" cm="1">
        <f t="array" ref="J629">INDEX(Life_PremiumsReceived,A629)-INDEX(Life_ExpensesPaid,A629)-INDEX(Life_DeathBenefitsPaid,A629)</f>
        <v>-0.30482813357483041</v>
      </c>
      <c r="K629" s="11" cm="1">
        <f t="array" ref="K629">IF(A629=Global_MaxT,INDEX(Life_NetCF,A629),INDEX(Life_NetCF,A629)+(INDEX(Life_BEL,(A629+1))/INDEX(Global_DiscountFactor,A629)))</f>
        <v>-235.85397050076821</v>
      </c>
      <c r="L629" s="11"/>
      <c r="M629" s="5">
        <f t="shared" si="19"/>
        <v>53</v>
      </c>
      <c r="N629" s="22" cm="1">
        <f t="array" ref="N629">INDEX(Annuity_PolicyHoldersInforce,A629)*INDEX(Global_QxFactor,INDEX(Global_Age,A629),Global_QxIndex)</f>
        <v>1.2502799694263638E-4</v>
      </c>
      <c r="O629" s="22" cm="1">
        <f t="array" ref="O629">IF(A629=1,1,INDEX(Annuity_PolicyHoldersInforce,(A629-1))-INDEX(Annuity_Deaths,(A629-1)))</f>
        <v>0.98659471350129346</v>
      </c>
      <c r="P629" s="23" cm="1">
        <f t="array" ref="P629">Annuity_Annuity*((1+Annuity_AnnuityEscalation)^INDEX(Annuity_PolicyAge,A629))</f>
        <v>13274.948676983107</v>
      </c>
      <c r="Q629" s="23" cm="1">
        <f t="array" ref="Q629">INDEX(Annuity_PolicyHoldersInforce,A629)*INDEX(Global_EscalatedExpense,A629)</f>
        <v>62.875852990427127</v>
      </c>
      <c r="R629" s="23" cm="1">
        <f t="array" ref="R629">INDEX(Annuity_PolicyHoldersInforce,A629)*INDEX(Annuity_EscalatedAnnuity,A629)</f>
        <v>13096.994186712524</v>
      </c>
      <c r="S629" s="23" cm="1">
        <f t="array" ref="S629">-INDEX(Annuity_ExpensesPaid,A629)-INDEX(Annuity_AnnuitiesPaid,A629)</f>
        <v>-13159.870039702952</v>
      </c>
      <c r="T629" s="23" cm="1">
        <f t="array" ref="T629">IF(A629=Global_MaxT,INDEX(Annuity_NetCF,A629),INDEX(Annuity_NetCF,A629)+(INDEX(Annuity_BEL,(A629+1))*INDEX(Global_DiscountFactor,A629)))</f>
        <v>-3462479.5302079939</v>
      </c>
    </row>
    <row r="630" spans="1:20" x14ac:dyDescent="0.2">
      <c r="A630" s="7">
        <v>628</v>
      </c>
      <c r="B630" s="21">
        <f t="shared" si="18"/>
        <v>74</v>
      </c>
      <c r="C630" s="21"/>
      <c r="D630" s="22" cm="1">
        <f t="array" ref="D630">IF(A630=1,1,INDEX(Life_PolicyHoldersInforce,(A630-1))-INDEX(Life_Deaths,(A630-1))-INDEX(Life_Lapses,(A630-1)))</f>
        <v>3.6624081823880689E-3</v>
      </c>
      <c r="E630" s="22" cm="1">
        <f t="array" ref="E630">(INDEX(Life_PolicyHoldersInforce,A630)-INDEX(Life_Deaths,A630))*INDEX(Life_LapseRateFactor,(Global_DurationInforce+A630))</f>
        <v>3.2011290285001619E-5</v>
      </c>
      <c r="F630" s="22" cm="1">
        <f t="array" ref="F630">INDEX(Life_PolicyHoldersInforce,A630)*INDEX(Global_QxFactor,INDEX(Global_Age,A630),Global_QxIndex)</f>
        <v>4.6412529153461922E-7</v>
      </c>
      <c r="G630" s="11" cm="1">
        <f t="array" ref="G630">INDEX(Life_Deaths,A630)*Life_SumAssured</f>
        <v>0.23206264576730962</v>
      </c>
      <c r="H630" s="11" cm="1">
        <f t="array" ref="H630">INDEX(Life_PolicyHoldersInforce,A630)*Life_Premium</f>
        <v>0.16334340493450789</v>
      </c>
      <c r="I630" s="11" cm="1">
        <f t="array" ref="I630">INDEX(Life_PolicyHoldersInforce,A630)*INDEX(Global_EscalatedExpense,A630)</f>
        <v>0.23435683615763878</v>
      </c>
      <c r="J630" s="11" cm="1">
        <f t="array" ref="J630">INDEX(Life_PremiumsReceived,A630)-INDEX(Life_ExpensesPaid,A630)-INDEX(Life_DeathBenefitsPaid,A630)</f>
        <v>-0.30307607699044048</v>
      </c>
      <c r="K630" s="11" cm="1">
        <f t="array" ref="K630">IF(A630=Global_MaxT,INDEX(Life_NetCF,A630),INDEX(Life_NetCF,A630)+(INDEX(Life_BEL,(A630+1))/INDEX(Global_DiscountFactor,A630)))</f>
        <v>-234.40814884973881</v>
      </c>
      <c r="L630" s="11"/>
      <c r="M630" s="5">
        <f t="shared" si="19"/>
        <v>53</v>
      </c>
      <c r="N630" s="22" cm="1">
        <f t="array" ref="N630">INDEX(Annuity_PolicyHoldersInforce,A630)*INDEX(Global_QxFactor,INDEX(Global_Age,A630),Global_QxIndex)</f>
        <v>1.2501215254391262E-4</v>
      </c>
      <c r="O630" s="22" cm="1">
        <f t="array" ref="O630">IF(A630=1,1,INDEX(Annuity_PolicyHoldersInforce,(A630-1))-INDEX(Annuity_Deaths,(A630-1)))</f>
        <v>0.98646968550435088</v>
      </c>
      <c r="P630" s="23" cm="1">
        <f t="array" ref="P630">Annuity_Annuity*((1+Annuity_AnnuityEscalation)^INDEX(Annuity_PolicyAge,A630))</f>
        <v>13274.948676983107</v>
      </c>
      <c r="Q630" s="23" cm="1">
        <f t="array" ref="Q630">INDEX(Annuity_PolicyHoldersInforce,A630)*INDEX(Global_EscalatedExpense,A630)</f>
        <v>63.124016479636666</v>
      </c>
      <c r="R630" s="23" cm="1">
        <f t="array" ref="R630">INDEX(Annuity_PolicyHoldersInforce,A630)*INDEX(Annuity_EscalatedAnnuity,A630)</f>
        <v>13095.334446469924</v>
      </c>
      <c r="S630" s="23" cm="1">
        <f t="array" ref="S630">-INDEX(Annuity_ExpensesPaid,A630)-INDEX(Annuity_AnnuitiesPaid,A630)</f>
        <v>-13158.45846294956</v>
      </c>
      <c r="T630" s="23" cm="1">
        <f t="array" ref="T630">IF(A630=Global_MaxT,INDEX(Annuity_NetCF,A630),INDEX(Annuity_NetCF,A630)+(INDEX(Annuity_BEL,(A630+1))*INDEX(Global_DiscountFactor,A630)))</f>
        <v>-3466109.3980301921</v>
      </c>
    </row>
    <row r="631" spans="1:20" x14ac:dyDescent="0.2">
      <c r="A631" s="7">
        <v>629</v>
      </c>
      <c r="B631" s="21">
        <f t="shared" si="18"/>
        <v>74</v>
      </c>
      <c r="C631" s="21"/>
      <c r="D631" s="22" cm="1">
        <f t="array" ref="D631">IF(A631=1,1,INDEX(Life_PolicyHoldersInforce,(A631-1))-INDEX(Life_Deaths,(A631-1))-INDEX(Life_Lapses,(A631-1)))</f>
        <v>3.6299327668115329E-3</v>
      </c>
      <c r="E631" s="22" cm="1">
        <f t="array" ref="E631">(INDEX(Life_PolicyHoldersInforce,A631)-INDEX(Life_Deaths,A631))*INDEX(Life_LapseRateFactor,(Global_DurationInforce+A631))</f>
        <v>3.1727438812589092E-5</v>
      </c>
      <c r="F631" s="22" cm="1">
        <f t="array" ref="F631">INDEX(Life_PolicyHoldersInforce,A631)*INDEX(Global_QxFactor,INDEX(Global_Age,A631),Global_QxIndex)</f>
        <v>4.6000978584231282E-7</v>
      </c>
      <c r="G631" s="11" cm="1">
        <f t="array" ref="G631">INDEX(Life_Deaths,A631)*Life_SumAssured</f>
        <v>0.23000489292115642</v>
      </c>
      <c r="H631" s="11" cm="1">
        <f t="array" ref="H631">INDEX(Life_PolicyHoldersInforce,A631)*Life_Premium</f>
        <v>0.16189500139979437</v>
      </c>
      <c r="I631" s="11" cm="1">
        <f t="array" ref="I631">INDEX(Life_PolicyHoldersInforce,A631)*INDEX(Global_EscalatedExpense,A631)</f>
        <v>0.23322507253758798</v>
      </c>
      <c r="J631" s="11" cm="1">
        <f t="array" ref="J631">INDEX(Life_PremiumsReceived,A631)-INDEX(Life_ExpensesPaid,A631)-INDEX(Life_DeathBenefitsPaid,A631)</f>
        <v>-0.30133496405894999</v>
      </c>
      <c r="K631" s="11" cm="1">
        <f t="array" ref="K631">IF(A631=Global_MaxT,INDEX(Life_NetCF,A631),INDEX(Life_NetCF,A631)+(INDEX(Life_BEL,(A631+1))/INDEX(Global_DiscountFactor,A631)))</f>
        <v>-232.97107428838734</v>
      </c>
      <c r="L631" s="11"/>
      <c r="M631" s="5">
        <f t="shared" si="19"/>
        <v>53</v>
      </c>
      <c r="N631" s="22" cm="1">
        <f t="array" ref="N631">INDEX(Annuity_PolicyHoldersInforce,A631)*INDEX(Global_QxFactor,INDEX(Global_Age,A631),Global_QxIndex)</f>
        <v>1.2499631015309889E-4</v>
      </c>
      <c r="O631" s="22" cm="1">
        <f t="array" ref="O631">IF(A631=1,1,INDEX(Annuity_PolicyHoldersInforce,(A631-1))-INDEX(Annuity_Deaths,(A631-1)))</f>
        <v>0.98634467335180698</v>
      </c>
      <c r="P631" s="23" cm="1">
        <f t="array" ref="P631">Annuity_Annuity*((1+Annuity_AnnuityEscalation)^INDEX(Annuity_PolicyAge,A631))</f>
        <v>13274.948676983107</v>
      </c>
      <c r="Q631" s="23" cm="1">
        <f t="array" ref="Q631">INDEX(Annuity_PolicyHoldersInforce,A631)*INDEX(Global_EscalatedExpense,A631)</f>
        <v>63.373159440526479</v>
      </c>
      <c r="R631" s="23" cm="1">
        <f t="array" ref="R631">INDEX(Annuity_PolicyHoldersInforce,A631)*INDEX(Annuity_EscalatedAnnuity,A631)</f>
        <v>13093.674916560905</v>
      </c>
      <c r="S631" s="23" cm="1">
        <f t="array" ref="S631">-INDEX(Annuity_ExpensesPaid,A631)-INDEX(Annuity_AnnuitiesPaid,A631)</f>
        <v>-13157.048076001432</v>
      </c>
      <c r="T631" s="23" cm="1">
        <f t="array" ref="T631">IF(A631=Global_MaxT,INDEX(Annuity_NetCF,A631),INDEX(Annuity_NetCF,A631)+(INDEX(Annuity_BEL,(A631+1))*INDEX(Global_DiscountFactor,A631)))</f>
        <v>-3469758.3528652349</v>
      </c>
    </row>
    <row r="632" spans="1:20" x14ac:dyDescent="0.2">
      <c r="A632" s="7">
        <v>630</v>
      </c>
      <c r="B632" s="21">
        <f t="shared" si="18"/>
        <v>74</v>
      </c>
      <c r="C632" s="21"/>
      <c r="D632" s="22" cm="1">
        <f t="array" ref="D632">IF(A632=1,1,INDEX(Life_PolicyHoldersInforce,(A632-1))-INDEX(Life_Deaths,(A632-1))-INDEX(Life_Lapses,(A632-1)))</f>
        <v>3.5977453182131016E-3</v>
      </c>
      <c r="E632" s="22" cm="1">
        <f t="array" ref="E632">(INDEX(Life_PolicyHoldersInforce,A632)-INDEX(Life_Deaths,A632))*INDEX(Life_LapseRateFactor,(Global_DurationInforce+A632))</f>
        <v>3.1446104316458151E-5</v>
      </c>
      <c r="F632" s="22" cm="1">
        <f t="array" ref="F632">INDEX(Life_PolicyHoldersInforce,A632)*INDEX(Global_QxFactor,INDEX(Global_Age,A632),Global_QxIndex)</f>
        <v>4.5593077328539963E-7</v>
      </c>
      <c r="G632" s="11" cm="1">
        <f t="array" ref="G632">INDEX(Life_Deaths,A632)*Life_SumAssured</f>
        <v>0.2279653866426998</v>
      </c>
      <c r="H632" s="11" cm="1">
        <f t="array" ref="H632">INDEX(Life_PolicyHoldersInforce,A632)*Life_Premium</f>
        <v>0.16045944119230435</v>
      </c>
      <c r="I632" s="11" cm="1">
        <f t="array" ref="I632">INDEX(Life_PolicyHoldersInforce,A632)*INDEX(Global_EscalatedExpense,A632)</f>
        <v>0.23209877446704977</v>
      </c>
      <c r="J632" s="11" cm="1">
        <f t="array" ref="J632">INDEX(Life_PremiumsReceived,A632)-INDEX(Life_ExpensesPaid,A632)-INDEX(Life_DeathBenefitsPaid,A632)</f>
        <v>-0.29960471991744519</v>
      </c>
      <c r="K632" s="11" cm="1">
        <f t="array" ref="K632">IF(A632=Global_MaxT,INDEX(Life_NetCF,A632),INDEX(Life_NetCF,A632)+(INDEX(Life_BEL,(A632+1))/INDEX(Global_DiscountFactor,A632)))</f>
        <v>-231.54269355541169</v>
      </c>
      <c r="L632" s="11"/>
      <c r="M632" s="5">
        <f t="shared" si="19"/>
        <v>53</v>
      </c>
      <c r="N632" s="22" cm="1">
        <f t="array" ref="N632">INDEX(Annuity_PolicyHoldersInforce,A632)*INDEX(Global_QxFactor,INDEX(Global_Age,A632),Global_QxIndex)</f>
        <v>1.2498046976994073E-4</v>
      </c>
      <c r="O632" s="22" cm="1">
        <f t="array" ref="O632">IF(A632=1,1,INDEX(Annuity_PolicyHoldersInforce,(A632-1))-INDEX(Annuity_Deaths,(A632-1)))</f>
        <v>0.98621967704165392</v>
      </c>
      <c r="P632" s="23" cm="1">
        <f t="array" ref="P632">Annuity_Annuity*((1+Annuity_AnnuityEscalation)^INDEX(Annuity_PolicyAge,A632))</f>
        <v>13274.948676983107</v>
      </c>
      <c r="Q632" s="23" cm="1">
        <f t="array" ref="Q632">INDEX(Annuity_PolicyHoldersInforce,A632)*INDEX(Global_EscalatedExpense,A632)</f>
        <v>63.623285738954372</v>
      </c>
      <c r="R632" s="23" cm="1">
        <f t="array" ref="R632">INDEX(Annuity_PolicyHoldersInforce,A632)*INDEX(Annuity_EscalatedAnnuity,A632)</f>
        <v>13092.01559695881</v>
      </c>
      <c r="S632" s="23" cm="1">
        <f t="array" ref="S632">-INDEX(Annuity_ExpensesPaid,A632)-INDEX(Annuity_AnnuitiesPaid,A632)</f>
        <v>-13155.638882697765</v>
      </c>
      <c r="T632" s="23" cm="1">
        <f t="array" ref="T632">IF(A632=Global_MaxT,INDEX(Annuity_NetCF,A632),INDEX(Annuity_NetCF,A632)+(INDEX(Annuity_BEL,(A632+1))*INDEX(Global_DiscountFactor,A632)))</f>
        <v>-3473426.4864245257</v>
      </c>
    </row>
    <row r="633" spans="1:20" x14ac:dyDescent="0.2">
      <c r="A633" s="7">
        <v>631</v>
      </c>
      <c r="B633" s="21">
        <f t="shared" si="18"/>
        <v>74</v>
      </c>
      <c r="C633" s="21"/>
      <c r="D633" s="22" cm="1">
        <f t="array" ref="D633">IF(A633=1,1,INDEX(Life_PolicyHoldersInforce,(A633-1))-INDEX(Life_Deaths,(A633-1))-INDEX(Life_Lapses,(A633-1)))</f>
        <v>3.5658432831233576E-3</v>
      </c>
      <c r="E633" s="22" cm="1">
        <f t="array" ref="E633">(INDEX(Life_PolicyHoldersInforce,A633)-INDEX(Life_Deaths,A633))*INDEX(Life_LapseRateFactor,(Global_DurationInforce+A633))</f>
        <v>3.1167264478001316E-5</v>
      </c>
      <c r="F633" s="22" cm="1">
        <f t="array" ref="F633">INDEX(Life_PolicyHoldersInforce,A633)*INDEX(Global_QxFactor,INDEX(Global_Age,A633),Global_QxIndex)</f>
        <v>4.51887930270856E-7</v>
      </c>
      <c r="G633" s="11" cm="1">
        <f t="array" ref="G633">INDEX(Life_Deaths,A633)*Life_SumAssured</f>
        <v>0.225943965135428</v>
      </c>
      <c r="H633" s="11" cm="1">
        <f t="array" ref="H633">INDEX(Life_PolicyHoldersInforce,A633)*Life_Premium</f>
        <v>0.15903661042730174</v>
      </c>
      <c r="I633" s="11" cm="1">
        <f t="array" ref="I633">INDEX(Life_PolicyHoldersInforce,A633)*INDEX(Global_EscalatedExpense,A633)</f>
        <v>0.2309779155516157</v>
      </c>
      <c r="J633" s="11" cm="1">
        <f t="array" ref="J633">INDEX(Life_PremiumsReceived,A633)-INDEX(Life_ExpensesPaid,A633)-INDEX(Life_DeathBenefitsPaid,A633)</f>
        <v>-0.29788527025974199</v>
      </c>
      <c r="K633" s="11" cm="1">
        <f t="array" ref="K633">IF(A633=Global_MaxT,INDEX(Life_NetCF,A633),INDEX(Life_NetCF,A633)+(INDEX(Life_BEL,(A633+1))/INDEX(Global_DiscountFactor,A633)))</f>
        <v>-230.12295372200626</v>
      </c>
      <c r="L633" s="11"/>
      <c r="M633" s="5">
        <f t="shared" si="19"/>
        <v>53</v>
      </c>
      <c r="N633" s="22" cm="1">
        <f t="array" ref="N633">INDEX(Annuity_PolicyHoldersInforce,A633)*INDEX(Global_QxFactor,INDEX(Global_Age,A633),Global_QxIndex)</f>
        <v>1.2496463139418377E-4</v>
      </c>
      <c r="O633" s="22" cm="1">
        <f t="array" ref="O633">IF(A633=1,1,INDEX(Annuity_PolicyHoldersInforce,(A633-1))-INDEX(Annuity_Deaths,(A633-1)))</f>
        <v>0.98609469657188398</v>
      </c>
      <c r="P633" s="23" cm="1">
        <f t="array" ref="P633">Annuity_Annuity*((1+Annuity_AnnuityEscalation)^INDEX(Annuity_PolicyAge,A633))</f>
        <v>13274.948676983107</v>
      </c>
      <c r="Q633" s="23" cm="1">
        <f t="array" ref="Q633">INDEX(Annuity_PolicyHoldersInforce,A633)*INDEX(Global_EscalatedExpense,A633)</f>
        <v>63.874399256036327</v>
      </c>
      <c r="R633" s="23" cm="1">
        <f t="array" ref="R633">INDEX(Annuity_PolicyHoldersInforce,A633)*INDEX(Annuity_EscalatedAnnuity,A633)</f>
        <v>13090.356487636989</v>
      </c>
      <c r="S633" s="23" cm="1">
        <f t="array" ref="S633">-INDEX(Annuity_ExpensesPaid,A633)-INDEX(Annuity_AnnuitiesPaid,A633)</f>
        <v>-13154.230886893025</v>
      </c>
      <c r="T633" s="23" cm="1">
        <f t="array" ref="T633">IF(A633=Global_MaxT,INDEX(Annuity_NetCF,A633),INDEX(Annuity_NetCF,A633)+(INDEX(Annuity_BEL,(A633+1))*INDEX(Global_DiscountFactor,A633)))</f>
        <v>-3477113.8908620207</v>
      </c>
    </row>
    <row r="634" spans="1:20" x14ac:dyDescent="0.2">
      <c r="A634" s="7">
        <v>632</v>
      </c>
      <c r="B634" s="21">
        <f t="shared" si="18"/>
        <v>74</v>
      </c>
      <c r="C634" s="21"/>
      <c r="D634" s="22" cm="1">
        <f t="array" ref="D634">IF(A634=1,1,INDEX(Life_PolicyHoldersInforce,(A634-1))-INDEX(Life_Deaths,(A634-1))-INDEX(Life_Lapses,(A634-1)))</f>
        <v>3.5342241307150853E-3</v>
      </c>
      <c r="E634" s="22" cm="1">
        <f t="array" ref="E634">(INDEX(Life_PolicyHoldersInforce,A634)-INDEX(Life_Deaths,A634))*INDEX(Life_LapseRateFactor,(Global_DurationInforce+A634))</f>
        <v>3.0890897176515294E-5</v>
      </c>
      <c r="F634" s="22" cm="1">
        <f t="array" ref="F634">INDEX(Life_PolicyHoldersInforce,A634)*INDEX(Global_QxFactor,INDEX(Global_Age,A634),Global_QxIndex)</f>
        <v>4.478809360750321E-7</v>
      </c>
      <c r="G634" s="11" cm="1">
        <f t="array" ref="G634">INDEX(Life_Deaths,A634)*Life_SumAssured</f>
        <v>0.22394046803751605</v>
      </c>
      <c r="H634" s="11" cm="1">
        <f t="array" ref="H634">INDEX(Life_PolicyHoldersInforce,A634)*Life_Premium</f>
        <v>0.1576263962298928</v>
      </c>
      <c r="I634" s="11" cm="1">
        <f t="array" ref="I634">INDEX(Life_PolicyHoldersInforce,A634)*INDEX(Global_EscalatedExpense,A634)</f>
        <v>0.22986246952434194</v>
      </c>
      <c r="J634" s="11" cm="1">
        <f t="array" ref="J634">INDEX(Life_PremiumsReceived,A634)-INDEX(Life_ExpensesPaid,A634)-INDEX(Life_DeathBenefitsPaid,A634)</f>
        <v>-0.29617654133196519</v>
      </c>
      <c r="K634" s="11" cm="1">
        <f t="array" ref="K634">IF(A634=Global_MaxT,INDEX(Life_NetCF,A634),INDEX(Life_NetCF,A634)+(INDEX(Life_BEL,(A634+1))/INDEX(Global_DiscountFactor,A634)))</f>
        <v>-228.71180218969744</v>
      </c>
      <c r="L634" s="11"/>
      <c r="M634" s="5">
        <f t="shared" si="19"/>
        <v>53</v>
      </c>
      <c r="N634" s="22" cm="1">
        <f t="array" ref="N634">INDEX(Annuity_PolicyHoldersInforce,A634)*INDEX(Global_QxFactor,INDEX(Global_Age,A634),Global_QxIndex)</f>
        <v>1.2494879502557356E-4</v>
      </c>
      <c r="O634" s="22" cm="1">
        <f t="array" ref="O634">IF(A634=1,1,INDEX(Annuity_PolicyHoldersInforce,(A634-1))-INDEX(Annuity_Deaths,(A634-1)))</f>
        <v>0.98596973194048976</v>
      </c>
      <c r="P634" s="23" cm="1">
        <f t="array" ref="P634">Annuity_Annuity*((1+Annuity_AnnuityEscalation)^INDEX(Annuity_PolicyAge,A634))</f>
        <v>13274.948676983107</v>
      </c>
      <c r="Q634" s="23" cm="1">
        <f t="array" ref="Q634">INDEX(Annuity_PolicyHoldersInforce,A634)*INDEX(Global_EscalatedExpense,A634)</f>
        <v>64.126503888206571</v>
      </c>
      <c r="R634" s="23" cm="1">
        <f t="array" ref="R634">INDEX(Annuity_PolicyHoldersInforce,A634)*INDEX(Annuity_EscalatedAnnuity,A634)</f>
        <v>13088.697588568793</v>
      </c>
      <c r="S634" s="23" cm="1">
        <f t="array" ref="S634">-INDEX(Annuity_ExpensesPaid,A634)-INDEX(Annuity_AnnuitiesPaid,A634)</f>
        <v>-13152.824092457</v>
      </c>
      <c r="T634" s="23" cm="1">
        <f t="array" ref="T634">IF(A634=Global_MaxT,INDEX(Annuity_NetCF,A634),INDEX(Annuity_NetCF,A634)+(INDEX(Annuity_BEL,(A634+1))*INDEX(Global_DiscountFactor,A634)))</f>
        <v>-3480820.6587763652</v>
      </c>
    </row>
    <row r="635" spans="1:20" x14ac:dyDescent="0.2">
      <c r="A635" s="7">
        <v>633</v>
      </c>
      <c r="B635" s="21">
        <f t="shared" si="18"/>
        <v>74</v>
      </c>
      <c r="C635" s="21"/>
      <c r="D635" s="22" cm="1">
        <f t="array" ref="D635">IF(A635=1,1,INDEX(Life_PolicyHoldersInforce,(A635-1))-INDEX(Life_Deaths,(A635-1))-INDEX(Life_Lapses,(A635-1)))</f>
        <v>3.5028853526024948E-3</v>
      </c>
      <c r="E635" s="22" cm="1">
        <f t="array" ref="E635">(INDEX(Life_PolicyHoldersInforce,A635)-INDEX(Life_Deaths,A635))*INDEX(Life_LapseRateFactor,(Global_DurationInforce+A635))</f>
        <v>3.0616980487446171E-5</v>
      </c>
      <c r="F635" s="22" cm="1">
        <f t="array" ref="F635">INDEX(Life_PolicyHoldersInforce,A635)*INDEX(Global_QxFactor,INDEX(Global_Age,A635),Global_QxIndex)</f>
        <v>4.4390947281820836E-7</v>
      </c>
      <c r="G635" s="11" cm="1">
        <f t="array" ref="G635">INDEX(Life_Deaths,A635)*Life_SumAssured</f>
        <v>0.22195473640910418</v>
      </c>
      <c r="H635" s="11" cm="1">
        <f t="array" ref="H635">INDEX(Life_PolicyHoldersInforce,A635)*Life_Premium</f>
        <v>0.15622868672607126</v>
      </c>
      <c r="I635" s="11" cm="1">
        <f t="array" ref="I635">INDEX(Life_PolicyHoldersInforce,A635)*INDEX(Global_EscalatedExpense,A635)</f>
        <v>0.22875241024513346</v>
      </c>
      <c r="J635" s="11" cm="1">
        <f t="array" ref="J635">INDEX(Life_PremiumsReceived,A635)-INDEX(Life_ExpensesPaid,A635)-INDEX(Life_DeathBenefitsPaid,A635)</f>
        <v>-0.29447845992816635</v>
      </c>
      <c r="K635" s="11" cm="1">
        <f t="array" ref="K635">IF(A635=Global_MaxT,INDEX(Life_NetCF,A635),INDEX(Life_NetCF,A635)+(INDEX(Life_BEL,(A635+1))/INDEX(Global_DiscountFactor,A635)))</f>
        <v>-227.30918668819371</v>
      </c>
      <c r="L635" s="11"/>
      <c r="M635" s="5">
        <f t="shared" si="19"/>
        <v>53</v>
      </c>
      <c r="N635" s="22" cm="1">
        <f t="array" ref="N635">INDEX(Annuity_PolicyHoldersInforce,A635)*INDEX(Global_QxFactor,INDEX(Global_Age,A635),Global_QxIndex)</f>
        <v>1.2493296066385575E-4</v>
      </c>
      <c r="O635" s="22" cm="1">
        <f t="array" ref="O635">IF(A635=1,1,INDEX(Annuity_PolicyHoldersInforce,(A635-1))-INDEX(Annuity_Deaths,(A635-1)))</f>
        <v>0.9858447831454642</v>
      </c>
      <c r="P635" s="23" cm="1">
        <f t="array" ref="P635">Annuity_Annuity*((1+Annuity_AnnuityEscalation)^INDEX(Annuity_PolicyAge,A635))</f>
        <v>13274.948676983107</v>
      </c>
      <c r="Q635" s="23" cm="1">
        <f t="array" ref="Q635">INDEX(Annuity_PolicyHoldersInforce,A635)*INDEX(Global_EscalatedExpense,A635)</f>
        <v>64.379603547278037</v>
      </c>
      <c r="R635" s="23" cm="1">
        <f t="array" ref="R635">INDEX(Annuity_PolicyHoldersInforce,A635)*INDEX(Annuity_EscalatedAnnuity,A635)</f>
        <v>13087.038899727579</v>
      </c>
      <c r="S635" s="23" cm="1">
        <f t="array" ref="S635">-INDEX(Annuity_ExpensesPaid,A635)-INDEX(Annuity_AnnuitiesPaid,A635)</f>
        <v>-13151.418503274857</v>
      </c>
      <c r="T635" s="23" cm="1">
        <f t="array" ref="T635">IF(A635=Global_MaxT,INDEX(Annuity_NetCF,A635),INDEX(Annuity_NetCF,A635)+(INDEX(Annuity_BEL,(A635+1))*INDEX(Global_DiscountFactor,A635)))</f>
        <v>-3484546.8832130455</v>
      </c>
    </row>
    <row r="636" spans="1:20" x14ac:dyDescent="0.2">
      <c r="A636" s="7">
        <v>634</v>
      </c>
      <c r="B636" s="21">
        <f t="shared" si="18"/>
        <v>74</v>
      </c>
      <c r="C636" s="21"/>
      <c r="D636" s="22" cm="1">
        <f t="array" ref="D636">IF(A636=1,1,INDEX(Life_PolicyHoldersInforce,(A636-1))-INDEX(Life_Deaths,(A636-1))-INDEX(Life_Lapses,(A636-1)))</f>
        <v>3.4718244626422302E-3</v>
      </c>
      <c r="E636" s="22" cm="1">
        <f t="array" ref="E636">(INDEX(Life_PolicyHoldersInforce,A636)-INDEX(Life_Deaths,A636))*INDEX(Life_LapseRateFactor,(Global_DurationInforce+A636))</f>
        <v>3.03454926806501E-5</v>
      </c>
      <c r="F636" s="22" cm="1">
        <f t="array" ref="F636">INDEX(Life_PolicyHoldersInforce,A636)*INDEX(Global_QxFactor,INDEX(Global_Age,A636),Global_QxIndex)</f>
        <v>4.3997322543937784E-7</v>
      </c>
      <c r="G636" s="11" cm="1">
        <f t="array" ref="G636">INDEX(Life_Deaths,A636)*Life_SumAssured</f>
        <v>0.21998661271968892</v>
      </c>
      <c r="H636" s="11" cm="1">
        <f t="array" ref="H636">INDEX(Life_PolicyHoldersInforce,A636)*Life_Premium</f>
        <v>0.15484337103384346</v>
      </c>
      <c r="I636" s="11" cm="1">
        <f t="array" ref="I636">INDEX(Life_PolicyHoldersInforce,A636)*INDEX(Global_EscalatedExpense,A636)</f>
        <v>0.22764771170013234</v>
      </c>
      <c r="J636" s="11" cm="1">
        <f t="array" ref="J636">INDEX(Life_PremiumsReceived,A636)-INDEX(Life_ExpensesPaid,A636)-INDEX(Life_DeathBenefitsPaid,A636)</f>
        <v>-0.29279095338597783</v>
      </c>
      <c r="K636" s="11" cm="1">
        <f t="array" ref="K636">IF(A636=Global_MaxT,INDEX(Life_NetCF,A636),INDEX(Life_NetCF,A636)+(INDEX(Life_BEL,(A636+1))/INDEX(Global_DiscountFactor,A636)))</f>
        <v>-225.91505527325072</v>
      </c>
      <c r="L636" s="11"/>
      <c r="M636" s="5">
        <f t="shared" si="19"/>
        <v>53</v>
      </c>
      <c r="N636" s="22" cm="1">
        <f t="array" ref="N636">INDEX(Annuity_PolicyHoldersInforce,A636)*INDEX(Global_QxFactor,INDEX(Global_Age,A636),Global_QxIndex)</f>
        <v>1.2491712830877604E-4</v>
      </c>
      <c r="O636" s="22" cm="1">
        <f t="array" ref="O636">IF(A636=1,1,INDEX(Annuity_PolicyHoldersInforce,(A636-1))-INDEX(Annuity_Deaths,(A636-1)))</f>
        <v>0.98571985018480035</v>
      </c>
      <c r="P636" s="23" cm="1">
        <f t="array" ref="P636">Annuity_Annuity*((1+Annuity_AnnuityEscalation)^INDEX(Annuity_PolicyAge,A636))</f>
        <v>13274.948676983107</v>
      </c>
      <c r="Q636" s="23" cm="1">
        <f t="array" ref="Q636">INDEX(Annuity_PolicyHoldersInforce,A636)*INDEX(Global_EscalatedExpense,A636)</f>
        <v>64.633702160503233</v>
      </c>
      <c r="R636" s="23" cm="1">
        <f t="array" ref="R636">INDEX(Annuity_PolicyHoldersInforce,A636)*INDEX(Annuity_EscalatedAnnuity,A636)</f>
        <v>13085.380421086702</v>
      </c>
      <c r="S636" s="23" cm="1">
        <f t="array" ref="S636">-INDEX(Annuity_ExpensesPaid,A636)-INDEX(Annuity_AnnuitiesPaid,A636)</f>
        <v>-13150.014123247205</v>
      </c>
      <c r="T636" s="23" cm="1">
        <f t="array" ref="T636">IF(A636=Global_MaxT,INDEX(Annuity_NetCF,A636),INDEX(Annuity_NetCF,A636)+(INDEX(Annuity_BEL,(A636+1))*INDEX(Global_DiscountFactor,A636)))</f>
        <v>-3488292.6576665482</v>
      </c>
    </row>
    <row r="637" spans="1:20" x14ac:dyDescent="0.2">
      <c r="A637" s="7">
        <v>635</v>
      </c>
      <c r="B637" s="21">
        <f t="shared" si="18"/>
        <v>74</v>
      </c>
      <c r="C637" s="21"/>
      <c r="D637" s="22" cm="1">
        <f t="array" ref="D637">IF(A637=1,1,INDEX(Life_PolicyHoldersInforce,(A637-1))-INDEX(Life_Deaths,(A637-1))-INDEX(Life_Lapses,(A637-1)))</f>
        <v>3.4410389967361407E-3</v>
      </c>
      <c r="E637" s="22" cm="1">
        <f t="array" ref="E637">(INDEX(Life_PolicyHoldersInforce,A637)-INDEX(Life_Deaths,A637))*INDEX(Life_LapseRateFactor,(Global_DurationInforce+A637))</f>
        <v>3.0076412218669411E-5</v>
      </c>
      <c r="F637" s="22" cm="1">
        <f t="array" ref="F637">INDEX(Life_PolicyHoldersInforce,A637)*INDEX(Global_QxFactor,INDEX(Global_Age,A637),Global_QxIndex)</f>
        <v>4.3607188167125197E-7</v>
      </c>
      <c r="G637" s="11" cm="1">
        <f t="array" ref="G637">INDEX(Life_Deaths,A637)*Life_SumAssured</f>
        <v>0.218035940835626</v>
      </c>
      <c r="H637" s="11" cm="1">
        <f t="array" ref="H637">INDEX(Life_PolicyHoldersInforce,A637)*Life_Premium</f>
        <v>0.15347033925443188</v>
      </c>
      <c r="I637" s="11" cm="1">
        <f t="array" ref="I637">INDEX(Life_PolicyHoldersInforce,A637)*INDEX(Global_EscalatedExpense,A637)</f>
        <v>0.22654834800110746</v>
      </c>
      <c r="J637" s="11" cm="1">
        <f t="array" ref="J637">INDEX(Life_PremiumsReceived,A637)-INDEX(Life_ExpensesPaid,A637)-INDEX(Life_DeathBenefitsPaid,A637)</f>
        <v>-0.29111394958230158</v>
      </c>
      <c r="K637" s="11" cm="1">
        <f t="array" ref="K637">IF(A637=Global_MaxT,INDEX(Life_NetCF,A637),INDEX(Life_NetCF,A637)+(INDEX(Life_BEL,(A637+1))/INDEX(Global_DiscountFactor,A637)))</f>
        <v>-224.52935632455106</v>
      </c>
      <c r="L637" s="11"/>
      <c r="M637" s="5">
        <f t="shared" si="19"/>
        <v>53</v>
      </c>
      <c r="N637" s="22" cm="1">
        <f t="array" ref="N637">INDEX(Annuity_PolicyHoldersInforce,A637)*INDEX(Global_QxFactor,INDEX(Global_Age,A637),Global_QxIndex)</f>
        <v>1.2490129796008013E-4</v>
      </c>
      <c r="O637" s="22" cm="1">
        <f t="array" ref="O637">IF(A637=1,1,INDEX(Annuity_PolicyHoldersInforce,(A637-1))-INDEX(Annuity_Deaths,(A637-1)))</f>
        <v>0.9855949330564916</v>
      </c>
      <c r="P637" s="23" cm="1">
        <f t="array" ref="P637">Annuity_Annuity*((1+Annuity_AnnuityEscalation)^INDEX(Annuity_PolicyAge,A637))</f>
        <v>13274.948676983107</v>
      </c>
      <c r="Q637" s="23" cm="1">
        <f t="array" ref="Q637">INDEX(Annuity_PolicyHoldersInforce,A637)*INDEX(Global_EscalatedExpense,A637)</f>
        <v>64.888803670634999</v>
      </c>
      <c r="R637" s="23" cm="1">
        <f t="array" ref="R637">INDEX(Annuity_PolicyHoldersInforce,A637)*INDEX(Annuity_EscalatedAnnuity,A637)</f>
        <v>13083.722152619528</v>
      </c>
      <c r="S637" s="23" cm="1">
        <f t="array" ref="S637">-INDEX(Annuity_ExpensesPaid,A637)-INDEX(Annuity_AnnuitiesPaid,A637)</f>
        <v>-13148.610956290164</v>
      </c>
      <c r="T637" s="23" cm="1">
        <f t="array" ref="T637">IF(A637=Global_MaxT,INDEX(Annuity_NetCF,A637),INDEX(Annuity_NetCF,A637)+(INDEX(Annuity_BEL,(A637+1))*INDEX(Global_DiscountFactor,A637)))</f>
        <v>-3492058.0760825281</v>
      </c>
    </row>
    <row r="638" spans="1:20" x14ac:dyDescent="0.2">
      <c r="A638" s="7">
        <v>636</v>
      </c>
      <c r="B638" s="21">
        <f t="shared" si="18"/>
        <v>75</v>
      </c>
      <c r="C638" s="21"/>
      <c r="D638" s="22" cm="1">
        <f t="array" ref="D638">IF(A638=1,1,INDEX(Life_PolicyHoldersInforce,(A638-1))-INDEX(Life_Deaths,(A638-1))-INDEX(Life_Lapses,(A638-1)))</f>
        <v>3.4105265126358002E-3</v>
      </c>
      <c r="E638" s="22" cm="1">
        <f t="array" ref="E638">(INDEX(Life_PolicyHoldersInforce,A638)-INDEX(Life_Deaths,A638))*INDEX(Life_LapseRateFactor,(Global_DurationInforce+A638))</f>
        <v>2.9809255076806677E-5</v>
      </c>
      <c r="F638" s="22" cm="1">
        <f t="array" ref="F638">INDEX(Life_PolicyHoldersInforce,A638)*INDEX(Global_QxFactor,INDEX(Global_Age,A638),Global_QxIndex)</f>
        <v>4.8513338742921924E-7</v>
      </c>
      <c r="G638" s="11" cm="1">
        <f t="array" ref="G638">INDEX(Life_Deaths,A638)*Life_SumAssured</f>
        <v>0.24256669371460962</v>
      </c>
      <c r="H638" s="11" cm="1">
        <f t="array" ref="H638">INDEX(Life_PolicyHoldersInforce,A638)*Life_Premium</f>
        <v>0.15210948246355668</v>
      </c>
      <c r="I638" s="11" cm="1">
        <f t="array" ref="I638">INDEX(Life_PolicyHoldersInforce,A638)*INDEX(Global_EscalatedExpense,A638)</f>
        <v>0.22545429338484771</v>
      </c>
      <c r="J638" s="11" cm="1">
        <f t="array" ref="J638">INDEX(Life_PremiumsReceived,A638)-INDEX(Life_ExpensesPaid,A638)-INDEX(Life_DeathBenefitsPaid,A638)</f>
        <v>-0.31591150463590068</v>
      </c>
      <c r="K638" s="11" cm="1">
        <f t="array" ref="K638">IF(A638=Global_MaxT,INDEX(Life_NetCF,A638),INDEX(Life_NetCF,A638)+(INDEX(Life_BEL,(A638+1))/INDEX(Global_DiscountFactor,A638)))</f>
        <v>-223.15203854359842</v>
      </c>
      <c r="L638" s="11"/>
      <c r="M638" s="5">
        <f t="shared" si="19"/>
        <v>54</v>
      </c>
      <c r="N638" s="22" cm="1">
        <f t="array" ref="N638">INDEX(Annuity_PolicyHoldersInforce,A638)*INDEX(Global_QxFactor,INDEX(Global_Age,A638),Global_QxIndex)</f>
        <v>1.4017906412564806E-4</v>
      </c>
      <c r="O638" s="22" cm="1">
        <f t="array" ref="O638">IF(A638=1,1,INDEX(Annuity_PolicyHoldersInforce,(A638-1))-INDEX(Annuity_Deaths,(A638-1)))</f>
        <v>0.98547003175853154</v>
      </c>
      <c r="P638" s="23" cm="1">
        <f t="array" ref="P638">Annuity_Annuity*((1+Annuity_AnnuityEscalation)^INDEX(Annuity_PolicyAge,A638))</f>
        <v>13938.696110832263</v>
      </c>
      <c r="Q638" s="23" cm="1">
        <f t="array" ref="Q638">INDEX(Annuity_PolicyHoldersInforce,A638)*INDEX(Global_EscalatedExpense,A638)</f>
        <v>65.144912035987716</v>
      </c>
      <c r="R638" s="23" cm="1">
        <f t="array" ref="R638">INDEX(Annuity_PolicyHoldersInforce,A638)*INDEX(Annuity_EscalatedAnnuity,A638)</f>
        <v>13736.167299014391</v>
      </c>
      <c r="S638" s="23" cm="1">
        <f t="array" ref="S638">-INDEX(Annuity_ExpensesPaid,A638)-INDEX(Annuity_AnnuitiesPaid,A638)</f>
        <v>-13801.312211050379</v>
      </c>
      <c r="T638" s="23" cm="1">
        <f t="array" ref="T638">IF(A638=Global_MaxT,INDEX(Annuity_NetCF,A638),INDEX(Annuity_NetCF,A638)+(INDEX(Annuity_BEL,(A638+1))*INDEX(Global_DiscountFactor,A638)))</f>
        <v>-3495843.2328599906</v>
      </c>
    </row>
    <row r="639" spans="1:20" x14ac:dyDescent="0.2">
      <c r="A639" s="7">
        <v>637</v>
      </c>
      <c r="B639" s="21">
        <f t="shared" si="18"/>
        <v>75</v>
      </c>
      <c r="C639" s="21"/>
      <c r="D639" s="22" cm="1">
        <f t="array" ref="D639">IF(A639=1,1,INDEX(Life_PolicyHoldersInforce,(A639-1))-INDEX(Life_Deaths,(A639-1))-INDEX(Life_Lapses,(A639-1)))</f>
        <v>3.3802321241715645E-3</v>
      </c>
      <c r="E639" s="22" cm="1">
        <f t="array" ref="E639">(INDEX(Life_PolicyHoldersInforce,A639)-INDEX(Life_Deaths,A639))*INDEX(Life_LapseRateFactor,(Global_DurationInforce+A639))</f>
        <v>2.9544470988549184E-5</v>
      </c>
      <c r="F639" s="22" cm="1">
        <f t="array" ref="F639">INDEX(Life_PolicyHoldersInforce,A639)*INDEX(Global_QxFactor,INDEX(Global_Age,A639),Global_QxIndex)</f>
        <v>4.8082413510665257E-7</v>
      </c>
      <c r="G639" s="11" cm="1">
        <f t="array" ref="G639">INDEX(Life_Deaths,A639)*Life_SumAssured</f>
        <v>0.24041206755332628</v>
      </c>
      <c r="H639" s="11" cm="1">
        <f t="array" ref="H639">INDEX(Life_PolicyHoldersInforce,A639)*Life_Premium</f>
        <v>0.15075835273805177</v>
      </c>
      <c r="I639" s="11" cm="1">
        <f t="array" ref="I639">INDEX(Life_PolicyHoldersInforce,A639)*INDEX(Global_EscalatedExpense,A639)</f>
        <v>0.22436203982333558</v>
      </c>
      <c r="J639" s="11" cm="1">
        <f t="array" ref="J639">INDEX(Life_PremiumsReceived,A639)-INDEX(Life_ExpensesPaid,A639)-INDEX(Life_DeathBenefitsPaid,A639)</f>
        <v>-0.31401575463861009</v>
      </c>
      <c r="K639" s="11" cm="1">
        <f t="array" ref="K639">IF(A639=Global_MaxT,INDEX(Life_NetCF,A639),INDEX(Life_NetCF,A639)+(INDEX(Life_BEL,(A639+1))/INDEX(Global_DiscountFactor,A639)))</f>
        <v>-221.75671501542061</v>
      </c>
      <c r="L639" s="11"/>
      <c r="M639" s="5">
        <f t="shared" si="19"/>
        <v>54</v>
      </c>
      <c r="N639" s="22" cm="1">
        <f t="array" ref="N639">INDEX(Annuity_PolicyHoldersInforce,A639)*INDEX(Global_QxFactor,INDEX(Global_Age,A639),Global_QxIndex)</f>
        <v>1.4015912422957221E-4</v>
      </c>
      <c r="O639" s="22" cm="1">
        <f t="array" ref="O639">IF(A639=1,1,INDEX(Annuity_PolicyHoldersInforce,(A639-1))-INDEX(Annuity_Deaths,(A639-1)))</f>
        <v>0.98532985269440587</v>
      </c>
      <c r="P639" s="23" cm="1">
        <f t="array" ref="P639">Annuity_Annuity*((1+Annuity_AnnuityEscalation)^INDEX(Annuity_PolicyAge,A639))</f>
        <v>13938.696110832263</v>
      </c>
      <c r="Q639" s="23" cm="1">
        <f t="array" ref="Q639">INDEX(Annuity_PolicyHoldersInforce,A639)*INDEX(Global_EscalatedExpense,A639)</f>
        <v>65.401016122087825</v>
      </c>
      <c r="R639" s="23" cm="1">
        <f t="array" ref="R639">INDEX(Annuity_PolicyHoldersInforce,A639)*INDEX(Annuity_EscalatedAnnuity,A639)</f>
        <v>13734.213385638443</v>
      </c>
      <c r="S639" s="23" cm="1">
        <f t="array" ref="S639">-INDEX(Annuity_ExpensesPaid,A639)-INDEX(Annuity_AnnuitiesPaid,A639)</f>
        <v>-13799.614401760531</v>
      </c>
      <c r="T639" s="23" cm="1">
        <f t="array" ref="T639">IF(A639=Global_MaxT,INDEX(Annuity_NetCF,A639),INDEX(Annuity_NetCF,A639)+(INDEX(Annuity_BEL,(A639+1))*INDEX(Global_DiscountFactor,A639)))</f>
        <v>-3498990.9357683435</v>
      </c>
    </row>
    <row r="640" spans="1:20" x14ac:dyDescent="0.2">
      <c r="A640" s="7">
        <v>638</v>
      </c>
      <c r="B640" s="21">
        <f t="shared" si="18"/>
        <v>75</v>
      </c>
      <c r="C640" s="21"/>
      <c r="D640" s="22" cm="1">
        <f t="array" ref="D640">IF(A640=1,1,INDEX(Life_PolicyHoldersInforce,(A640-1))-INDEX(Life_Deaths,(A640-1))-INDEX(Life_Lapses,(A640-1)))</f>
        <v>3.3502068290479086E-3</v>
      </c>
      <c r="E640" s="22" cm="1">
        <f t="array" ref="E640">(INDEX(Life_PolicyHoldersInforce,A640)-INDEX(Life_Deaths,A640))*INDEX(Life_LapseRateFactor,(Global_DurationInforce+A640))</f>
        <v>2.9282038874979206E-5</v>
      </c>
      <c r="F640" s="22" cm="1">
        <f t="array" ref="F640">INDEX(Life_PolicyHoldersInforce,A640)*INDEX(Global_QxFactor,INDEX(Global_Age,A640),Global_QxIndex)</f>
        <v>4.7655316020646215E-7</v>
      </c>
      <c r="G640" s="11" cm="1">
        <f t="array" ref="G640">INDEX(Life_Deaths,A640)*Life_SumAssured</f>
        <v>0.23827658010323108</v>
      </c>
      <c r="H640" s="11" cm="1">
        <f t="array" ref="H640">INDEX(Life_PolicyHoldersInforce,A640)*Life_Premium</f>
        <v>0.14941922457553672</v>
      </c>
      <c r="I640" s="11" cm="1">
        <f t="array" ref="I640">INDEX(Life_PolicyHoldersInforce,A640)*INDEX(Global_EscalatedExpense,A640)</f>
        <v>0.22327507787913928</v>
      </c>
      <c r="J640" s="11" cm="1">
        <f t="array" ref="J640">INDEX(Life_PremiumsReceived,A640)-INDEX(Life_ExpensesPaid,A640)-INDEX(Life_DeathBenefitsPaid,A640)</f>
        <v>-0.31213243340683361</v>
      </c>
      <c r="K640" s="11" cm="1">
        <f t="array" ref="K640">IF(A640=Global_MaxT,INDEX(Life_NetCF,A640),INDEX(Life_NetCF,A640)+(INDEX(Life_BEL,(A640+1))/INDEX(Global_DiscountFactor,A640)))</f>
        <v>-220.37003696277915</v>
      </c>
      <c r="L640" s="11"/>
      <c r="M640" s="5">
        <f t="shared" si="19"/>
        <v>54</v>
      </c>
      <c r="N640" s="22" cm="1">
        <f t="array" ref="N640">INDEX(Annuity_PolicyHoldersInforce,A640)*INDEX(Global_QxFactor,INDEX(Global_Age,A640),Global_QxIndex)</f>
        <v>1.4013918716986466E-4</v>
      </c>
      <c r="O640" s="22" cm="1">
        <f t="array" ref="O640">IF(A640=1,1,INDEX(Annuity_PolicyHoldersInforce,(A640-1))-INDEX(Annuity_Deaths,(A640-1)))</f>
        <v>0.98518969357017627</v>
      </c>
      <c r="P640" s="23" cm="1">
        <f t="array" ref="P640">Annuity_Annuity*((1+Annuity_AnnuityEscalation)^INDEX(Annuity_PolicyAge,A640))</f>
        <v>13938.696110832263</v>
      </c>
      <c r="Q640" s="23" cm="1">
        <f t="array" ref="Q640">INDEX(Annuity_PolicyHoldersInforce,A640)*INDEX(Global_EscalatedExpense,A640)</f>
        <v>65.658127029762824</v>
      </c>
      <c r="R640" s="23" cm="1">
        <f t="array" ref="R640">INDEX(Annuity_PolicyHoldersInforce,A640)*INDEX(Annuity_EscalatedAnnuity,A640)</f>
        <v>13732.259750198646</v>
      </c>
      <c r="S640" s="23" cm="1">
        <f t="array" ref="S640">-INDEX(Annuity_ExpensesPaid,A640)-INDEX(Annuity_AnnuitiesPaid,A640)</f>
        <v>-13797.917877228409</v>
      </c>
      <c r="T640" s="23" cm="1">
        <f t="array" ref="T640">IF(A640=Global_MaxT,INDEX(Annuity_NetCF,A640),INDEX(Annuity_NetCF,A640)+(INDEX(Annuity_BEL,(A640+1))*INDEX(Global_DiscountFactor,A640)))</f>
        <v>-3502155.6663532294</v>
      </c>
    </row>
    <row r="641" spans="1:20" x14ac:dyDescent="0.2">
      <c r="A641" s="7">
        <v>639</v>
      </c>
      <c r="B641" s="21">
        <f t="shared" si="18"/>
        <v>75</v>
      </c>
      <c r="C641" s="21"/>
      <c r="D641" s="22" cm="1">
        <f t="array" ref="D641">IF(A641=1,1,INDEX(Life_PolicyHoldersInforce,(A641-1))-INDEX(Life_Deaths,(A641-1))-INDEX(Life_Lapses,(A641-1)))</f>
        <v>3.320448237012723E-3</v>
      </c>
      <c r="E641" s="22" cm="1">
        <f t="array" ref="E641">(INDEX(Life_PolicyHoldersInforce,A641)-INDEX(Life_Deaths,A641))*INDEX(Life_LapseRateFactor,(Global_DurationInforce+A641))</f>
        <v>2.9021937844414896E-5</v>
      </c>
      <c r="F641" s="22" cm="1">
        <f t="array" ref="F641">INDEX(Life_PolicyHoldersInforce,A641)*INDEX(Global_QxFactor,INDEX(Global_Age,A641),Global_QxIndex)</f>
        <v>4.7232012272510383E-7</v>
      </c>
      <c r="G641" s="11" cm="1">
        <f t="array" ref="G641">INDEX(Life_Deaths,A641)*Life_SumAssured</f>
        <v>0.23616006136255191</v>
      </c>
      <c r="H641" s="11" cm="1">
        <f t="array" ref="H641">INDEX(Life_PolicyHoldersInforce,A641)*Life_Premium</f>
        <v>0.14809199137076745</v>
      </c>
      <c r="I641" s="11" cm="1">
        <f t="array" ref="I641">INDEX(Life_PolicyHoldersInforce,A641)*INDEX(Global_EscalatedExpense,A641)</f>
        <v>0.22219338191607316</v>
      </c>
      <c r="J641" s="11" cm="1">
        <f t="array" ref="J641">INDEX(Life_PremiumsReceived,A641)-INDEX(Life_ExpensesPaid,A641)-INDEX(Life_DeathBenefitsPaid,A641)</f>
        <v>-0.31026145190785759</v>
      </c>
      <c r="K641" s="11" cm="1">
        <f t="array" ref="K641">IF(A641=Global_MaxT,INDEX(Life_NetCF,A641),INDEX(Life_NetCF,A641)+(INDEX(Life_BEL,(A641+1))/INDEX(Global_DiscountFactor,A641)))</f>
        <v>-218.99195013866924</v>
      </c>
      <c r="L641" s="11"/>
      <c r="M641" s="5">
        <f t="shared" si="19"/>
        <v>54</v>
      </c>
      <c r="N641" s="22" cm="1">
        <f t="array" ref="N641">INDEX(Annuity_PolicyHoldersInforce,A641)*INDEX(Global_QxFactor,INDEX(Global_Age,A641),Global_QxIndex)</f>
        <v>1.4011925294612197E-4</v>
      </c>
      <c r="O641" s="22" cm="1">
        <f t="array" ref="O641">IF(A641=1,1,INDEX(Annuity_PolicyHoldersInforce,(A641-1))-INDEX(Annuity_Deaths,(A641-1)))</f>
        <v>0.98504955438300645</v>
      </c>
      <c r="P641" s="23" cm="1">
        <f t="array" ref="P641">Annuity_Annuity*((1+Annuity_AnnuityEscalation)^INDEX(Annuity_PolicyAge,A641))</f>
        <v>13938.696110832263</v>
      </c>
      <c r="Q641" s="23" cm="1">
        <f t="array" ref="Q641">INDEX(Annuity_PolicyHoldersInforce,A641)*INDEX(Global_EscalatedExpense,A641)</f>
        <v>65.916248717128369</v>
      </c>
      <c r="R641" s="23" cm="1">
        <f t="array" ref="R641">INDEX(Annuity_PolicyHoldersInforce,A641)*INDEX(Annuity_EscalatedAnnuity,A641)</f>
        <v>13730.306392655466</v>
      </c>
      <c r="S641" s="23" cm="1">
        <f t="array" ref="S641">-INDEX(Annuity_ExpensesPaid,A641)-INDEX(Annuity_AnnuitiesPaid,A641)</f>
        <v>-13796.222641372595</v>
      </c>
      <c r="T641" s="23" cm="1">
        <f t="array" ref="T641">IF(A641=Global_MaxT,INDEX(Annuity_NetCF,A641),INDEX(Annuity_NetCF,A641)+(INDEX(Annuity_BEL,(A641+1))*INDEX(Global_DiscountFactor,A641)))</f>
        <v>-3505337.5062067141</v>
      </c>
    </row>
    <row r="642" spans="1:20" x14ac:dyDescent="0.2">
      <c r="A642" s="7">
        <v>640</v>
      </c>
      <c r="B642" s="21">
        <f t="shared" si="18"/>
        <v>75</v>
      </c>
      <c r="C642" s="21"/>
      <c r="D642" s="22" cm="1">
        <f t="array" ref="D642">IF(A642=1,1,INDEX(Life_PolicyHoldersInforce,(A642-1))-INDEX(Life_Deaths,(A642-1))-INDEX(Life_Lapses,(A642-1)))</f>
        <v>3.290953979045583E-3</v>
      </c>
      <c r="E642" s="22" cm="1">
        <f t="array" ref="E642">(INDEX(Life_PolicyHoldersInforce,A642)-INDEX(Life_Deaths,A642))*INDEX(Life_LapseRateFactor,(Global_DurationInforce+A642))</f>
        <v>2.8764147190747134E-5</v>
      </c>
      <c r="F642" s="22" cm="1">
        <f t="array" ref="F642">INDEX(Life_PolicyHoldersInforce,A642)*INDEX(Global_QxFactor,INDEX(Global_Age,A642),Global_QxIndex)</f>
        <v>4.6812468567915296E-7</v>
      </c>
      <c r="G642" s="11" cm="1">
        <f t="array" ref="G642">INDEX(Life_Deaths,A642)*Life_SumAssured</f>
        <v>0.23406234283957647</v>
      </c>
      <c r="H642" s="11" cm="1">
        <f t="array" ref="H642">INDEX(Life_PolicyHoldersInforce,A642)*Life_Premium</f>
        <v>0.146776547465433</v>
      </c>
      <c r="I642" s="11" cm="1">
        <f t="array" ref="I642">INDEX(Life_PolicyHoldersInforce,A642)*INDEX(Global_EscalatedExpense,A642)</f>
        <v>0.22111692642215228</v>
      </c>
      <c r="J642" s="11" cm="1">
        <f t="array" ref="J642">INDEX(Life_PremiumsReceived,A642)-INDEX(Life_ExpensesPaid,A642)-INDEX(Life_DeathBenefitsPaid,A642)</f>
        <v>-0.30840272179629574</v>
      </c>
      <c r="K642" s="11" cm="1">
        <f t="array" ref="K642">IF(A642=Global_MaxT,INDEX(Life_NetCF,A642),INDEX(Life_NetCF,A642)+(INDEX(Life_BEL,(A642+1))/INDEX(Global_DiscountFactor,A642)))</f>
        <v>-217.62240064745853</v>
      </c>
      <c r="L642" s="11"/>
      <c r="M642" s="5">
        <f t="shared" si="19"/>
        <v>54</v>
      </c>
      <c r="N642" s="22" cm="1">
        <f t="array" ref="N642">INDEX(Annuity_PolicyHoldersInforce,A642)*INDEX(Global_QxFactor,INDEX(Global_Age,A642),Global_QxIndex)</f>
        <v>1.400993215579407E-4</v>
      </c>
      <c r="O642" s="22" cm="1">
        <f t="array" ref="O642">IF(A642=1,1,INDEX(Annuity_PolicyHoldersInforce,(A642-1))-INDEX(Annuity_Deaths,(A642-1)))</f>
        <v>0.98490943513006035</v>
      </c>
      <c r="P642" s="23" cm="1">
        <f t="array" ref="P642">Annuity_Annuity*((1+Annuity_AnnuityEscalation)^INDEX(Annuity_PolicyAge,A642))</f>
        <v>13938.696110832263</v>
      </c>
      <c r="Q642" s="23" cm="1">
        <f t="array" ref="Q642">INDEX(Annuity_PolicyHoldersInforce,A642)*INDEX(Global_EscalatedExpense,A642)</f>
        <v>66.175385157861129</v>
      </c>
      <c r="R642" s="23" cm="1">
        <f t="array" ref="R642">INDEX(Annuity_PolicyHoldersInforce,A642)*INDEX(Annuity_EscalatedAnnuity,A642)</f>
        <v>13728.353312969373</v>
      </c>
      <c r="S642" s="23" cm="1">
        <f t="array" ref="S642">-INDEX(Annuity_ExpensesPaid,A642)-INDEX(Annuity_AnnuitiesPaid,A642)</f>
        <v>-13794.528698127235</v>
      </c>
      <c r="T642" s="23" cm="1">
        <f t="array" ref="T642">IF(A642=Global_MaxT,INDEX(Annuity_NetCF,A642),INDEX(Annuity_NetCF,A642)+(INDEX(Annuity_BEL,(A642+1))*INDEX(Global_DiscountFactor,A642)))</f>
        <v>-3508536.5373140788</v>
      </c>
    </row>
    <row r="643" spans="1:20" x14ac:dyDescent="0.2">
      <c r="A643" s="7">
        <v>641</v>
      </c>
      <c r="B643" s="21">
        <f t="shared" ref="B643:B706" si="20">FLOOR(Global_AgeAtInception+((Global_DurationInforce+A643)/12),1)</f>
        <v>75</v>
      </c>
      <c r="C643" s="21"/>
      <c r="D643" s="22" cm="1">
        <f t="array" ref="D643">IF(A643=1,1,INDEX(Life_PolicyHoldersInforce,(A643-1))-INDEX(Life_Deaths,(A643-1))-INDEX(Life_Lapses,(A643-1)))</f>
        <v>3.2617217071691565E-3</v>
      </c>
      <c r="E643" s="22" cm="1">
        <f t="array" ref="E643">(INDEX(Life_PolicyHoldersInforce,A643)-INDEX(Life_Deaths,A643))*INDEX(Life_LapseRateFactor,(Global_DurationInforce+A643))</f>
        <v>2.8508646391791169E-5</v>
      </c>
      <c r="F643" s="22" cm="1">
        <f t="array" ref="F643">INDEX(Life_PolicyHoldersInforce,A643)*INDEX(Global_QxFactor,INDEX(Global_Age,A643),Global_QxIndex)</f>
        <v>4.6396651507847856E-7</v>
      </c>
      <c r="G643" s="11" cm="1">
        <f t="array" ref="G643">INDEX(Life_Deaths,A643)*Life_SumAssured</f>
        <v>0.23198325753923929</v>
      </c>
      <c r="H643" s="11" cm="1">
        <f t="array" ref="H643">INDEX(Life_PolicyHoldersInforce,A643)*Life_Premium</f>
        <v>0.14547278813974437</v>
      </c>
      <c r="I643" s="11" cm="1">
        <f t="array" ref="I643">INDEX(Life_PolicyHoldersInforce,A643)*INDEX(Global_EscalatedExpense,A643)</f>
        <v>0.22004568600898852</v>
      </c>
      <c r="J643" s="11" cm="1">
        <f t="array" ref="J643">INDEX(Life_PremiumsReceived,A643)-INDEX(Life_ExpensesPaid,A643)-INDEX(Life_DeathBenefitsPaid,A643)</f>
        <v>-0.30655615540848347</v>
      </c>
      <c r="K643" s="11" cm="1">
        <f t="array" ref="K643">IF(A643=Global_MaxT,INDEX(Life_NetCF,A643),INDEX(Life_NetCF,A643)+(INDEX(Life_BEL,(A643+1))/INDEX(Global_DiscountFactor,A643)))</f>
        <v>-216.26133494250104</v>
      </c>
      <c r="L643" s="11"/>
      <c r="M643" s="5">
        <f t="shared" ref="M643:M706" si="21">FLOOR((Global_DurationInforce+A643)/12,1)</f>
        <v>54</v>
      </c>
      <c r="N643" s="22" cm="1">
        <f t="array" ref="N643">INDEX(Annuity_PolicyHoldersInforce,A643)*INDEX(Global_QxFactor,INDEX(Global_Age,A643),Global_QxIndex)</f>
        <v>1.4007939300491755E-4</v>
      </c>
      <c r="O643" s="22" cm="1">
        <f t="array" ref="O643">IF(A643=1,1,INDEX(Annuity_PolicyHoldersInforce,(A643-1))-INDEX(Annuity_Deaths,(A643-1)))</f>
        <v>0.98476933580850246</v>
      </c>
      <c r="P643" s="23" cm="1">
        <f t="array" ref="P643">Annuity_Annuity*((1+Annuity_AnnuityEscalation)^INDEX(Annuity_PolicyAge,A643))</f>
        <v>13938.696110832263</v>
      </c>
      <c r="Q643" s="23" cm="1">
        <f t="array" ref="Q643">INDEX(Annuity_PolicyHoldersInforce,A643)*INDEX(Global_EscalatedExpense,A643)</f>
        <v>66.435540341259383</v>
      </c>
      <c r="R643" s="23" cm="1">
        <f t="array" ref="R643">INDEX(Annuity_PolicyHoldersInforce,A643)*INDEX(Annuity_EscalatedAnnuity,A643)</f>
        <v>13726.400511100845</v>
      </c>
      <c r="S643" s="23" cm="1">
        <f t="array" ref="S643">-INDEX(Annuity_ExpensesPaid,A643)-INDEX(Annuity_AnnuitiesPaid,A643)</f>
        <v>-13792.836051442104</v>
      </c>
      <c r="T643" s="23" cm="1">
        <f t="array" ref="T643">IF(A643=Global_MaxT,INDEX(Annuity_NetCF,A643),INDEX(Annuity_NetCF,A643)+(INDEX(Annuity_BEL,(A643+1))*INDEX(Global_DiscountFactor,A643)))</f>
        <v>-3511752.8420557184</v>
      </c>
    </row>
    <row r="644" spans="1:20" x14ac:dyDescent="0.2">
      <c r="A644" s="7">
        <v>642</v>
      </c>
      <c r="B644" s="21">
        <f t="shared" si="20"/>
        <v>75</v>
      </c>
      <c r="C644" s="21"/>
      <c r="D644" s="22" cm="1">
        <f t="array" ref="D644">IF(A644=1,1,INDEX(Life_PolicyHoldersInforce,(A644-1))-INDEX(Life_Deaths,(A644-1))-INDEX(Life_Lapses,(A644-1)))</f>
        <v>3.2327490942622868E-3</v>
      </c>
      <c r="E644" s="22" cm="1">
        <f t="array" ref="E644">(INDEX(Life_PolicyHoldersInforce,A644)-INDEX(Life_Deaths,A644))*INDEX(Life_LapseRateFactor,(Global_DurationInforce+A644))</f>
        <v>2.8255415107652871E-5</v>
      </c>
      <c r="F644" s="22" cm="1">
        <f t="array" ref="F644">INDEX(Life_PolicyHoldersInforce,A644)*INDEX(Global_QxFactor,INDEX(Global_Age,A644),Global_QxIndex)</f>
        <v>4.5984527989965498E-7</v>
      </c>
      <c r="G644" s="11" cm="1">
        <f t="array" ref="G644">INDEX(Life_Deaths,A644)*Life_SumAssured</f>
        <v>0.22992263994982748</v>
      </c>
      <c r="H644" s="11" cm="1">
        <f t="array" ref="H644">INDEX(Life_PolicyHoldersInforce,A644)*Life_Premium</f>
        <v>0.14418060960409801</v>
      </c>
      <c r="I644" s="11" cm="1">
        <f t="array" ref="I644">INDEX(Life_PolicyHoldersInforce,A644)*INDEX(Global_EscalatedExpense,A644)</f>
        <v>0.21897963541119231</v>
      </c>
      <c r="J644" s="11" cm="1">
        <f t="array" ref="J644">INDEX(Life_PremiumsReceived,A644)-INDEX(Life_ExpensesPaid,A644)-INDEX(Life_DeathBenefitsPaid,A644)</f>
        <v>-0.30472166575692178</v>
      </c>
      <c r="K644" s="11" cm="1">
        <f t="array" ref="K644">IF(A644=Global_MaxT,INDEX(Life_NetCF,A644),INDEX(Life_NetCF,A644)+(INDEX(Life_BEL,(A644+1))/INDEX(Global_DiscountFactor,A644)))</f>
        <v>-214.90869982376822</v>
      </c>
      <c r="L644" s="11"/>
      <c r="M644" s="5">
        <f t="shared" si="21"/>
        <v>54</v>
      </c>
      <c r="N644" s="22" cm="1">
        <f t="array" ref="N644">INDEX(Annuity_PolicyHoldersInforce,A644)*INDEX(Global_QxFactor,INDEX(Global_Age,A644),Global_QxIndex)</f>
        <v>1.400594672866492E-4</v>
      </c>
      <c r="O644" s="22" cm="1">
        <f t="array" ref="O644">IF(A644=1,1,INDEX(Annuity_PolicyHoldersInforce,(A644-1))-INDEX(Annuity_Deaths,(A644-1)))</f>
        <v>0.98462925641549759</v>
      </c>
      <c r="P644" s="23" cm="1">
        <f t="array" ref="P644">Annuity_Annuity*((1+Annuity_AnnuityEscalation)^INDEX(Annuity_PolicyAge,A644))</f>
        <v>13938.696110832263</v>
      </c>
      <c r="Q644" s="23" cm="1">
        <f t="array" ref="Q644">INDEX(Annuity_PolicyHoldersInforce,A644)*INDEX(Global_EscalatedExpense,A644)</f>
        <v>66.696718272304423</v>
      </c>
      <c r="R644" s="23" cm="1">
        <f t="array" ref="R644">INDEX(Annuity_PolicyHoldersInforce,A644)*INDEX(Annuity_EscalatedAnnuity,A644)</f>
        <v>13724.447987010359</v>
      </c>
      <c r="S644" s="23" cm="1">
        <f t="array" ref="S644">-INDEX(Annuity_ExpensesPaid,A644)-INDEX(Annuity_AnnuitiesPaid,A644)</f>
        <v>-13791.144705282662</v>
      </c>
      <c r="T644" s="23" cm="1">
        <f t="array" ref="T644">IF(A644=Global_MaxT,INDEX(Annuity_NetCF,A644),INDEX(Annuity_NetCF,A644)+(INDEX(Annuity_BEL,(A644+1))*INDEX(Global_DiscountFactor,A644)))</f>
        <v>-3514986.5032090498</v>
      </c>
    </row>
    <row r="645" spans="1:20" x14ac:dyDescent="0.2">
      <c r="A645" s="7">
        <v>643</v>
      </c>
      <c r="B645" s="21">
        <f t="shared" si="20"/>
        <v>75</v>
      </c>
      <c r="C645" s="21"/>
      <c r="D645" s="22" cm="1">
        <f t="array" ref="D645">IF(A645=1,1,INDEX(Life_PolicyHoldersInforce,(A645-1))-INDEX(Life_Deaths,(A645-1))-INDEX(Life_Lapses,(A645-1)))</f>
        <v>3.2040338338747342E-3</v>
      </c>
      <c r="E645" s="22" cm="1">
        <f t="array" ref="E645">(INDEX(Life_PolicyHoldersInforce,A645)-INDEX(Life_Deaths,A645))*INDEX(Life_LapseRateFactor,(Global_DurationInforce+A645))</f>
        <v>2.8004433179109548E-5</v>
      </c>
      <c r="F645" s="22" cm="1">
        <f t="array" ref="F645">INDEX(Life_PolicyHoldersInforce,A645)*INDEX(Global_QxFactor,INDEX(Global_Age,A645),Global_QxIndex)</f>
        <v>4.557606520596095E-7</v>
      </c>
      <c r="G645" s="11" cm="1">
        <f t="array" ref="G645">INDEX(Life_Deaths,A645)*Life_SumAssured</f>
        <v>0.22788032602980476</v>
      </c>
      <c r="H645" s="11" cm="1">
        <f t="array" ref="H645">INDEX(Life_PolicyHoldersInforce,A645)*Life_Premium</f>
        <v>0.14289990899081315</v>
      </c>
      <c r="I645" s="11" cm="1">
        <f t="array" ref="I645">INDEX(Life_PolicyHoldersInforce,A645)*INDEX(Global_EscalatedExpense,A645)</f>
        <v>0.21791874948577711</v>
      </c>
      <c r="J645" s="11" cm="1">
        <f t="array" ref="J645">INDEX(Life_PremiumsReceived,A645)-INDEX(Life_ExpensesPaid,A645)-INDEX(Life_DeathBenefitsPaid,A645)</f>
        <v>-0.30289916652476873</v>
      </c>
      <c r="K645" s="11" cm="1">
        <f t="array" ref="K645">IF(A645=Global_MaxT,INDEX(Life_NetCF,A645),INDEX(Life_NetCF,A645)+(INDEX(Life_BEL,(A645+1))/INDEX(Global_DiscountFactor,A645)))</f>
        <v>-213.56444243549723</v>
      </c>
      <c r="L645" s="11"/>
      <c r="M645" s="5">
        <f t="shared" si="21"/>
        <v>54</v>
      </c>
      <c r="N645" s="22" cm="1">
        <f t="array" ref="N645">INDEX(Annuity_PolicyHoldersInforce,A645)*INDEX(Global_QxFactor,INDEX(Global_Age,A645),Global_QxIndex)</f>
        <v>1.4003954440273245E-4</v>
      </c>
      <c r="O645" s="22" cm="1">
        <f t="array" ref="O645">IF(A645=1,1,INDEX(Annuity_PolicyHoldersInforce,(A645-1))-INDEX(Annuity_Deaths,(A645-1)))</f>
        <v>0.98448919694821091</v>
      </c>
      <c r="P645" s="23" cm="1">
        <f t="array" ref="P645">Annuity_Annuity*((1+Annuity_AnnuityEscalation)^INDEX(Annuity_PolicyAge,A645))</f>
        <v>13938.696110832263</v>
      </c>
      <c r="Q645" s="23" cm="1">
        <f t="array" ref="Q645">INDEX(Annuity_PolicyHoldersInforce,A645)*INDEX(Global_EscalatedExpense,A645)</f>
        <v>66.958922971722501</v>
      </c>
      <c r="R645" s="23" cm="1">
        <f t="array" ref="R645">INDEX(Annuity_PolicyHoldersInforce,A645)*INDEX(Annuity_EscalatedAnnuity,A645)</f>
        <v>13722.495740658405</v>
      </c>
      <c r="S645" s="23" cm="1">
        <f t="array" ref="S645">-INDEX(Annuity_ExpensesPaid,A645)-INDEX(Annuity_AnnuitiesPaid,A645)</f>
        <v>-13789.454663630127</v>
      </c>
      <c r="T645" s="23" cm="1">
        <f t="array" ref="T645">IF(A645=Global_MaxT,INDEX(Annuity_NetCF,A645),INDEX(Annuity_NetCF,A645)+(INDEX(Annuity_BEL,(A645+1))*INDEX(Global_DiscountFactor,A645)))</f>
        <v>-3518237.6039504288</v>
      </c>
    </row>
    <row r="646" spans="1:20" x14ac:dyDescent="0.2">
      <c r="A646" s="7">
        <v>644</v>
      </c>
      <c r="B646" s="21">
        <f t="shared" si="20"/>
        <v>75</v>
      </c>
      <c r="C646" s="21"/>
      <c r="D646" s="22" cm="1">
        <f t="array" ref="D646">IF(A646=1,1,INDEX(Life_PolicyHoldersInforce,(A646-1))-INDEX(Life_Deaths,(A646-1))-INDEX(Life_Lapses,(A646-1)))</f>
        <v>3.1755736400435651E-3</v>
      </c>
      <c r="E646" s="22" cm="1">
        <f t="array" ref="E646">(INDEX(Life_PolicyHoldersInforce,A646)-INDEX(Life_Deaths,A646))*INDEX(Life_LapseRateFactor,(Global_DurationInforce+A646))</f>
        <v>2.7755680626005068E-5</v>
      </c>
      <c r="F646" s="22" cm="1">
        <f t="array" ref="F646">INDEX(Life_PolicyHoldersInforce,A646)*INDEX(Global_QxFactor,INDEX(Global_Age,A646),Global_QxIndex)</f>
        <v>4.5171230638950457E-7</v>
      </c>
      <c r="G646" s="11" cm="1">
        <f t="array" ref="G646">INDEX(Life_Deaths,A646)*Life_SumAssured</f>
        <v>0.22585615319475227</v>
      </c>
      <c r="H646" s="11" cm="1">
        <f t="array" ref="H646">INDEX(Life_PolicyHoldersInforce,A646)*Life_Premium</f>
        <v>0.141630584345943</v>
      </c>
      <c r="I646" s="11" cm="1">
        <f t="array" ref="I646">INDEX(Life_PolicyHoldersInforce,A646)*INDEX(Global_EscalatedExpense,A646)</f>
        <v>0.21686300321156565</v>
      </c>
      <c r="J646" s="11" cm="1">
        <f t="array" ref="J646">INDEX(Life_PremiumsReceived,A646)-INDEX(Life_ExpensesPaid,A646)-INDEX(Life_DeathBenefitsPaid,A646)</f>
        <v>-0.30108857206037493</v>
      </c>
      <c r="K646" s="11" cm="1">
        <f t="array" ref="K646">IF(A646=Global_MaxT,INDEX(Life_NetCF,A646),INDEX(Life_NetCF,A646)+(INDEX(Life_BEL,(A646+1))/INDEX(Global_DiscountFactor,A646)))</f>
        <v>-212.2285102638557</v>
      </c>
      <c r="L646" s="11"/>
      <c r="M646" s="5">
        <f t="shared" si="21"/>
        <v>54</v>
      </c>
      <c r="N646" s="22" cm="1">
        <f t="array" ref="N646">INDEX(Annuity_PolicyHoldersInforce,A646)*INDEX(Global_QxFactor,INDEX(Global_Age,A646),Global_QxIndex)</f>
        <v>1.4001962435276406E-4</v>
      </c>
      <c r="O646" s="22" cm="1">
        <f t="array" ref="O646">IF(A646=1,1,INDEX(Annuity_PolicyHoldersInforce,(A646-1))-INDEX(Annuity_Deaths,(A646-1)))</f>
        <v>0.98434915740380813</v>
      </c>
      <c r="P646" s="23" cm="1">
        <f t="array" ref="P646">Annuity_Annuity*((1+Annuity_AnnuityEscalation)^INDEX(Annuity_PolicyAge,A646))</f>
        <v>13938.696110832263</v>
      </c>
      <c r="Q646" s="23" cm="1">
        <f t="array" ref="Q646">INDEX(Annuity_PolicyHoldersInforce,A646)*INDEX(Global_EscalatedExpense,A646)</f>
        <v>67.222158476046374</v>
      </c>
      <c r="R646" s="23" cm="1">
        <f t="array" ref="R646">INDEX(Annuity_PolicyHoldersInforce,A646)*INDEX(Annuity_EscalatedAnnuity,A646)</f>
        <v>13720.543772005476</v>
      </c>
      <c r="S646" s="23" cm="1">
        <f t="array" ref="S646">-INDEX(Annuity_ExpensesPaid,A646)-INDEX(Annuity_AnnuitiesPaid,A646)</f>
        <v>-13787.765930481522</v>
      </c>
      <c r="T646" s="23" cm="1">
        <f t="array" ref="T646">IF(A646=Global_MaxT,INDEX(Annuity_NetCF,A646),INDEX(Annuity_NetCF,A646)+(INDEX(Annuity_BEL,(A646+1))*INDEX(Global_DiscountFactor,A646)))</f>
        <v>-3521506.2278570752</v>
      </c>
    </row>
    <row r="647" spans="1:20" x14ac:dyDescent="0.2">
      <c r="A647" s="7">
        <v>645</v>
      </c>
      <c r="B647" s="21">
        <f t="shared" si="20"/>
        <v>75</v>
      </c>
      <c r="C647" s="21"/>
      <c r="D647" s="22" cm="1">
        <f t="array" ref="D647">IF(A647=1,1,INDEX(Life_PolicyHoldersInforce,(A647-1))-INDEX(Life_Deaths,(A647-1))-INDEX(Life_Lapses,(A647-1)))</f>
        <v>3.1473662471111705E-3</v>
      </c>
      <c r="E647" s="22" cm="1">
        <f t="array" ref="E647">(INDEX(Life_PolicyHoldersInforce,A647)-INDEX(Life_Deaths,A647))*INDEX(Life_LapseRateFactor,(Global_DurationInforce+A647))</f>
        <v>2.7509137645659306E-5</v>
      </c>
      <c r="F647" s="22" cm="1">
        <f t="array" ref="F647">INDEX(Life_PolicyHoldersInforce,A647)*INDEX(Global_QxFactor,INDEX(Global_Age,A647),Global_QxIndex)</f>
        <v>4.4769992060885162E-7</v>
      </c>
      <c r="G647" s="11" cm="1">
        <f t="array" ref="G647">INDEX(Life_Deaths,A647)*Life_SumAssured</f>
        <v>0.2238499603044258</v>
      </c>
      <c r="H647" s="11" cm="1">
        <f t="array" ref="H647">INDEX(Life_PolicyHoldersInforce,A647)*Life_Premium</f>
        <v>0.1403725346211582</v>
      </c>
      <c r="I647" s="11" cm="1">
        <f t="array" ref="I647">INDEX(Life_PolicyHoldersInforce,A647)*INDEX(Global_EscalatedExpense,A647)</f>
        <v>0.2158123716886004</v>
      </c>
      <c r="J647" s="11" cm="1">
        <f t="array" ref="J647">INDEX(Life_PremiumsReceived,A647)-INDEX(Life_ExpensesPaid,A647)-INDEX(Life_DeathBenefitsPaid,A647)</f>
        <v>-0.299289797371868</v>
      </c>
      <c r="K647" s="11" cm="1">
        <f t="array" ref="K647">IF(A647=Global_MaxT,INDEX(Life_NetCF,A647),INDEX(Life_NetCF,A647)+(INDEX(Life_BEL,(A647+1))/INDEX(Global_DiscountFactor,A647)))</f>
        <v>-210.90085113462365</v>
      </c>
      <c r="L647" s="11"/>
      <c r="M647" s="5">
        <f t="shared" si="21"/>
        <v>54</v>
      </c>
      <c r="N647" s="22" cm="1">
        <f t="array" ref="N647">INDEX(Annuity_PolicyHoldersInforce,A647)*INDEX(Global_QxFactor,INDEX(Global_Age,A647),Global_QxIndex)</f>
        <v>1.3999970713634099E-4</v>
      </c>
      <c r="O647" s="22" cm="1">
        <f t="array" ref="O647">IF(A647=1,1,INDEX(Annuity_PolicyHoldersInforce,(A647-1))-INDEX(Annuity_Deaths,(A647-1)))</f>
        <v>0.9842091377794554</v>
      </c>
      <c r="P647" s="23" cm="1">
        <f t="array" ref="P647">Annuity_Annuity*((1+Annuity_AnnuityEscalation)^INDEX(Annuity_PolicyAge,A647))</f>
        <v>13938.696110832263</v>
      </c>
      <c r="Q647" s="23" cm="1">
        <f t="array" ref="Q647">INDEX(Annuity_PolicyHoldersInforce,A647)*INDEX(Global_EscalatedExpense,A647)</f>
        <v>67.486428837677707</v>
      </c>
      <c r="R647" s="23" cm="1">
        <f t="array" ref="R647">INDEX(Annuity_PolicyHoldersInforce,A647)*INDEX(Annuity_EscalatedAnnuity,A647)</f>
        <v>13718.59208101207</v>
      </c>
      <c r="S647" s="23" cm="1">
        <f t="array" ref="S647">-INDEX(Annuity_ExpensesPaid,A647)-INDEX(Annuity_AnnuitiesPaid,A647)</f>
        <v>-13786.078509849747</v>
      </c>
      <c r="T647" s="23" cm="1">
        <f t="array" ref="T647">IF(A647=Global_MaxT,INDEX(Annuity_NetCF,A647),INDEX(Annuity_NetCF,A647)+(INDEX(Annuity_BEL,(A647+1))*INDEX(Global_DiscountFactor,A647)))</f>
        <v>-3524792.4589090087</v>
      </c>
    </row>
    <row r="648" spans="1:20" x14ac:dyDescent="0.2">
      <c r="A648" s="7">
        <v>646</v>
      </c>
      <c r="B648" s="21">
        <f t="shared" si="20"/>
        <v>75</v>
      </c>
      <c r="C648" s="21"/>
      <c r="D648" s="22" cm="1">
        <f t="array" ref="D648">IF(A648=1,1,INDEX(Life_PolicyHoldersInforce,(A648-1))-INDEX(Life_Deaths,(A648-1))-INDEX(Life_Lapses,(A648-1)))</f>
        <v>3.1194094095449024E-3</v>
      </c>
      <c r="E648" s="22" cm="1">
        <f t="array" ref="E648">(INDEX(Life_PolicyHoldersInforce,A648)-INDEX(Life_Deaths,A648))*INDEX(Life_LapseRateFactor,(Global_DurationInforce+A648))</f>
        <v>2.7264784611291697E-5</v>
      </c>
      <c r="F648" s="22" cm="1">
        <f t="array" ref="F648">INDEX(Life_PolicyHoldersInforce,A648)*INDEX(Global_QxFactor,INDEX(Global_Age,A648),Global_QxIndex)</f>
        <v>4.4372317529985531E-7</v>
      </c>
      <c r="G648" s="11" cm="1">
        <f t="array" ref="G648">INDEX(Life_Deaths,A648)*Life_SumAssured</f>
        <v>0.22186158764992767</v>
      </c>
      <c r="H648" s="11" cm="1">
        <f t="array" ref="H648">INDEX(Life_PolicyHoldersInforce,A648)*Life_Premium</f>
        <v>0.13912565966570264</v>
      </c>
      <c r="I648" s="11" cm="1">
        <f t="array" ref="I648">INDEX(Life_PolicyHoldersInforce,A648)*INDEX(Global_EscalatedExpense,A648)</f>
        <v>0.21476683013755618</v>
      </c>
      <c r="J648" s="11" cm="1">
        <f t="array" ref="J648">INDEX(Life_PremiumsReceived,A648)-INDEX(Life_ExpensesPaid,A648)-INDEX(Life_DeathBenefitsPaid,A648)</f>
        <v>-0.29750275812178117</v>
      </c>
      <c r="K648" s="11" cm="1">
        <f t="array" ref="K648">IF(A648=Global_MaxT,INDEX(Life_NetCF,A648),INDEX(Life_NetCF,A648)+(INDEX(Life_BEL,(A648+1))/INDEX(Global_DiscountFactor,A648)))</f>
        <v>-209.5814132108917</v>
      </c>
      <c r="L648" s="11"/>
      <c r="M648" s="5">
        <f t="shared" si="21"/>
        <v>54</v>
      </c>
      <c r="N648" s="22" cm="1">
        <f t="array" ref="N648">INDEX(Annuity_PolicyHoldersInforce,A648)*INDEX(Global_QxFactor,INDEX(Global_Age,A648),Global_QxIndex)</f>
        <v>1.3997979275306015E-4</v>
      </c>
      <c r="O648" s="22" cm="1">
        <f t="array" ref="O648">IF(A648=1,1,INDEX(Annuity_PolicyHoldersInforce,(A648-1))-INDEX(Annuity_Deaths,(A648-1)))</f>
        <v>0.98406913807231911</v>
      </c>
      <c r="P648" s="23" cm="1">
        <f t="array" ref="P648">Annuity_Annuity*((1+Annuity_AnnuityEscalation)^INDEX(Annuity_PolicyAge,A648))</f>
        <v>13938.696110832263</v>
      </c>
      <c r="Q648" s="23" cm="1">
        <f t="array" ref="Q648">INDEX(Annuity_PolicyHoldersInforce,A648)*INDEX(Global_EscalatedExpense,A648)</f>
        <v>67.751738124949341</v>
      </c>
      <c r="R648" s="23" cm="1">
        <f t="array" ref="R648">INDEX(Annuity_PolicyHoldersInforce,A648)*INDEX(Annuity_EscalatedAnnuity,A648)</f>
        <v>13716.640667638692</v>
      </c>
      <c r="S648" s="23" cm="1">
        <f t="array" ref="S648">-INDEX(Annuity_ExpensesPaid,A648)-INDEX(Annuity_AnnuitiesPaid,A648)</f>
        <v>-13784.392405763641</v>
      </c>
      <c r="T648" s="23" cm="1">
        <f t="array" ref="T648">IF(A648=Global_MaxT,INDEX(Annuity_NetCF,A648),INDEX(Annuity_NetCF,A648)+(INDEX(Annuity_BEL,(A648+1))*INDEX(Global_DiscountFactor,A648)))</f>
        <v>-3528096.3814909938</v>
      </c>
    </row>
    <row r="649" spans="1:20" x14ac:dyDescent="0.2">
      <c r="A649" s="7">
        <v>647</v>
      </c>
      <c r="B649" s="21">
        <f t="shared" si="20"/>
        <v>75</v>
      </c>
      <c r="C649" s="21"/>
      <c r="D649" s="22" cm="1">
        <f t="array" ref="D649">IF(A649=1,1,INDEX(Life_PolicyHoldersInforce,(A649-1))-INDEX(Life_Deaths,(A649-1))-INDEX(Life_Lapses,(A649-1)))</f>
        <v>3.091700901758311E-3</v>
      </c>
      <c r="E649" s="22" cm="1">
        <f t="array" ref="E649">(INDEX(Life_PolicyHoldersInforce,A649)-INDEX(Life_Deaths,A649))*INDEX(Life_LapseRateFactor,(Global_DurationInforce+A649))</f>
        <v>2.7022602070458772E-5</v>
      </c>
      <c r="F649" s="22" cm="1">
        <f t="array" ref="F649">INDEX(Life_PolicyHoldersInforce,A649)*INDEX(Global_QxFactor,INDEX(Global_Age,A649),Global_QxIndex)</f>
        <v>4.3978175388198475E-7</v>
      </c>
      <c r="G649" s="11" cm="1">
        <f t="array" ref="G649">INDEX(Life_Deaths,A649)*Life_SumAssured</f>
        <v>0.21989087694099238</v>
      </c>
      <c r="H649" s="11" cm="1">
        <f t="array" ref="H649">INDEX(Life_PolicyHoldersInforce,A649)*Life_Premium</f>
        <v>0.13788986021842067</v>
      </c>
      <c r="I649" s="11" cm="1">
        <f t="array" ref="I649">INDEX(Life_PolicyHoldersInforce,A649)*INDEX(Global_EscalatedExpense,A649)</f>
        <v>0.21372635389915548</v>
      </c>
      <c r="J649" s="11" cm="1">
        <f t="array" ref="J649">INDEX(Life_PremiumsReceived,A649)-INDEX(Life_ExpensesPaid,A649)-INDEX(Life_DeathBenefitsPaid,A649)</f>
        <v>-0.29572737062172716</v>
      </c>
      <c r="K649" s="11" cm="1">
        <f t="array" ref="K649">IF(A649=Global_MaxT,INDEX(Life_NetCF,A649),INDEX(Life_NetCF,A649)+(INDEX(Life_BEL,(A649+1))/INDEX(Global_DiscountFactor,A649)))</f>
        <v>-208.27014499077598</v>
      </c>
      <c r="L649" s="11"/>
      <c r="M649" s="5">
        <f t="shared" si="21"/>
        <v>54</v>
      </c>
      <c r="N649" s="22" cm="1">
        <f t="array" ref="N649">INDEX(Annuity_PolicyHoldersInforce,A649)*INDEX(Global_QxFactor,INDEX(Global_Age,A649),Global_QxIndex)</f>
        <v>1.399598812025185E-4</v>
      </c>
      <c r="O649" s="22" cm="1">
        <f t="array" ref="O649">IF(A649=1,1,INDEX(Annuity_PolicyHoldersInforce,(A649-1))-INDEX(Annuity_Deaths,(A649-1)))</f>
        <v>0.98392915827956606</v>
      </c>
      <c r="P649" s="23" cm="1">
        <f t="array" ref="P649">Annuity_Annuity*((1+Annuity_AnnuityEscalation)^INDEX(Annuity_PolicyAge,A649))</f>
        <v>13938.696110832263</v>
      </c>
      <c r="Q649" s="23" cm="1">
        <f t="array" ref="Q649">INDEX(Annuity_PolicyHoldersInforce,A649)*INDEX(Global_EscalatedExpense,A649)</f>
        <v>68.01809042218791</v>
      </c>
      <c r="R649" s="23" cm="1">
        <f t="array" ref="R649">INDEX(Annuity_PolicyHoldersInforce,A649)*INDEX(Annuity_EscalatedAnnuity,A649)</f>
        <v>13714.68953184585</v>
      </c>
      <c r="S649" s="23" cm="1">
        <f t="array" ref="S649">-INDEX(Annuity_ExpensesPaid,A649)-INDEX(Annuity_AnnuitiesPaid,A649)</f>
        <v>-13782.707622268037</v>
      </c>
      <c r="T649" s="23" cm="1">
        <f t="array" ref="T649">IF(A649=Global_MaxT,INDEX(Annuity_NetCF,A649),INDEX(Annuity_NetCF,A649)+(INDEX(Annuity_BEL,(A649+1))*INDEX(Global_DiscountFactor,A649)))</f>
        <v>-3531418.0803944939</v>
      </c>
    </row>
    <row r="650" spans="1:20" x14ac:dyDescent="0.2">
      <c r="A650" s="7">
        <v>648</v>
      </c>
      <c r="B650" s="21">
        <f t="shared" si="20"/>
        <v>76</v>
      </c>
      <c r="C650" s="21"/>
      <c r="D650" s="22" cm="1">
        <f t="array" ref="D650">IF(A650=1,1,INDEX(Life_PolicyHoldersInforce,(A650-1))-INDEX(Life_Deaths,(A650-1))-INDEX(Life_Lapses,(A650-1)))</f>
        <v>3.06423851793397E-3</v>
      </c>
      <c r="E650" s="22" cm="1">
        <f t="array" ref="E650">(INDEX(Life_PolicyHoldersInforce,A650)-INDEX(Life_Deaths,A650))*INDEX(Life_LapseRateFactor,(Global_DurationInforce+A650))</f>
        <v>2.6782103403293485E-5</v>
      </c>
      <c r="F650" s="22" cm="1">
        <f t="array" ref="F650">INDEX(Life_PolicyHoldersInforce,A650)*INDEX(Global_QxFactor,INDEX(Global_Age,A650),Global_QxIndex)</f>
        <v>4.8933690871435971E-7</v>
      </c>
      <c r="G650" s="11" cm="1">
        <f t="array" ref="G650">INDEX(Life_Deaths,A650)*Life_SumAssured</f>
        <v>0.24466845435717985</v>
      </c>
      <c r="H650" s="11" cm="1">
        <f t="array" ref="H650">INDEX(Life_PolicyHoldersInforce,A650)*Life_Premium</f>
        <v>0.13666503789985507</v>
      </c>
      <c r="I650" s="11" cm="1">
        <f t="array" ref="I650">INDEX(Life_PolicyHoldersInforce,A650)*INDEX(Global_EscalatedExpense,A650)</f>
        <v>0.21269091843358734</v>
      </c>
      <c r="J650" s="11" cm="1">
        <f t="array" ref="J650">INDEX(Life_PremiumsReceived,A650)-INDEX(Life_ExpensesPaid,A650)-INDEX(Life_DeathBenefitsPaid,A650)</f>
        <v>-0.32069433489091215</v>
      </c>
      <c r="K650" s="11" cm="1">
        <f t="array" ref="K650">IF(A650=Global_MaxT,INDEX(Life_NetCF,A650),INDEX(Life_NetCF,A650)+(INDEX(Life_BEL,(A650+1))/INDEX(Global_DiscountFactor,A650)))</f>
        <v>-206.96699530514931</v>
      </c>
      <c r="L650" s="11"/>
      <c r="M650" s="5">
        <f t="shared" si="21"/>
        <v>55</v>
      </c>
      <c r="N650" s="22" cm="1">
        <f t="array" ref="N650">INDEX(Annuity_PolicyHoldersInforce,A650)*INDEX(Global_QxFactor,INDEX(Global_Age,A650),Global_QxIndex)</f>
        <v>1.5710407735994877E-4</v>
      </c>
      <c r="O650" s="22" cm="1">
        <f t="array" ref="O650">IF(A650=1,1,INDEX(Annuity_PolicyHoldersInforce,(A650-1))-INDEX(Annuity_Deaths,(A650-1)))</f>
        <v>0.98378919839836354</v>
      </c>
      <c r="P650" s="23" cm="1">
        <f t="array" ref="P650">Annuity_Annuity*((1+Annuity_AnnuityEscalation)^INDEX(Annuity_PolicyAge,A650))</f>
        <v>14635.630916373879</v>
      </c>
      <c r="Q650" s="23" cm="1">
        <f t="array" ref="Q650">INDEX(Annuity_PolicyHoldersInforce,A650)*INDEX(Global_EscalatedExpense,A650)</f>
        <v>68.285489829776864</v>
      </c>
      <c r="R650" s="23" cm="1">
        <f t="array" ref="R650">INDEX(Annuity_PolicyHoldersInforce,A650)*INDEX(Annuity_EscalatedAnnuity,A650)</f>
        <v>14398.375607273765</v>
      </c>
      <c r="S650" s="23" cm="1">
        <f t="array" ref="S650">-INDEX(Annuity_ExpensesPaid,A650)-INDEX(Annuity_AnnuitiesPaid,A650)</f>
        <v>-14466.661097103542</v>
      </c>
      <c r="T650" s="23" cm="1">
        <f t="array" ref="T650">IF(A650=Global_MaxT,INDEX(Annuity_NetCF,A650),INDEX(Annuity_NetCF,A650)+(INDEX(Annuity_BEL,(A650+1))*INDEX(Global_DiscountFactor,A650)))</f>
        <v>-3534757.6408196338</v>
      </c>
    </row>
    <row r="651" spans="1:20" x14ac:dyDescent="0.2">
      <c r="A651" s="7">
        <v>649</v>
      </c>
      <c r="B651" s="21">
        <f t="shared" si="20"/>
        <v>76</v>
      </c>
      <c r="C651" s="21"/>
      <c r="D651" s="22" cm="1">
        <f t="array" ref="D651">IF(A651=1,1,INDEX(Life_PolicyHoldersInforce,(A651-1))-INDEX(Life_Deaths,(A651-1))-INDEX(Life_Lapses,(A651-1)))</f>
        <v>3.036967077621962E-3</v>
      </c>
      <c r="E651" s="22" cm="1">
        <f t="array" ref="E651">(INDEX(Life_PolicyHoldersInforce,A651)-INDEX(Life_Deaths,A651))*INDEX(Life_LapseRateFactor,(Global_DurationInforce+A651))</f>
        <v>2.6543745152093966E-5</v>
      </c>
      <c r="F651" s="22" cm="1">
        <f t="array" ref="F651">INDEX(Life_PolicyHoldersInforce,A651)*INDEX(Global_QxFactor,INDEX(Global_Age,A651),Global_QxIndex)</f>
        <v>4.8498185533964279E-7</v>
      </c>
      <c r="G651" s="11" cm="1">
        <f t="array" ref="G651">INDEX(Life_Deaths,A651)*Life_SumAssured</f>
        <v>0.24249092766982139</v>
      </c>
      <c r="H651" s="11" cm="1">
        <f t="array" ref="H651">INDEX(Life_PolicyHoldersInforce,A651)*Life_Premium</f>
        <v>0.13544873166193952</v>
      </c>
      <c r="I651" s="11" cm="1">
        <f t="array" ref="I651">INDEX(Life_PolicyHoldersInforce,A651)*INDEX(Global_EscalatedExpense,A651)</f>
        <v>0.21165680596787431</v>
      </c>
      <c r="J651" s="11" cm="1">
        <f t="array" ref="J651">INDEX(Life_PremiumsReceived,A651)-INDEX(Life_ExpensesPaid,A651)-INDEX(Life_DeathBenefitsPaid,A651)</f>
        <v>-0.31869900197575618</v>
      </c>
      <c r="K651" s="11" cm="1">
        <f t="array" ref="K651">IF(A651=Global_MaxT,INDEX(Life_NetCF,A651),INDEX(Life_NetCF,A651)+(INDEX(Life_BEL,(A651+1))/INDEX(Global_DiscountFactor,A651)))</f>
        <v>-205.64531201549724</v>
      </c>
      <c r="L651" s="11"/>
      <c r="M651" s="5">
        <f t="shared" si="21"/>
        <v>55</v>
      </c>
      <c r="N651" s="22" cm="1">
        <f t="array" ref="N651">INDEX(Annuity_PolicyHoldersInforce,A651)*INDEX(Global_QxFactor,INDEX(Global_Age,A651),Global_QxIndex)</f>
        <v>1.5707898896584637E-4</v>
      </c>
      <c r="O651" s="22" cm="1">
        <f t="array" ref="O651">IF(A651=1,1,INDEX(Annuity_PolicyHoldersInforce,(A651-1))-INDEX(Annuity_Deaths,(A651-1)))</f>
        <v>0.98363209432100362</v>
      </c>
      <c r="P651" s="23" cm="1">
        <f t="array" ref="P651">Annuity_Annuity*((1+Annuity_AnnuityEscalation)^INDEX(Annuity_PolicyAge,A651))</f>
        <v>14635.630916373879</v>
      </c>
      <c r="Q651" s="23" cm="1">
        <f t="array" ref="Q651">INDEX(Annuity_PolicyHoldersInforce,A651)*INDEX(Global_EscalatedExpense,A651)</f>
        <v>68.552744238009836</v>
      </c>
      <c r="R651" s="23" cm="1">
        <f t="array" ref="R651">INDEX(Annuity_PolicyHoldersInforce,A651)*INDEX(Annuity_EscalatedAnnuity,A651)</f>
        <v>14396.076289982067</v>
      </c>
      <c r="S651" s="23" cm="1">
        <f t="array" ref="S651">-INDEX(Annuity_ExpensesPaid,A651)-INDEX(Annuity_AnnuitiesPaid,A651)</f>
        <v>-14464.629034220077</v>
      </c>
      <c r="T651" s="23" cm="1">
        <f t="array" ref="T651">IF(A651=Global_MaxT,INDEX(Annuity_NetCF,A651),INDEX(Annuity_NetCF,A651)+(INDEX(Annuity_BEL,(A651+1))*INDEX(Global_DiscountFactor,A651)))</f>
        <v>-3537426.1740710507</v>
      </c>
    </row>
    <row r="652" spans="1:20" x14ac:dyDescent="0.2">
      <c r="A652" s="7">
        <v>650</v>
      </c>
      <c r="B652" s="21">
        <f t="shared" si="20"/>
        <v>76</v>
      </c>
      <c r="C652" s="21"/>
      <c r="D652" s="22" cm="1">
        <f t="array" ref="D652">IF(A652=1,1,INDEX(Life_PolicyHoldersInforce,(A652-1))-INDEX(Life_Deaths,(A652-1))-INDEX(Life_Lapses,(A652-1)))</f>
        <v>3.0099383506145285E-3</v>
      </c>
      <c r="E652" s="22" cm="1">
        <f t="array" ref="E652">(INDEX(Life_PolicyHoldersInforce,A652)-INDEX(Life_Deaths,A652))*INDEX(Life_LapseRateFactor,(Global_DurationInforce+A652))</f>
        <v>2.6307508267355454E-5</v>
      </c>
      <c r="F652" s="22" cm="1">
        <f t="array" ref="F652">INDEX(Life_PolicyHoldersInforce,A652)*INDEX(Global_QxFactor,INDEX(Global_Age,A652),Global_QxIndex)</f>
        <v>4.8066556153846066E-7</v>
      </c>
      <c r="G652" s="11" cm="1">
        <f t="array" ref="G652">INDEX(Life_Deaths,A652)*Life_SumAssured</f>
        <v>0.24033278076923034</v>
      </c>
      <c r="H652" s="11" cm="1">
        <f t="array" ref="H652">INDEX(Life_PolicyHoldersInforce,A652)*Life_Premium</f>
        <v>0.13424325043740798</v>
      </c>
      <c r="I652" s="11" cm="1">
        <f t="array" ref="I652">INDEX(Life_PolicyHoldersInforce,A652)*INDEX(Global_EscalatedExpense,A652)</f>
        <v>0.21062772140179983</v>
      </c>
      <c r="J652" s="11" cm="1">
        <f t="array" ref="J652">INDEX(Life_PremiumsReceived,A652)-INDEX(Life_ExpensesPaid,A652)-INDEX(Life_DeathBenefitsPaid,A652)</f>
        <v>-0.3167172517336222</v>
      </c>
      <c r="K652" s="11" cm="1">
        <f t="array" ref="K652">IF(A652=Global_MaxT,INDEX(Life_NetCF,A652),INDEX(Life_NetCF,A652)+(INDEX(Life_BEL,(A652+1))/INDEX(Global_DiscountFactor,A652)))</f>
        <v>-204.33201659064801</v>
      </c>
      <c r="L652" s="11"/>
      <c r="M652" s="5">
        <f t="shared" si="21"/>
        <v>55</v>
      </c>
      <c r="N652" s="22" cm="1">
        <f t="array" ref="N652">INDEX(Annuity_PolicyHoldersInforce,A652)*INDEX(Global_QxFactor,INDEX(Global_Age,A652),Global_QxIndex)</f>
        <v>1.570539045781805E-4</v>
      </c>
      <c r="O652" s="22" cm="1">
        <f t="array" ref="O652">IF(A652=1,1,INDEX(Annuity_PolicyHoldersInforce,(A652-1))-INDEX(Annuity_Deaths,(A652-1)))</f>
        <v>0.98347501533203774</v>
      </c>
      <c r="P652" s="23" cm="1">
        <f t="array" ref="P652">Annuity_Annuity*((1+Annuity_AnnuityEscalation)^INDEX(Annuity_PolicyAge,A652))</f>
        <v>14635.630916373879</v>
      </c>
      <c r="Q652" s="23" cm="1">
        <f t="array" ref="Q652">INDEX(Annuity_PolicyHoldersInforce,A652)*INDEX(Global_EscalatedExpense,A652)</f>
        <v>68.821044621294249</v>
      </c>
      <c r="R652" s="23" cm="1">
        <f t="array" ref="R652">INDEX(Annuity_PolicyHoldersInforce,A652)*INDEX(Annuity_EscalatedAnnuity,A652)</f>
        <v>14393.777339874847</v>
      </c>
      <c r="S652" s="23" cm="1">
        <f t="array" ref="S652">-INDEX(Annuity_ExpensesPaid,A652)-INDEX(Annuity_AnnuitiesPaid,A652)</f>
        <v>-14462.598384496141</v>
      </c>
      <c r="T652" s="23" cm="1">
        <f t="array" ref="T652">IF(A652=Global_MaxT,INDEX(Annuity_NetCF,A652),INDEX(Annuity_NetCF,A652)+(INDEX(Annuity_BEL,(A652+1))*INDEX(Global_DiscountFactor,A652)))</f>
        <v>-3540109.7384970565</v>
      </c>
    </row>
    <row r="653" spans="1:20" x14ac:dyDescent="0.2">
      <c r="A653" s="7">
        <v>651</v>
      </c>
      <c r="B653" s="21">
        <f t="shared" si="20"/>
        <v>76</v>
      </c>
      <c r="C653" s="21"/>
      <c r="D653" s="22" cm="1">
        <f t="array" ref="D653">IF(A653=1,1,INDEX(Life_PolicyHoldersInforce,(A653-1))-INDEX(Life_Deaths,(A653-1))-INDEX(Life_Lapses,(A653-1)))</f>
        <v>2.9831501767856347E-3</v>
      </c>
      <c r="E653" s="22" cm="1">
        <f t="array" ref="E653">(INDEX(Life_PolicyHoldersInforce,A653)-INDEX(Life_Deaths,A653))*INDEX(Life_LapseRateFactor,(Global_DurationInforce+A653))</f>
        <v>2.6073373869112016E-5</v>
      </c>
      <c r="F653" s="22" cm="1">
        <f t="array" ref="F653">INDEX(Life_PolicyHoldersInforce,A653)*INDEX(Global_QxFactor,INDEX(Global_Age,A653),Global_QxIndex)</f>
        <v>4.7638768235418228E-7</v>
      </c>
      <c r="G653" s="11" cm="1">
        <f t="array" ref="G653">INDEX(Life_Deaths,A653)*Life_SumAssured</f>
        <v>0.23819384117709114</v>
      </c>
      <c r="H653" s="11" cm="1">
        <f t="array" ref="H653">INDEX(Life_PolicyHoldersInforce,A653)*Life_Premium</f>
        <v>0.13304849788463932</v>
      </c>
      <c r="I653" s="11" cm="1">
        <f t="array" ref="I653">INDEX(Life_PolicyHoldersInforce,A653)*INDEX(Global_EscalatedExpense,A653)</f>
        <v>0.20960364028949674</v>
      </c>
      <c r="J653" s="11" cm="1">
        <f t="array" ref="J653">INDEX(Life_PremiumsReceived,A653)-INDEX(Life_ExpensesPaid,A653)-INDEX(Life_DeathBenefitsPaid,A653)</f>
        <v>-0.31474898358194858</v>
      </c>
      <c r="K653" s="11" cm="1">
        <f t="array" ref="K653">IF(A653=Global_MaxT,INDEX(Life_NetCF,A653),INDEX(Life_NetCF,A653)+(INDEX(Life_BEL,(A653+1))/INDEX(Global_DiscountFactor,A653)))</f>
        <v>-203.02705488313805</v>
      </c>
      <c r="L653" s="11"/>
      <c r="M653" s="5">
        <f t="shared" si="21"/>
        <v>55</v>
      </c>
      <c r="N653" s="22" cm="1">
        <f t="array" ref="N653">INDEX(Annuity_PolicyHoldersInforce,A653)*INDEX(Global_QxFactor,INDEX(Global_Age,A653),Global_QxIndex)</f>
        <v>1.5702882419631138E-4</v>
      </c>
      <c r="O653" s="22" cm="1">
        <f t="array" ref="O653">IF(A653=1,1,INDEX(Annuity_PolicyHoldersInforce,(A653-1))-INDEX(Annuity_Deaths,(A653-1)))</f>
        <v>0.98331796142745953</v>
      </c>
      <c r="P653" s="23" cm="1">
        <f t="array" ref="P653">Annuity_Annuity*((1+Annuity_AnnuityEscalation)^INDEX(Annuity_PolicyAge,A653))</f>
        <v>14635.630916373879</v>
      </c>
      <c r="Q653" s="23" cm="1">
        <f t="array" ref="Q653">INDEX(Annuity_PolicyHoldersInforce,A653)*INDEX(Global_EscalatedExpense,A653)</f>
        <v>69.090395073346329</v>
      </c>
      <c r="R653" s="23" cm="1">
        <f t="array" ref="R653">INDEX(Annuity_PolicyHoldersInforce,A653)*INDEX(Annuity_EscalatedAnnuity,A653)</f>
        <v>14391.478756893464</v>
      </c>
      <c r="S653" s="23" cm="1">
        <f t="array" ref="S653">-INDEX(Annuity_ExpensesPaid,A653)-INDEX(Annuity_AnnuitiesPaid,A653)</f>
        <v>-14460.569151966811</v>
      </c>
      <c r="T653" s="23" cm="1">
        <f t="array" ref="T653">IF(A653=Global_MaxT,INDEX(Annuity_NetCF,A653),INDEX(Annuity_NetCF,A653)+(INDEX(Annuity_BEL,(A653+1))*INDEX(Global_DiscountFactor,A653)))</f>
        <v>-3542808.4058426153</v>
      </c>
    </row>
    <row r="654" spans="1:20" x14ac:dyDescent="0.2">
      <c r="A654" s="7">
        <v>652</v>
      </c>
      <c r="B654" s="21">
        <f t="shared" si="20"/>
        <v>76</v>
      </c>
      <c r="C654" s="21"/>
      <c r="D654" s="22" cm="1">
        <f t="array" ref="D654">IF(A654=1,1,INDEX(Life_PolicyHoldersInforce,(A654-1))-INDEX(Life_Deaths,(A654-1))-INDEX(Life_Lapses,(A654-1)))</f>
        <v>2.9566004152341684E-3</v>
      </c>
      <c r="E654" s="22" cm="1">
        <f t="array" ref="E654">(INDEX(Life_PolicyHoldersInforce,A654)-INDEX(Life_Deaths,A654))*INDEX(Life_LapseRateFactor,(Global_DurationInforce+A654))</f>
        <v>2.5841323245427673E-5</v>
      </c>
      <c r="F654" s="22" cm="1">
        <f t="array" ref="F654">INDEX(Life_PolicyHoldersInforce,A654)*INDEX(Global_QxFactor,INDEX(Global_Age,A654),Global_QxIndex)</f>
        <v>4.7214787590025862E-7</v>
      </c>
      <c r="G654" s="11" cm="1">
        <f t="array" ref="G654">INDEX(Life_Deaths,A654)*Life_SumAssured</f>
        <v>0.23607393795012932</v>
      </c>
      <c r="H654" s="11" cm="1">
        <f t="array" ref="H654">INDEX(Life_PolicyHoldersInforce,A654)*Life_Premium</f>
        <v>0.13186437851944391</v>
      </c>
      <c r="I654" s="11" cm="1">
        <f t="array" ref="I654">INDEX(Life_PolicyHoldersInforce,A654)*INDEX(Global_EscalatedExpense,A654)</f>
        <v>0.20858453830395612</v>
      </c>
      <c r="J654" s="11" cm="1">
        <f t="array" ref="J654">INDEX(Life_PremiumsReceived,A654)-INDEX(Life_ExpensesPaid,A654)-INDEX(Life_DeathBenefitsPaid,A654)</f>
        <v>-0.31279409773464151</v>
      </c>
      <c r="K654" s="11" cm="1">
        <f t="array" ref="K654">IF(A654=Global_MaxT,INDEX(Life_NetCF,A654),INDEX(Life_NetCF,A654)+(INDEX(Life_BEL,(A654+1))/INDEX(Global_DiscountFactor,A654)))</f>
        <v>-201.73037310788794</v>
      </c>
      <c r="L654" s="11"/>
      <c r="M654" s="5">
        <f t="shared" si="21"/>
        <v>55</v>
      </c>
      <c r="N654" s="22" cm="1">
        <f t="array" ref="N654">INDEX(Annuity_PolicyHoldersInforce,A654)*INDEX(Global_QxFactor,INDEX(Global_Age,A654),Global_QxIndex)</f>
        <v>1.5700374781959934E-4</v>
      </c>
      <c r="O654" s="22" cm="1">
        <f t="array" ref="O654">IF(A654=1,1,INDEX(Annuity_PolicyHoldersInforce,(A654-1))-INDEX(Annuity_Deaths,(A654-1)))</f>
        <v>0.9831609326032632</v>
      </c>
      <c r="P654" s="23" cm="1">
        <f t="array" ref="P654">Annuity_Annuity*((1+Annuity_AnnuityEscalation)^INDEX(Annuity_PolicyAge,A654))</f>
        <v>14635.630916373879</v>
      </c>
      <c r="Q654" s="23" cm="1">
        <f t="array" ref="Q654">INDEX(Annuity_PolicyHoldersInforce,A654)*INDEX(Global_EscalatedExpense,A654)</f>
        <v>69.360799703904675</v>
      </c>
      <c r="R654" s="23" cm="1">
        <f t="array" ref="R654">INDEX(Annuity_PolicyHoldersInforce,A654)*INDEX(Annuity_EscalatedAnnuity,A654)</f>
        <v>14389.180540979294</v>
      </c>
      <c r="S654" s="23" cm="1">
        <f t="array" ref="S654">-INDEX(Annuity_ExpensesPaid,A654)-INDEX(Annuity_AnnuitiesPaid,A654)</f>
        <v>-14458.541340683199</v>
      </c>
      <c r="T654" s="23" cm="1">
        <f t="array" ref="T654">IF(A654=Global_MaxT,INDEX(Annuity_NetCF,A654),INDEX(Annuity_NetCF,A654)+(INDEX(Annuity_BEL,(A654+1))*INDEX(Global_DiscountFactor,A654)))</f>
        <v>-3545522.2481978592</v>
      </c>
    </row>
    <row r="655" spans="1:20" x14ac:dyDescent="0.2">
      <c r="A655" s="7">
        <v>653</v>
      </c>
      <c r="B655" s="21">
        <f t="shared" si="20"/>
        <v>76</v>
      </c>
      <c r="C655" s="21"/>
      <c r="D655" s="22" cm="1">
        <f t="array" ref="D655">IF(A655=1,1,INDEX(Life_PolicyHoldersInforce,(A655-1))-INDEX(Life_Deaths,(A655-1))-INDEX(Life_Lapses,(A655-1)))</f>
        <v>2.9302869441128403E-3</v>
      </c>
      <c r="E655" s="22" cm="1">
        <f t="array" ref="E655">(INDEX(Life_PolicyHoldersInforce,A655)-INDEX(Life_Deaths,A655))*INDEX(Life_LapseRateFactor,(Global_DurationInforce+A655))</f>
        <v>2.5611337850900965E-5</v>
      </c>
      <c r="F655" s="22" cm="1">
        <f t="array" ref="F655">INDEX(Life_PolicyHoldersInforce,A655)*INDEX(Global_QxFactor,INDEX(Global_Age,A655),Global_QxIndex)</f>
        <v>4.6794580333289954E-7</v>
      </c>
      <c r="G655" s="11" cm="1">
        <f t="array" ref="G655">INDEX(Life_Deaths,A655)*Life_SumAssured</f>
        <v>0.23397290166644977</v>
      </c>
      <c r="H655" s="11" cm="1">
        <f t="array" ref="H655">INDEX(Life_PolicyHoldersInforce,A655)*Life_Premium</f>
        <v>0.13069079770743269</v>
      </c>
      <c r="I655" s="11" cm="1">
        <f t="array" ref="I655">INDEX(Life_PolicyHoldersInforce,A655)*INDEX(Global_EscalatedExpense,A655)</f>
        <v>0.20757039123644802</v>
      </c>
      <c r="J655" s="11" cm="1">
        <f t="array" ref="J655">INDEX(Life_PremiumsReceived,A655)-INDEX(Life_ExpensesPaid,A655)-INDEX(Life_DeathBenefitsPaid,A655)</f>
        <v>-0.3108524951954651</v>
      </c>
      <c r="K655" s="11" cm="1">
        <f t="array" ref="K655">IF(A655=Global_MaxT,INDEX(Life_NetCF,A655),INDEX(Life_NetCF,A655)+(INDEX(Life_BEL,(A655+1))/INDEX(Global_DiscountFactor,A655)))</f>
        <v>-200.44191783965445</v>
      </c>
      <c r="L655" s="11"/>
      <c r="M655" s="5">
        <f t="shared" si="21"/>
        <v>55</v>
      </c>
      <c r="N655" s="22" cm="1">
        <f t="array" ref="N655">INDEX(Annuity_PolicyHoldersInforce,A655)*INDEX(Global_QxFactor,INDEX(Global_Age,A655),Global_QxIndex)</f>
        <v>1.5697867544740474E-4</v>
      </c>
      <c r="O655" s="22" cm="1">
        <f t="array" ref="O655">IF(A655=1,1,INDEX(Annuity_PolicyHoldersInforce,(A655-1))-INDEX(Annuity_Deaths,(A655-1)))</f>
        <v>0.98300392885544363</v>
      </c>
      <c r="P655" s="23" cm="1">
        <f t="array" ref="P655">Annuity_Annuity*((1+Annuity_AnnuityEscalation)^INDEX(Annuity_PolicyAge,A655))</f>
        <v>14635.630916373879</v>
      </c>
      <c r="Q655" s="23" cm="1">
        <f t="array" ref="Q655">INDEX(Annuity_PolicyHoldersInforce,A655)*INDEX(Global_EscalatedExpense,A655)</f>
        <v>69.632262638792483</v>
      </c>
      <c r="R655" s="23" cm="1">
        <f t="array" ref="R655">INDEX(Annuity_PolicyHoldersInforce,A655)*INDEX(Annuity_EscalatedAnnuity,A655)</f>
        <v>14386.882692073719</v>
      </c>
      <c r="S655" s="23" cm="1">
        <f t="array" ref="S655">-INDEX(Annuity_ExpensesPaid,A655)-INDEX(Annuity_AnnuitiesPaid,A655)</f>
        <v>-14456.514954712511</v>
      </c>
      <c r="T655" s="23" cm="1">
        <f t="array" ref="T655">IF(A655=Global_MaxT,INDEX(Annuity_NetCF,A655),INDEX(Annuity_NetCF,A655)+(INDEX(Annuity_BEL,(A655+1))*INDEX(Global_DiscountFactor,A655)))</f>
        <v>-3548251.3379997509</v>
      </c>
    </row>
    <row r="656" spans="1:20" x14ac:dyDescent="0.2">
      <c r="A656" s="7">
        <v>654</v>
      </c>
      <c r="B656" s="21">
        <f t="shared" si="20"/>
        <v>76</v>
      </c>
      <c r="C656" s="21"/>
      <c r="D656" s="22" cm="1">
        <f t="array" ref="D656">IF(A656=1,1,INDEX(Life_PolicyHoldersInforce,(A656-1))-INDEX(Life_Deaths,(A656-1))-INDEX(Life_Lapses,(A656-1)))</f>
        <v>2.9042076604586064E-3</v>
      </c>
      <c r="E656" s="22" cm="1">
        <f t="array" ref="E656">(INDEX(Life_PolicyHoldersInforce,A656)-INDEX(Life_Deaths,A656))*INDEX(Life_LapseRateFactor,(Global_DurationInforce+A656))</f>
        <v>2.5383399305182782E-5</v>
      </c>
      <c r="F656" s="22" cm="1">
        <f t="array" ref="F656">INDEX(Life_PolicyHoldersInforce,A656)*INDEX(Global_QxFactor,INDEX(Global_Age,A656),Global_QxIndex)</f>
        <v>4.637811288239935E-7</v>
      </c>
      <c r="G656" s="11" cm="1">
        <f t="array" ref="G656">INDEX(Life_Deaths,A656)*Life_SumAssured</f>
        <v>0.23189056441199674</v>
      </c>
      <c r="H656" s="11" cm="1">
        <f t="array" ref="H656">INDEX(Life_PolicyHoldersInforce,A656)*Life_Premium</f>
        <v>0.12952766165645385</v>
      </c>
      <c r="I656" s="11" cm="1">
        <f t="array" ref="I656">INDEX(Life_PolicyHoldersInforce,A656)*INDEX(Global_EscalatedExpense,A656)</f>
        <v>0.20656117499594601</v>
      </c>
      <c r="J656" s="11" cm="1">
        <f t="array" ref="J656">INDEX(Life_PremiumsReceived,A656)-INDEX(Life_ExpensesPaid,A656)-INDEX(Life_DeathBenefitsPaid,A656)</f>
        <v>-0.30892407775148889</v>
      </c>
      <c r="K656" s="11" cm="1">
        <f t="array" ref="K656">IF(A656=Global_MaxT,INDEX(Life_NetCF,A656),INDEX(Life_NetCF,A656)+(INDEX(Life_BEL,(A656+1))/INDEX(Global_DiscountFactor,A656)))</f>
        <v>-199.16163601050144</v>
      </c>
      <c r="L656" s="11"/>
      <c r="M656" s="5">
        <f t="shared" si="21"/>
        <v>55</v>
      </c>
      <c r="N656" s="22" cm="1">
        <f t="array" ref="N656">INDEX(Annuity_PolicyHoldersInforce,A656)*INDEX(Global_QxFactor,INDEX(Global_Age,A656),Global_QxIndex)</f>
        <v>1.5695360707908813E-4</v>
      </c>
      <c r="O656" s="22" cm="1">
        <f t="array" ref="O656">IF(A656=1,1,INDEX(Annuity_PolicyHoldersInforce,(A656-1))-INDEX(Annuity_Deaths,(A656-1)))</f>
        <v>0.98284695017999624</v>
      </c>
      <c r="P656" s="23" cm="1">
        <f t="array" ref="P656">Annuity_Annuity*((1+Annuity_AnnuityEscalation)^INDEX(Annuity_PolicyAge,A656))</f>
        <v>14635.630916373879</v>
      </c>
      <c r="Q656" s="23" cm="1">
        <f t="array" ref="Q656">INDEX(Annuity_PolicyHoldersInforce,A656)*INDEX(Global_EscalatedExpense,A656)</f>
        <v>69.904788019980373</v>
      </c>
      <c r="R656" s="23" cm="1">
        <f t="array" ref="R656">INDEX(Annuity_PolicyHoldersInforce,A656)*INDEX(Annuity_EscalatedAnnuity,A656)</f>
        <v>14384.58521011813</v>
      </c>
      <c r="S656" s="23" cm="1">
        <f t="array" ref="S656">-INDEX(Annuity_ExpensesPaid,A656)-INDEX(Annuity_AnnuitiesPaid,A656)</f>
        <v>-14454.48999813811</v>
      </c>
      <c r="T656" s="23" cm="1">
        <f t="array" ref="T656">IF(A656=Global_MaxT,INDEX(Annuity_NetCF,A656),INDEX(Annuity_NetCF,A656)+(INDEX(Annuity_BEL,(A656+1))*INDEX(Global_DiscountFactor,A656)))</f>
        <v>-3550995.7480337573</v>
      </c>
    </row>
    <row r="657" spans="1:20" x14ac:dyDescent="0.2">
      <c r="A657" s="7">
        <v>655</v>
      </c>
      <c r="B657" s="21">
        <f t="shared" si="20"/>
        <v>76</v>
      </c>
      <c r="C657" s="21"/>
      <c r="D657" s="22" cm="1">
        <f t="array" ref="D657">IF(A657=1,1,INDEX(Life_PolicyHoldersInforce,(A657-1))-INDEX(Life_Deaths,(A657-1))-INDEX(Life_Lapses,(A657-1)))</f>
        <v>2.8783604800245999E-3</v>
      </c>
      <c r="E657" s="22" cm="1">
        <f t="array" ref="E657">(INDEX(Life_PolicyHoldersInforce,A657)-INDEX(Life_Deaths,A657))*INDEX(Life_LapseRateFactor,(Global_DurationInforce+A657))</f>
        <v>2.5157489391507428E-5</v>
      </c>
      <c r="F657" s="22" cm="1">
        <f t="array" ref="F657">INDEX(Life_PolicyHoldersInforce,A657)*INDEX(Global_QxFactor,INDEX(Global_Age,A657),Global_QxIndex)</f>
        <v>4.5965351953426796E-7</v>
      </c>
      <c r="G657" s="11" cm="1">
        <f t="array" ref="G657">INDEX(Life_Deaths,A657)*Life_SumAssured</f>
        <v>0.22982675976713399</v>
      </c>
      <c r="H657" s="11" cm="1">
        <f t="array" ref="H657">INDEX(Life_PolicyHoldersInforce,A657)*Life_Premium</f>
        <v>0.12837487740909717</v>
      </c>
      <c r="I657" s="11" cm="1">
        <f t="array" ref="I657">INDEX(Life_PolicyHoldersInforce,A657)*INDEX(Global_EscalatedExpense,A657)</f>
        <v>0.2055568656085556</v>
      </c>
      <c r="J657" s="11" cm="1">
        <f t="array" ref="J657">INDEX(Life_PremiumsReceived,A657)-INDEX(Life_ExpensesPaid,A657)-INDEX(Life_DeathBenefitsPaid,A657)</f>
        <v>-0.30700874796659239</v>
      </c>
      <c r="K657" s="11" cm="1">
        <f t="array" ref="K657">IF(A657=Global_MaxT,INDEX(Life_NetCF,A657),INDEX(Life_NetCF,A657)+(INDEX(Life_BEL,(A657+1))/INDEX(Global_DiscountFactor,A657)))</f>
        <v>-197.88947490728953</v>
      </c>
      <c r="L657" s="11"/>
      <c r="M657" s="5">
        <f t="shared" si="21"/>
        <v>55</v>
      </c>
      <c r="N657" s="22" cm="1">
        <f t="array" ref="N657">INDEX(Annuity_PolicyHoldersInforce,A657)*INDEX(Global_QxFactor,INDEX(Global_Age,A657),Global_QxIndex)</f>
        <v>1.5692854271401012E-4</v>
      </c>
      <c r="O657" s="22" cm="1">
        <f t="array" ref="O657">IF(A657=1,1,INDEX(Annuity_PolicyHoldersInforce,(A657-1))-INDEX(Annuity_Deaths,(A657-1)))</f>
        <v>0.98268999657291711</v>
      </c>
      <c r="P657" s="23" cm="1">
        <f t="array" ref="P657">Annuity_Annuity*((1+Annuity_AnnuityEscalation)^INDEX(Annuity_PolicyAge,A657))</f>
        <v>14635.630916373879</v>
      </c>
      <c r="Q657" s="23" cm="1">
        <f t="array" ref="Q657">INDEX(Annuity_PolicyHoldersInforce,A657)*INDEX(Global_EscalatedExpense,A657)</f>
        <v>70.178380005649856</v>
      </c>
      <c r="R657" s="23" cm="1">
        <f t="array" ref="R657">INDEX(Annuity_PolicyHoldersInforce,A657)*INDEX(Annuity_EscalatedAnnuity,A657)</f>
        <v>14382.288095053927</v>
      </c>
      <c r="S657" s="23" cm="1">
        <f t="array" ref="S657">-INDEX(Annuity_ExpensesPaid,A657)-INDEX(Annuity_AnnuitiesPaid,A657)</f>
        <v>-14452.466475059577</v>
      </c>
      <c r="T657" s="23" cm="1">
        <f t="array" ref="T657">IF(A657=Global_MaxT,INDEX(Annuity_NetCF,A657),INDEX(Annuity_NetCF,A657)+(INDEX(Annuity_BEL,(A657+1))*INDEX(Global_DiscountFactor,A657)))</f>
        <v>-3553755.5514355297</v>
      </c>
    </row>
    <row r="658" spans="1:20" x14ac:dyDescent="0.2">
      <c r="A658" s="7">
        <v>656</v>
      </c>
      <c r="B658" s="21">
        <f t="shared" si="20"/>
        <v>76</v>
      </c>
      <c r="C658" s="21"/>
      <c r="D658" s="22" cm="1">
        <f t="array" ref="D658">IF(A658=1,1,INDEX(Life_PolicyHoldersInforce,(A658-1))-INDEX(Life_Deaths,(A658-1))-INDEX(Life_Lapses,(A658-1)))</f>
        <v>2.852743337113558E-3</v>
      </c>
      <c r="E658" s="22" cm="1">
        <f t="array" ref="E658">(INDEX(Life_PolicyHoldersInforce,A658)-INDEX(Life_Deaths,A658))*INDEX(Life_LapseRateFactor,(Global_DurationInforce+A658))</f>
        <v>2.493359005523675E-5</v>
      </c>
      <c r="F658" s="22" cm="1">
        <f t="array" ref="F658">INDEX(Life_PolicyHoldersInforce,A658)*INDEX(Global_QxFactor,INDEX(Global_Age,A658),Global_QxIndex)</f>
        <v>4.5556264558668927E-7</v>
      </c>
      <c r="G658" s="11" cm="1">
        <f t="array" ref="G658">INDEX(Life_Deaths,A658)*Life_SumAssured</f>
        <v>0.22778132279334462</v>
      </c>
      <c r="H658" s="11" cm="1">
        <f t="array" ref="H658">INDEX(Life_PolicyHoldersInforce,A658)*Life_Premium</f>
        <v>0.12723235283526468</v>
      </c>
      <c r="I658" s="11" cm="1">
        <f t="array" ref="I658">INDEX(Life_PolicyHoldersInforce,A658)*INDEX(Global_EscalatedExpense,A658)</f>
        <v>0.20455743921694408</v>
      </c>
      <c r="J658" s="11" cm="1">
        <f t="array" ref="J658">INDEX(Life_PremiumsReceived,A658)-INDEX(Life_ExpensesPaid,A658)-INDEX(Life_DeathBenefitsPaid,A658)</f>
        <v>-0.30510640917502402</v>
      </c>
      <c r="K658" s="11" cm="1">
        <f t="array" ref="K658">IF(A658=Global_MaxT,INDEX(Life_NetCF,A658),INDEX(Life_NetCF,A658)+(INDEX(Life_BEL,(A658+1))/INDEX(Global_DiscountFactor,A658)))</f>
        <v>-196.62538216918452</v>
      </c>
      <c r="L658" s="11"/>
      <c r="M658" s="5">
        <f t="shared" si="21"/>
        <v>55</v>
      </c>
      <c r="N658" s="22" cm="1">
        <f t="array" ref="N658">INDEX(Annuity_PolicyHoldersInforce,A658)*INDEX(Global_QxFactor,INDEX(Global_Age,A658),Global_QxIndex)</f>
        <v>1.5690348235153137E-4</v>
      </c>
      <c r="O658" s="22" cm="1">
        <f t="array" ref="O658">IF(A658=1,1,INDEX(Annuity_PolicyHoldersInforce,(A658-1))-INDEX(Annuity_Deaths,(A658-1)))</f>
        <v>0.98253306803020313</v>
      </c>
      <c r="P658" s="23" cm="1">
        <f t="array" ref="P658">Annuity_Annuity*((1+Annuity_AnnuityEscalation)^INDEX(Annuity_PolicyAge,A658))</f>
        <v>14635.630916373879</v>
      </c>
      <c r="Q658" s="23" cm="1">
        <f t="array" ref="Q658">INDEX(Annuity_PolicyHoldersInforce,A658)*INDEX(Global_EscalatedExpense,A658)</f>
        <v>70.453042770256531</v>
      </c>
      <c r="R658" s="23" cm="1">
        <f t="array" ref="R658">INDEX(Annuity_PolicyHoldersInforce,A658)*INDEX(Annuity_EscalatedAnnuity,A658)</f>
        <v>14379.99134682252</v>
      </c>
      <c r="S658" s="23" cm="1">
        <f t="array" ref="S658">-INDEX(Annuity_ExpensesPaid,A658)-INDEX(Annuity_AnnuitiesPaid,A658)</f>
        <v>-14450.444389592776</v>
      </c>
      <c r="T658" s="23" cm="1">
        <f t="array" ref="T658">IF(A658=Global_MaxT,INDEX(Annuity_NetCF,A658),INDEX(Annuity_NetCF,A658)+(INDEX(Annuity_BEL,(A658+1))*INDEX(Global_DiscountFactor,A658)))</f>
        <v>-3556530.8216925897</v>
      </c>
    </row>
    <row r="659" spans="1:20" x14ac:dyDescent="0.2">
      <c r="A659" s="7">
        <v>657</v>
      </c>
      <c r="B659" s="21">
        <f t="shared" si="20"/>
        <v>76</v>
      </c>
      <c r="C659" s="21"/>
      <c r="D659" s="22" cm="1">
        <f t="array" ref="D659">IF(A659=1,1,INDEX(Life_PolicyHoldersInforce,(A659-1))-INDEX(Life_Deaths,(A659-1))-INDEX(Life_Lapses,(A659-1)))</f>
        <v>2.8273541844127345E-3</v>
      </c>
      <c r="E659" s="22" cm="1">
        <f t="array" ref="E659">(INDEX(Life_PolicyHoldersInforce,A659)-INDEX(Life_Deaths,A659))*INDEX(Life_LapseRateFactor,(Global_DurationInforce+A659))</f>
        <v>2.4711683402417201E-5</v>
      </c>
      <c r="F659" s="22" cm="1">
        <f t="array" ref="F659">INDEX(Life_PolicyHoldersInforce,A659)*INDEX(Global_QxFactor,INDEX(Global_Age,A659),Global_QxIndex)</f>
        <v>4.5150818004009908E-7</v>
      </c>
      <c r="G659" s="11" cm="1">
        <f t="array" ref="G659">INDEX(Life_Deaths,A659)*Life_SumAssured</f>
        <v>0.22575409002004954</v>
      </c>
      <c r="H659" s="11" cm="1">
        <f t="array" ref="H659">INDEX(Life_PolicyHoldersInforce,A659)*Life_Premium</f>
        <v>0.12609999662480795</v>
      </c>
      <c r="I659" s="11" cm="1">
        <f t="array" ref="I659">INDEX(Life_PolicyHoldersInforce,A659)*INDEX(Global_EscalatedExpense,A659)</f>
        <v>0.2035628720797743</v>
      </c>
      <c r="J659" s="11" cm="1">
        <f t="array" ref="J659">INDEX(Life_PremiumsReceived,A659)-INDEX(Life_ExpensesPaid,A659)-INDEX(Life_DeathBenefitsPaid,A659)</f>
        <v>-0.30321696547501586</v>
      </c>
      <c r="K659" s="11" cm="1">
        <f t="array" ref="K659">IF(A659=Global_MaxT,INDEX(Life_NetCF,A659),INDEX(Life_NetCF,A659)+(INDEX(Life_BEL,(A659+1))/INDEX(Global_DiscountFactor,A659)))</f>
        <v>-195.36930578518417</v>
      </c>
      <c r="L659" s="11"/>
      <c r="M659" s="5">
        <f t="shared" si="21"/>
        <v>55</v>
      </c>
      <c r="N659" s="22" cm="1">
        <f t="array" ref="N659">INDEX(Annuity_PolicyHoldersInforce,A659)*INDEX(Global_QxFactor,INDEX(Global_Age,A659),Global_QxIndex)</f>
        <v>1.5687842599101275E-4</v>
      </c>
      <c r="O659" s="22" cm="1">
        <f t="array" ref="O659">IF(A659=1,1,INDEX(Annuity_PolicyHoldersInforce,(A659-1))-INDEX(Annuity_Deaths,(A659-1)))</f>
        <v>0.98237616454785159</v>
      </c>
      <c r="P659" s="23" cm="1">
        <f t="array" ref="P659">Annuity_Annuity*((1+Annuity_AnnuityEscalation)^INDEX(Annuity_PolicyAge,A659))</f>
        <v>14635.630916373879</v>
      </c>
      <c r="Q659" s="23" cm="1">
        <f t="array" ref="Q659">INDEX(Annuity_PolicyHoldersInforce,A659)*INDEX(Global_EscalatedExpense,A659)</f>
        <v>70.728780504593971</v>
      </c>
      <c r="R659" s="23" cm="1">
        <f t="array" ref="R659">INDEX(Annuity_PolicyHoldersInforce,A659)*INDEX(Annuity_EscalatedAnnuity,A659)</f>
        <v>14377.69496536533</v>
      </c>
      <c r="S659" s="23" cm="1">
        <f t="array" ref="S659">-INDEX(Annuity_ExpensesPaid,A659)-INDEX(Annuity_AnnuitiesPaid,A659)</f>
        <v>-14448.423745869924</v>
      </c>
      <c r="T659" s="23" cm="1">
        <f t="array" ref="T659">IF(A659=Global_MaxT,INDEX(Annuity_NetCF,A659),INDEX(Annuity_NetCF,A659)+(INDEX(Annuity_BEL,(A659+1))*INDEX(Global_DiscountFactor,A659)))</f>
        <v>-3559321.6326460284</v>
      </c>
    </row>
    <row r="660" spans="1:20" x14ac:dyDescent="0.2">
      <c r="A660" s="7">
        <v>658</v>
      </c>
      <c r="B660" s="21">
        <f t="shared" si="20"/>
        <v>76</v>
      </c>
      <c r="C660" s="21"/>
      <c r="D660" s="22" cm="1">
        <f t="array" ref="D660">IF(A660=1,1,INDEX(Life_PolicyHoldersInforce,(A660-1))-INDEX(Life_Deaths,(A660-1))-INDEX(Life_Lapses,(A660-1)))</f>
        <v>2.8021909928302772E-3</v>
      </c>
      <c r="E660" s="22" cm="1">
        <f t="array" ref="E660">(INDEX(Life_PolicyHoldersInforce,A660)-INDEX(Life_Deaths,A660))*INDEX(Life_LapseRateFactor,(Global_DurationInforce+A660))</f>
        <v>2.4491751698349775E-5</v>
      </c>
      <c r="F660" s="22" cm="1">
        <f t="array" ref="F660">INDEX(Life_PolicyHoldersInforce,A660)*INDEX(Global_QxFactor,INDEX(Global_Age,A660),Global_QxIndex)</f>
        <v>4.4748979886308518E-7</v>
      </c>
      <c r="G660" s="11" cm="1">
        <f t="array" ref="G660">INDEX(Life_Deaths,A660)*Life_SumAssured</f>
        <v>0.22374489943154258</v>
      </c>
      <c r="H660" s="11" cm="1">
        <f t="array" ref="H660">INDEX(Life_PolicyHoldersInforce,A660)*Life_Premium</f>
        <v>0.12497771828023037</v>
      </c>
      <c r="I660" s="11" cm="1">
        <f t="array" ref="I660">INDEX(Life_PolicyHoldersInforce,A660)*INDEX(Global_EscalatedExpense,A660)</f>
        <v>0.20257314057114065</v>
      </c>
      <c r="J660" s="11" cm="1">
        <f t="array" ref="J660">INDEX(Life_PremiumsReceived,A660)-INDEX(Life_ExpensesPaid,A660)-INDEX(Life_DeathBenefitsPaid,A660)</f>
        <v>-0.30134032172245284</v>
      </c>
      <c r="K660" s="11" cm="1">
        <f t="array" ref="K660">IF(A660=Global_MaxT,INDEX(Life_NetCF,A660),INDEX(Life_NetCF,A660)+(INDEX(Life_BEL,(A660+1))/INDEX(Global_DiscountFactor,A660)))</f>
        <v>-194.12119409166323</v>
      </c>
      <c r="L660" s="11"/>
      <c r="M660" s="5">
        <f t="shared" si="21"/>
        <v>55</v>
      </c>
      <c r="N660" s="22" cm="1">
        <f t="array" ref="N660">INDEX(Annuity_PolicyHoldersInforce,A660)*INDEX(Global_QxFactor,INDEX(Global_Age,A660),Global_QxIndex)</f>
        <v>1.5685337363181514E-4</v>
      </c>
      <c r="O660" s="22" cm="1">
        <f t="array" ref="O660">IF(A660=1,1,INDEX(Annuity_PolicyHoldersInforce,(A660-1))-INDEX(Annuity_Deaths,(A660-1)))</f>
        <v>0.9822192861218606</v>
      </c>
      <c r="P660" s="23" cm="1">
        <f t="array" ref="P660">Annuity_Annuity*((1+Annuity_AnnuityEscalation)^INDEX(Annuity_PolicyAge,A660))</f>
        <v>14635.630916373879</v>
      </c>
      <c r="Q660" s="23" cm="1">
        <f t="array" ref="Q660">INDEX(Annuity_PolicyHoldersInforce,A660)*INDEX(Global_EscalatedExpense,A660)</f>
        <v>71.005597415857636</v>
      </c>
      <c r="R660" s="23" cm="1">
        <f t="array" ref="R660">INDEX(Annuity_PolicyHoldersInforce,A660)*INDEX(Annuity_EscalatedAnnuity,A660)</f>
        <v>14375.398950623783</v>
      </c>
      <c r="S660" s="23" cm="1">
        <f t="array" ref="S660">-INDEX(Annuity_ExpensesPaid,A660)-INDEX(Annuity_AnnuitiesPaid,A660)</f>
        <v>-14446.40454803964</v>
      </c>
      <c r="T660" s="23" cm="1">
        <f t="array" ref="T660">IF(A660=Global_MaxT,INDEX(Annuity_NetCF,A660),INDEX(Annuity_NetCF,A660)+(INDEX(Annuity_BEL,(A660+1))*INDEX(Global_DiscountFactor,A660)))</f>
        <v>-3562128.0584922098</v>
      </c>
    </row>
    <row r="661" spans="1:20" x14ac:dyDescent="0.2">
      <c r="A661" s="7">
        <v>659</v>
      </c>
      <c r="B661" s="21">
        <f t="shared" si="20"/>
        <v>76</v>
      </c>
      <c r="C661" s="21"/>
      <c r="D661" s="22" cm="1">
        <f t="array" ref="D661">IF(A661=1,1,INDEX(Life_PolicyHoldersInforce,(A661-1))-INDEX(Life_Deaths,(A661-1))-INDEX(Life_Lapses,(A661-1)))</f>
        <v>2.7772517513330645E-3</v>
      </c>
      <c r="E661" s="22" cm="1">
        <f t="array" ref="E661">(INDEX(Life_PolicyHoldersInforce,A661)-INDEX(Life_Deaths,A661))*INDEX(Life_LapseRateFactor,(Global_DurationInforce+A661))</f>
        <v>2.4273777366172657E-5</v>
      </c>
      <c r="F661" s="22" cm="1">
        <f t="array" ref="F661">INDEX(Life_PolicyHoldersInforce,A661)*INDEX(Global_QxFactor,INDEX(Global_Age,A661),Global_QxIndex)</f>
        <v>4.4350718090808504E-7</v>
      </c>
      <c r="G661" s="11" cm="1">
        <f t="array" ref="G661">INDEX(Life_Deaths,A661)*Life_SumAssured</f>
        <v>0.22175359045404253</v>
      </c>
      <c r="H661" s="11" cm="1">
        <f t="array" ref="H661">INDEX(Life_PolicyHoldersInforce,A661)*Life_Premium</f>
        <v>0.12386542810945468</v>
      </c>
      <c r="I661" s="11" cm="1">
        <f t="array" ref="I661">INDEX(Life_PolicyHoldersInforce,A661)*INDEX(Global_EscalatedExpense,A661)</f>
        <v>0.20158822118000747</v>
      </c>
      <c r="J661" s="11" cm="1">
        <f t="array" ref="J661">INDEX(Life_PremiumsReceived,A661)-INDEX(Life_ExpensesPaid,A661)-INDEX(Life_DeathBenefitsPaid,A661)</f>
        <v>-0.29947638352459532</v>
      </c>
      <c r="K661" s="11" cm="1">
        <f t="array" ref="K661">IF(A661=Global_MaxT,INDEX(Life_NetCF,A661),INDEX(Life_NetCF,A661)+(INDEX(Life_BEL,(A661+1))/INDEX(Global_DiscountFactor,A661)))</f>
        <v>-192.8809957699369</v>
      </c>
      <c r="L661" s="11"/>
      <c r="M661" s="5">
        <f t="shared" si="21"/>
        <v>55</v>
      </c>
      <c r="N661" s="22" cm="1">
        <f t="array" ref="N661">INDEX(Annuity_PolicyHoldersInforce,A661)*INDEX(Global_QxFactor,INDEX(Global_Age,A661),Global_QxIndex)</f>
        <v>1.5682832527329958E-4</v>
      </c>
      <c r="O661" s="22" cm="1">
        <f t="array" ref="O661">IF(A661=1,1,INDEX(Annuity_PolicyHoldersInforce,(A661-1))-INDEX(Annuity_Deaths,(A661-1)))</f>
        <v>0.9820624327482288</v>
      </c>
      <c r="P661" s="23" cm="1">
        <f t="array" ref="P661">Annuity_Annuity*((1+Annuity_AnnuityEscalation)^INDEX(Annuity_PolicyAge,A661))</f>
        <v>14635.630916373879</v>
      </c>
      <c r="Q661" s="23" cm="1">
        <f t="array" ref="Q661">INDEX(Annuity_PolicyHoldersInforce,A661)*INDEX(Global_EscalatedExpense,A661)</f>
        <v>71.283497727708934</v>
      </c>
      <c r="R661" s="23" cm="1">
        <f t="array" ref="R661">INDEX(Annuity_PolicyHoldersInforce,A661)*INDEX(Annuity_EscalatedAnnuity,A661)</f>
        <v>14373.103302539321</v>
      </c>
      <c r="S661" s="23" cm="1">
        <f t="array" ref="S661">-INDEX(Annuity_ExpensesPaid,A661)-INDEX(Annuity_AnnuitiesPaid,A661)</f>
        <v>-14444.38680026703</v>
      </c>
      <c r="T661" s="23" cm="1">
        <f t="array" ref="T661">IF(A661=Global_MaxT,INDEX(Annuity_NetCF,A661),INDEX(Annuity_NetCF,A661)+(INDEX(Annuity_BEL,(A661+1))*INDEX(Global_DiscountFactor,A661)))</f>
        <v>-3564950.1737844832</v>
      </c>
    </row>
    <row r="662" spans="1:20" x14ac:dyDescent="0.2">
      <c r="A662" s="7">
        <v>660</v>
      </c>
      <c r="B662" s="21">
        <f t="shared" si="20"/>
        <v>77</v>
      </c>
      <c r="C662" s="21"/>
      <c r="D662" s="22" cm="1">
        <f t="array" ref="D662">IF(A662=1,1,INDEX(Life_PolicyHoldersInforce,(A662-1))-INDEX(Life_Deaths,(A662-1))-INDEX(Life_Lapses,(A662-1)))</f>
        <v>2.7525344667859836E-3</v>
      </c>
      <c r="E662" s="22" cm="1">
        <f t="array" ref="E662">(INDEX(Life_PolicyHoldersInforce,A662)-INDEX(Life_Deaths,A662))*INDEX(Life_LapseRateFactor,(Global_DurationInforce+A662))</f>
        <v>2.4057271018669228E-5</v>
      </c>
      <c r="F662" s="22" cm="1">
        <f t="array" ref="F662">INDEX(Life_PolicyHoldersInforce,A662)*INDEX(Global_QxFactor,INDEX(Global_Age,A662),Global_QxIndex)</f>
        <v>4.9355083288262217E-7</v>
      </c>
      <c r="G662" s="11" cm="1">
        <f t="array" ref="G662">INDEX(Life_Deaths,A662)*Life_SumAssured</f>
        <v>0.2467754164413111</v>
      </c>
      <c r="H662" s="11" cm="1">
        <f t="array" ref="H662">INDEX(Life_PolicyHoldersInforce,A662)*Life_Premium</f>
        <v>0.12276303721865488</v>
      </c>
      <c r="I662" s="11" cm="1">
        <f t="array" ref="I662">INDEX(Life_PolicyHoldersInforce,A662)*INDEX(Global_EscalatedExpense,A662)</f>
        <v>0.20060809050965081</v>
      </c>
      <c r="J662" s="11" cm="1">
        <f t="array" ref="J662">INDEX(Life_PremiumsReceived,A662)-INDEX(Life_ExpensesPaid,A662)-INDEX(Life_DeathBenefitsPaid,A662)</f>
        <v>-0.32462046973230702</v>
      </c>
      <c r="K662" s="11" cm="1">
        <f t="array" ref="K662">IF(A662=Global_MaxT,INDEX(Life_NetCF,A662),INDEX(Life_NetCF,A662)+(INDEX(Life_BEL,(A662+1))/INDEX(Global_DiscountFactor,A662)))</f>
        <v>-191.64865984384218</v>
      </c>
      <c r="L662" s="11"/>
      <c r="M662" s="5">
        <f t="shared" si="21"/>
        <v>56</v>
      </c>
      <c r="N662" s="22" cm="1">
        <f t="array" ref="N662">INDEX(Annuity_PolicyHoldersInforce,A662)*INDEX(Global_QxFactor,INDEX(Global_Age,A662),Global_QxIndex)</f>
        <v>1.7606330991412964E-4</v>
      </c>
      <c r="O662" s="22" cm="1">
        <f t="array" ref="O662">IF(A662=1,1,INDEX(Annuity_PolicyHoldersInforce,(A662-1))-INDEX(Annuity_Deaths,(A662-1)))</f>
        <v>0.98190560442295549</v>
      </c>
      <c r="P662" s="23" cm="1">
        <f t="array" ref="P662">Annuity_Annuity*((1+Annuity_AnnuityEscalation)^INDEX(Annuity_PolicyAge,A662))</f>
        <v>15367.412462192571</v>
      </c>
      <c r="Q662" s="23" cm="1">
        <f t="array" ref="Q662">INDEX(Annuity_PolicyHoldersInforce,A662)*INDEX(Global_EscalatedExpense,A662)</f>
        <v>71.562485680339776</v>
      </c>
      <c r="R662" s="23" cm="1">
        <f t="array" ref="R662">INDEX(Annuity_PolicyHoldersInforce,A662)*INDEX(Annuity_EscalatedAnnuity,A662)</f>
        <v>15089.348422106055</v>
      </c>
      <c r="S662" s="23" cm="1">
        <f t="array" ref="S662">-INDEX(Annuity_ExpensesPaid,A662)-INDEX(Annuity_AnnuitiesPaid,A662)</f>
        <v>-15160.910907786396</v>
      </c>
      <c r="T662" s="23" cm="1">
        <f t="array" ref="T662">IF(A662=Global_MaxT,INDEX(Annuity_NetCF,A662),INDEX(Annuity_NetCF,A662)+(INDEX(Annuity_BEL,(A662+1))*INDEX(Global_DiscountFactor,A662)))</f>
        <v>-3567788.0534349051</v>
      </c>
    </row>
    <row r="663" spans="1:20" x14ac:dyDescent="0.2">
      <c r="A663" s="7">
        <v>661</v>
      </c>
      <c r="B663" s="21">
        <f t="shared" si="20"/>
        <v>77</v>
      </c>
      <c r="C663" s="21"/>
      <c r="D663" s="22" cm="1">
        <f t="array" ref="D663">IF(A663=1,1,INDEX(Life_PolicyHoldersInforce,(A663-1))-INDEX(Life_Deaths,(A663-1))-INDEX(Life_Lapses,(A663-1)))</f>
        <v>2.7279836449344316E-3</v>
      </c>
      <c r="E663" s="22" cm="1">
        <f t="array" ref="E663">(INDEX(Life_PolicyHoldersInforce,A663)-INDEX(Life_Deaths,A663))*INDEX(Life_LapseRateFactor,(Global_DurationInforce+A663))</f>
        <v>2.3842695767336042E-5</v>
      </c>
      <c r="F663" s="22" cm="1">
        <f t="array" ref="F663">INDEX(Life_PolicyHoldersInforce,A663)*INDEX(Global_QxFactor,INDEX(Global_Age,A663),Global_QxIndex)</f>
        <v>4.8914867962387109E-7</v>
      </c>
      <c r="G663" s="11" cm="1">
        <f t="array" ref="G663">INDEX(Life_Deaths,A663)*Life_SumAssured</f>
        <v>0.24457433981193555</v>
      </c>
      <c r="H663" s="11" cm="1">
        <f t="array" ref="H663">INDEX(Life_PolicyHoldersInforce,A663)*Life_Premium</f>
        <v>0.12166807056407565</v>
      </c>
      <c r="I663" s="11" cm="1">
        <f t="array" ref="I663">INDEX(Life_PolicyHoldersInforce,A663)*INDEX(Global_EscalatedExpense,A663)</f>
        <v>0.19962880886582335</v>
      </c>
      <c r="J663" s="11" cm="1">
        <f t="array" ref="J663">INDEX(Life_PremiumsReceived,A663)-INDEX(Life_ExpensesPaid,A663)-INDEX(Life_DeathBenefitsPaid,A663)</f>
        <v>-0.32253507811368326</v>
      </c>
      <c r="K663" s="11" cm="1">
        <f t="array" ref="K663">IF(A663=Global_MaxT,INDEX(Life_NetCF,A663),INDEX(Life_NetCF,A663)+(INDEX(Life_BEL,(A663+1))/INDEX(Global_DiscountFactor,A663)))</f>
        <v>-190.39727102986865</v>
      </c>
      <c r="L663" s="11"/>
      <c r="M663" s="5">
        <f t="shared" si="21"/>
        <v>56</v>
      </c>
      <c r="N663" s="22" cm="1">
        <f t="array" ref="N663">INDEX(Annuity_PolicyHoldersInforce,A663)*INDEX(Global_QxFactor,INDEX(Global_Age,A663),Global_QxIndex)</f>
        <v>1.7603174039363979E-4</v>
      </c>
      <c r="O663" s="22" cm="1">
        <f t="array" ref="O663">IF(A663=1,1,INDEX(Annuity_PolicyHoldersInforce,(A663-1))-INDEX(Annuity_Deaths,(A663-1)))</f>
        <v>0.98172954111304134</v>
      </c>
      <c r="P663" s="23" cm="1">
        <f t="array" ref="P663">Annuity_Annuity*((1+Annuity_AnnuityEscalation)^INDEX(Annuity_PolicyAge,A663))</f>
        <v>15367.412462192571</v>
      </c>
      <c r="Q663" s="23" cm="1">
        <f t="array" ref="Q663">INDEX(Annuity_PolicyHoldersInforce,A663)*INDEX(Global_EscalatedExpense,A663)</f>
        <v>71.841156117157837</v>
      </c>
      <c r="R663" s="23" cm="1">
        <f t="array" ref="R663">INDEX(Annuity_PolicyHoldersInforce,A663)*INDEX(Annuity_EscalatedAnnuity,A663)</f>
        <v>15086.642784603146</v>
      </c>
      <c r="S663" s="23" cm="1">
        <f t="array" ref="S663">-INDEX(Annuity_ExpensesPaid,A663)-INDEX(Annuity_AnnuitiesPaid,A663)</f>
        <v>-15158.483940720304</v>
      </c>
      <c r="T663" s="23" cm="1">
        <f t="array" ref="T663">IF(A663=Global_MaxT,INDEX(Annuity_NetCF,A663),INDEX(Annuity_NetCF,A663)+(INDEX(Annuity_BEL,(A663+1))*INDEX(Global_DiscountFactor,A663)))</f>
        <v>-3569919.7347831796</v>
      </c>
    </row>
    <row r="664" spans="1:20" x14ac:dyDescent="0.2">
      <c r="A664" s="7">
        <v>662</v>
      </c>
      <c r="B664" s="21">
        <f t="shared" si="20"/>
        <v>77</v>
      </c>
      <c r="C664" s="21"/>
      <c r="D664" s="22" cm="1">
        <f t="array" ref="D664">IF(A664=1,1,INDEX(Life_PolicyHoldersInforce,(A664-1))-INDEX(Life_Deaths,(A664-1))-INDEX(Life_Lapses,(A664-1)))</f>
        <v>2.7036518004874715E-3</v>
      </c>
      <c r="E664" s="22" cm="1">
        <f t="array" ref="E664">(INDEX(Life_PolicyHoldersInforce,A664)-INDEX(Life_Deaths,A664))*INDEX(Life_LapseRateFactor,(Global_DurationInforce+A664))</f>
        <v>2.3630034388047984E-5</v>
      </c>
      <c r="F664" s="22" cm="1">
        <f t="array" ref="F664">INDEX(Life_PolicyHoldersInforce,A664)*INDEX(Global_QxFactor,INDEX(Global_Age,A664),Global_QxIndex)</f>
        <v>4.8478579071647448E-7</v>
      </c>
      <c r="G664" s="11" cm="1">
        <f t="array" ref="G664">INDEX(Life_Deaths,A664)*Life_SumAssured</f>
        <v>0.24239289535823724</v>
      </c>
      <c r="H664" s="11" cm="1">
        <f t="array" ref="H664">INDEX(Life_PolicyHoldersInforce,A664)*Life_Premium</f>
        <v>0.12058287030174124</v>
      </c>
      <c r="I664" s="11" cm="1">
        <f t="array" ref="I664">INDEX(Life_PolicyHoldersInforce,A664)*INDEX(Global_EscalatedExpense,A664)</f>
        <v>0.19865430765002162</v>
      </c>
      <c r="J664" s="11" cm="1">
        <f t="array" ref="J664">INDEX(Life_PremiumsReceived,A664)-INDEX(Life_ExpensesPaid,A664)-INDEX(Life_DeathBenefitsPaid,A664)</f>
        <v>-0.32046433270651764</v>
      </c>
      <c r="K664" s="11" cm="1">
        <f t="array" ref="K664">IF(A664=Global_MaxT,INDEX(Life_NetCF,A664),INDEX(Life_NetCF,A664)+(INDEX(Life_BEL,(A664+1))/INDEX(Global_DiscountFactor,A664)))</f>
        <v>-189.15401919866758</v>
      </c>
      <c r="L664" s="11"/>
      <c r="M664" s="5">
        <f t="shared" si="21"/>
        <v>56</v>
      </c>
      <c r="N664" s="22" cm="1">
        <f t="array" ref="N664">INDEX(Annuity_PolicyHoldersInforce,A664)*INDEX(Global_QxFactor,INDEX(Global_Age,A664),Global_QxIndex)</f>
        <v>1.7600017653381046E-4</v>
      </c>
      <c r="O664" s="22" cm="1">
        <f t="array" ref="O664">IF(A664=1,1,INDEX(Annuity_PolicyHoldersInforce,(A664-1))-INDEX(Annuity_Deaths,(A664-1)))</f>
        <v>0.98155350937264774</v>
      </c>
      <c r="P664" s="23" cm="1">
        <f t="array" ref="P664">Annuity_Annuity*((1+Annuity_AnnuityEscalation)^INDEX(Annuity_PolicyAge,A664))</f>
        <v>15367.412462192571</v>
      </c>
      <c r="Q664" s="23" cm="1">
        <f t="array" ref="Q664">INDEX(Annuity_PolicyHoldersInforce,A664)*INDEX(Global_EscalatedExpense,A664)</f>
        <v>72.120911720479484</v>
      </c>
      <c r="R664" s="23" cm="1">
        <f t="array" ref="R664">INDEX(Annuity_PolicyHoldersInforce,A664)*INDEX(Annuity_EscalatedAnnuity,A664)</f>
        <v>15083.937632242079</v>
      </c>
      <c r="S664" s="23" cm="1">
        <f t="array" ref="S664">-INDEX(Annuity_ExpensesPaid,A664)-INDEX(Annuity_AnnuitiesPaid,A664)</f>
        <v>-15156.058543962559</v>
      </c>
      <c r="T664" s="23" cm="1">
        <f t="array" ref="T664">IF(A664=Global_MaxT,INDEX(Annuity_NetCF,A664),INDEX(Annuity_NetCF,A664)+(INDEX(Annuity_BEL,(A664+1))*INDEX(Global_DiscountFactor,A664)))</f>
        <v>-3572064.2309786575</v>
      </c>
    </row>
    <row r="665" spans="1:20" x14ac:dyDescent="0.2">
      <c r="A665" s="7">
        <v>663</v>
      </c>
      <c r="B665" s="21">
        <f t="shared" si="20"/>
        <v>77</v>
      </c>
      <c r="C665" s="21"/>
      <c r="D665" s="22" cm="1">
        <f t="array" ref="D665">IF(A665=1,1,INDEX(Life_PolicyHoldersInforce,(A665-1))-INDEX(Life_Deaths,(A665-1))-INDEX(Life_Lapses,(A665-1)))</f>
        <v>2.6795369803087068E-3</v>
      </c>
      <c r="E665" s="22" cm="1">
        <f t="array" ref="E665">(INDEX(Life_PolicyHoldersInforce,A665)-INDEX(Life_Deaths,A665))*INDEX(Life_LapseRateFactor,(Global_DurationInforce+A665))</f>
        <v>2.341926981030796E-5</v>
      </c>
      <c r="F665" s="22" cm="1">
        <f t="array" ref="F665">INDEX(Life_PolicyHoldersInforce,A665)*INDEX(Global_QxFactor,INDEX(Global_Age,A665),Global_QxIndex)</f>
        <v>4.8046181594788913E-7</v>
      </c>
      <c r="G665" s="11" cm="1">
        <f t="array" ref="G665">INDEX(Life_Deaths,A665)*Life_SumAssured</f>
        <v>0.24023090797394456</v>
      </c>
      <c r="H665" s="11" cm="1">
        <f t="array" ref="H665">INDEX(Life_PolicyHoldersInforce,A665)*Life_Premium</f>
        <v>0.11950734932176832</v>
      </c>
      <c r="I665" s="11" cm="1">
        <f t="array" ref="I665">INDEX(Life_PolicyHoldersInforce,A665)*INDEX(Global_EscalatedExpense,A665)</f>
        <v>0.19768456352626948</v>
      </c>
      <c r="J665" s="11" cm="1">
        <f t="array" ref="J665">INDEX(Life_PremiumsReceived,A665)-INDEX(Life_ExpensesPaid,A665)-INDEX(Life_DeathBenefitsPaid,A665)</f>
        <v>-0.31840812217844572</v>
      </c>
      <c r="K665" s="11" cm="1">
        <f t="array" ref="K665">IF(A665=Global_MaxT,INDEX(Life_NetCF,A665),INDEX(Life_NetCF,A665)+(INDEX(Life_BEL,(A665+1))/INDEX(Global_DiscountFactor,A665)))</f>
        <v>-187.91885035965433</v>
      </c>
      <c r="L665" s="11"/>
      <c r="M665" s="5">
        <f t="shared" si="21"/>
        <v>56</v>
      </c>
      <c r="N665" s="22" cm="1">
        <f t="array" ref="N665">INDEX(Annuity_PolicyHoldersInforce,A665)*INDEX(Global_QxFactor,INDEX(Global_Age,A665),Global_QxIndex)</f>
        <v>1.759686183336266E-4</v>
      </c>
      <c r="O665" s="22" cm="1">
        <f t="array" ref="O665">IF(A665=1,1,INDEX(Annuity_PolicyHoldersInforce,(A665-1))-INDEX(Annuity_Deaths,(A665-1)))</f>
        <v>0.98137750919611388</v>
      </c>
      <c r="P665" s="23" cm="1">
        <f t="array" ref="P665">Annuity_Annuity*((1+Annuity_AnnuityEscalation)^INDEX(Annuity_PolicyAge,A665))</f>
        <v>15367.412462192571</v>
      </c>
      <c r="Q665" s="23" cm="1">
        <f t="array" ref="Q665">INDEX(Annuity_PolicyHoldersInforce,A665)*INDEX(Global_EscalatedExpense,A665)</f>
        <v>72.401756716035464</v>
      </c>
      <c r="R665" s="23" cm="1">
        <f t="array" ref="R665">INDEX(Annuity_PolicyHoldersInforce,A665)*INDEX(Annuity_EscalatedAnnuity,A665)</f>
        <v>15081.232964935865</v>
      </c>
      <c r="S665" s="23" cm="1">
        <f t="array" ref="S665">-INDEX(Annuity_ExpensesPaid,A665)-INDEX(Annuity_AnnuitiesPaid,A665)</f>
        <v>-15153.634721651901</v>
      </c>
      <c r="T665" s="23" cm="1">
        <f t="array" ref="T665">IF(A665=Global_MaxT,INDEX(Annuity_NetCF,A665),INDEX(Annuity_NetCF,A665)+(INDEX(Annuity_BEL,(A665+1))*INDEX(Global_DiscountFactor,A665)))</f>
        <v>-3574221.6028203028</v>
      </c>
    </row>
    <row r="666" spans="1:20" x14ac:dyDescent="0.2">
      <c r="A666" s="7">
        <v>664</v>
      </c>
      <c r="B666" s="21">
        <f t="shared" si="20"/>
        <v>77</v>
      </c>
      <c r="C666" s="21"/>
      <c r="D666" s="22" cm="1">
        <f t="array" ref="D666">IF(A666=1,1,INDEX(Life_PolicyHoldersInforce,(A666-1))-INDEX(Life_Deaths,(A666-1))-INDEX(Life_Lapses,(A666-1)))</f>
        <v>2.6556372486824507E-3</v>
      </c>
      <c r="E666" s="22" cm="1">
        <f t="array" ref="E666">(INDEX(Life_PolicyHoldersInforce,A666)-INDEX(Life_Deaths,A666))*INDEX(Life_LapseRateFactor,(Global_DurationInforce+A666))</f>
        <v>2.3210385115876627E-5</v>
      </c>
      <c r="F666" s="22" cm="1">
        <f t="array" ref="F666">INDEX(Life_PolicyHoldersInforce,A666)*INDEX(Global_QxFactor,INDEX(Global_Age,A666),Global_QxIndex)</f>
        <v>4.7617640822924096E-7</v>
      </c>
      <c r="G666" s="11" cm="1">
        <f t="array" ref="G666">INDEX(Life_Deaths,A666)*Life_SumAssured</f>
        <v>0.23808820411462048</v>
      </c>
      <c r="H666" s="11" cm="1">
        <f t="array" ref="H666">INDEX(Life_PolicyHoldersInforce,A666)*Life_Premium</f>
        <v>0.1184414212912373</v>
      </c>
      <c r="I666" s="11" cm="1">
        <f t="array" ref="I666">INDEX(Life_PolicyHoldersInforce,A666)*INDEX(Global_EscalatedExpense,A666)</f>
        <v>0.19671955327250834</v>
      </c>
      <c r="J666" s="11" cm="1">
        <f t="array" ref="J666">INDEX(Life_PremiumsReceived,A666)-INDEX(Life_ExpensesPaid,A666)-INDEX(Life_DeathBenefitsPaid,A666)</f>
        <v>-0.31636633609589149</v>
      </c>
      <c r="K666" s="11" cm="1">
        <f t="array" ref="K666">IF(A666=Global_MaxT,INDEX(Life_NetCF,A666),INDEX(Life_NetCF,A666)+(INDEX(Life_BEL,(A666+1))/INDEX(Global_DiscountFactor,A666)))</f>
        <v>-186.69171089456617</v>
      </c>
      <c r="L666" s="11"/>
      <c r="M666" s="5">
        <f t="shared" si="21"/>
        <v>56</v>
      </c>
      <c r="N666" s="22" cm="1">
        <f t="array" ref="N666">INDEX(Annuity_PolicyHoldersInforce,A666)*INDEX(Global_QxFactor,INDEX(Global_Age,A666),Global_QxIndex)</f>
        <v>1.7593706579207346E-4</v>
      </c>
      <c r="O666" s="22" cm="1">
        <f t="array" ref="O666">IF(A666=1,1,INDEX(Annuity_PolicyHoldersInforce,(A666-1))-INDEX(Annuity_Deaths,(A666-1)))</f>
        <v>0.98120154057778031</v>
      </c>
      <c r="P666" s="23" cm="1">
        <f t="array" ref="P666">Annuity_Annuity*((1+Annuity_AnnuityEscalation)^INDEX(Annuity_PolicyAge,A666))</f>
        <v>15367.412462192571</v>
      </c>
      <c r="Q666" s="23" cm="1">
        <f t="array" ref="Q666">INDEX(Annuity_PolicyHoldersInforce,A666)*INDEX(Global_EscalatedExpense,A666)</f>
        <v>72.683695346012442</v>
      </c>
      <c r="R666" s="23" cm="1">
        <f t="array" ref="R666">INDEX(Annuity_PolicyHoldersInforce,A666)*INDEX(Annuity_EscalatedAnnuity,A666)</f>
        <v>15078.52878259753</v>
      </c>
      <c r="S666" s="23" cm="1">
        <f t="array" ref="S666">-INDEX(Annuity_ExpensesPaid,A666)-INDEX(Annuity_AnnuitiesPaid,A666)</f>
        <v>-15151.212477943543</v>
      </c>
      <c r="T666" s="23" cm="1">
        <f t="array" ref="T666">IF(A666=Global_MaxT,INDEX(Annuity_NetCF,A666),INDEX(Annuity_NetCF,A666)+(INDEX(Annuity_BEL,(A666+1))*INDEX(Global_DiscountFactor,A666)))</f>
        <v>-3576391.9113988639</v>
      </c>
    </row>
    <row r="667" spans="1:20" x14ac:dyDescent="0.2">
      <c r="A667" s="7">
        <v>665</v>
      </c>
      <c r="B667" s="21">
        <f t="shared" si="20"/>
        <v>77</v>
      </c>
      <c r="C667" s="21"/>
      <c r="D667" s="22" cm="1">
        <f t="array" ref="D667">IF(A667=1,1,INDEX(Life_PolicyHoldersInforce,(A667-1))-INDEX(Life_Deaths,(A667-1))-INDEX(Life_Lapses,(A667-1)))</f>
        <v>2.6319506871583446E-3</v>
      </c>
      <c r="E667" s="22" cm="1">
        <f t="array" ref="E667">(INDEX(Life_PolicyHoldersInforce,A667)-INDEX(Life_Deaths,A667))*INDEX(Life_LapseRateFactor,(Global_DurationInforce+A667))</f>
        <v>2.3003363537414368E-5</v>
      </c>
      <c r="F667" s="22" cm="1">
        <f t="array" ref="F667">INDEX(Life_PolicyHoldersInforce,A667)*INDEX(Global_QxFactor,INDEX(Global_Age,A667),Global_QxIndex)</f>
        <v>4.7192922356746322E-7</v>
      </c>
      <c r="G667" s="11" cm="1">
        <f t="array" ref="G667">INDEX(Life_Deaths,A667)*Life_SumAssured</f>
        <v>0.2359646117837316</v>
      </c>
      <c r="H667" s="11" cm="1">
        <f t="array" ref="H667">INDEX(Life_PolicyHoldersInforce,A667)*Life_Premium</f>
        <v>0.11738500064726218</v>
      </c>
      <c r="I667" s="11" cm="1">
        <f t="array" ref="I667">INDEX(Life_PolicyHoldersInforce,A667)*INDEX(Global_EscalatedExpense,A667)</f>
        <v>0.19575925378003906</v>
      </c>
      <c r="J667" s="11" cm="1">
        <f t="array" ref="J667">INDEX(Life_PremiumsReceived,A667)-INDEX(Life_ExpensesPaid,A667)-INDEX(Life_DeathBenefitsPaid,A667)</f>
        <v>-0.31433886491650848</v>
      </c>
      <c r="K667" s="11" cm="1">
        <f t="array" ref="K667">IF(A667=Global_MaxT,INDEX(Life_NetCF,A667),INDEX(Life_NetCF,A667)+(INDEX(Life_BEL,(A667+1))/INDEX(Global_DiscountFactor,A667)))</f>
        <v>-185.47254755476447</v>
      </c>
      <c r="L667" s="11"/>
      <c r="M667" s="5">
        <f t="shared" si="21"/>
        <v>56</v>
      </c>
      <c r="N667" s="22" cm="1">
        <f t="array" ref="N667">INDEX(Annuity_PolicyHoldersInforce,A667)*INDEX(Global_QxFactor,INDEX(Global_Age,A667),Global_QxIndex)</f>
        <v>1.7590551890813634E-4</v>
      </c>
      <c r="O667" s="22" cm="1">
        <f t="array" ref="O667">IF(A667=1,1,INDEX(Annuity_PolicyHoldersInforce,(A667-1))-INDEX(Annuity_Deaths,(A667-1)))</f>
        <v>0.9810256035119882</v>
      </c>
      <c r="P667" s="23" cm="1">
        <f t="array" ref="P667">Annuity_Annuity*((1+Annuity_AnnuityEscalation)^INDEX(Annuity_PolicyAge,A667))</f>
        <v>15367.412462192571</v>
      </c>
      <c r="Q667" s="23" cm="1">
        <f t="array" ref="Q667">INDEX(Annuity_PolicyHoldersInforce,A667)*INDEX(Global_EscalatedExpense,A667)</f>
        <v>72.966731869116273</v>
      </c>
      <c r="R667" s="23" cm="1">
        <f t="array" ref="R667">INDEX(Annuity_PolicyHoldersInforce,A667)*INDEX(Annuity_EscalatedAnnuity,A667)</f>
        <v>15075.825085140115</v>
      </c>
      <c r="S667" s="23" cm="1">
        <f t="array" ref="S667">-INDEX(Annuity_ExpensesPaid,A667)-INDEX(Annuity_AnnuitiesPaid,A667)</f>
        <v>-15148.791817009231</v>
      </c>
      <c r="T667" s="23" cm="1">
        <f t="array" ref="T667">IF(A667=Global_MaxT,INDEX(Annuity_NetCF,A667),INDEX(Annuity_NetCF,A667)+(INDEX(Annuity_BEL,(A667+1))*INDEX(Global_DiscountFactor,A667)))</f>
        <v>-3578575.2180982758</v>
      </c>
    </row>
    <row r="668" spans="1:20" x14ac:dyDescent="0.2">
      <c r="A668" s="7">
        <v>666</v>
      </c>
      <c r="B668" s="21">
        <f t="shared" si="20"/>
        <v>77</v>
      </c>
      <c r="C668" s="21"/>
      <c r="D668" s="22" cm="1">
        <f t="array" ref="D668">IF(A668=1,1,INDEX(Life_PolicyHoldersInforce,(A668-1))-INDEX(Life_Deaths,(A668-1))-INDEX(Life_Lapses,(A668-1)))</f>
        <v>2.6084753943973627E-3</v>
      </c>
      <c r="E668" s="22" cm="1">
        <f t="array" ref="E668">(INDEX(Life_PolicyHoldersInforce,A668)-INDEX(Life_Deaths,A668))*INDEX(Life_LapseRateFactor,(Global_DurationInforce+A668))</f>
        <v>2.2798188457135362E-5</v>
      </c>
      <c r="F668" s="22" cm="1">
        <f t="array" ref="F668">INDEX(Life_PolicyHoldersInforce,A668)*INDEX(Global_QxFactor,INDEX(Global_Age,A668),Global_QxIndex)</f>
        <v>4.6771992103768427E-7</v>
      </c>
      <c r="G668" s="11" cm="1">
        <f t="array" ref="G668">INDEX(Life_Deaths,A668)*Life_SumAssured</f>
        <v>0.23385996051884214</v>
      </c>
      <c r="H668" s="11" cm="1">
        <f t="array" ref="H668">INDEX(Life_PolicyHoldersInforce,A668)*Life_Premium</f>
        <v>0.11633800259012238</v>
      </c>
      <c r="I668" s="11" cm="1">
        <f t="array" ref="I668">INDEX(Life_PolicyHoldersInforce,A668)*INDEX(Global_EscalatedExpense,A668)</f>
        <v>0.19480364205296924</v>
      </c>
      <c r="J668" s="11" cm="1">
        <f t="array" ref="J668">INDEX(Life_PremiumsReceived,A668)-INDEX(Life_ExpensesPaid,A668)-INDEX(Life_DeathBenefitsPaid,A668)</f>
        <v>-0.31232559998168902</v>
      </c>
      <c r="K668" s="11" cm="1">
        <f t="array" ref="K668">IF(A668=Global_MaxT,INDEX(Life_NetCF,A668),INDEX(Life_NetCF,A668)+(INDEX(Life_BEL,(A668+1))/INDEX(Global_DiscountFactor,A668)))</f>
        <v>-184.26130745855721</v>
      </c>
      <c r="L668" s="11"/>
      <c r="M668" s="5">
        <f t="shared" si="21"/>
        <v>56</v>
      </c>
      <c r="N668" s="22" cm="1">
        <f t="array" ref="N668">INDEX(Annuity_PolicyHoldersInforce,A668)*INDEX(Global_QxFactor,INDEX(Global_Age,A668),Global_QxIndex)</f>
        <v>1.7587397768080082E-4</v>
      </c>
      <c r="O668" s="22" cm="1">
        <f t="array" ref="O668">IF(A668=1,1,INDEX(Annuity_PolicyHoldersInforce,(A668-1))-INDEX(Annuity_Deaths,(A668-1)))</f>
        <v>0.98084969799308008</v>
      </c>
      <c r="P668" s="23" cm="1">
        <f t="array" ref="P668">Annuity_Annuity*((1+Annuity_AnnuityEscalation)^INDEX(Annuity_PolicyAge,A668))</f>
        <v>15367.412462192571</v>
      </c>
      <c r="Q668" s="23" cm="1">
        <f t="array" ref="Q668">INDEX(Annuity_PolicyHoldersInforce,A668)*INDEX(Global_EscalatedExpense,A668)</f>
        <v>73.250870560636699</v>
      </c>
      <c r="R668" s="23" cm="1">
        <f t="array" ref="R668">INDEX(Annuity_PolicyHoldersInforce,A668)*INDEX(Annuity_EscalatedAnnuity,A668)</f>
        <v>15073.121872476679</v>
      </c>
      <c r="S668" s="23" cm="1">
        <f t="array" ref="S668">-INDEX(Annuity_ExpensesPaid,A668)-INDEX(Annuity_AnnuitiesPaid,A668)</f>
        <v>-15146.372743037315</v>
      </c>
      <c r="T668" s="23" cm="1">
        <f t="array" ref="T668">IF(A668=Global_MaxT,INDEX(Annuity_NetCF,A668),INDEX(Annuity_NetCF,A668)+(INDEX(Annuity_BEL,(A668+1))*INDEX(Global_DiscountFactor,A668)))</f>
        <v>-3580771.5845970702</v>
      </c>
    </row>
    <row r="669" spans="1:20" x14ac:dyDescent="0.2">
      <c r="A669" s="7">
        <v>667</v>
      </c>
      <c r="B669" s="21">
        <f t="shared" si="20"/>
        <v>77</v>
      </c>
      <c r="C669" s="21"/>
      <c r="D669" s="22" cm="1">
        <f t="array" ref="D669">IF(A669=1,1,INDEX(Life_PolicyHoldersInforce,(A669-1))-INDEX(Life_Deaths,(A669-1))-INDEX(Life_Lapses,(A669-1)))</f>
        <v>2.5852094860191895E-3</v>
      </c>
      <c r="E669" s="22" cm="1">
        <f t="array" ref="E669">(INDEX(Life_PolicyHoldersInforce,A669)-INDEX(Life_Deaths,A669))*INDEX(Life_LapseRateFactor,(Global_DurationInforce+A669))</f>
        <v>2.2594843405473652E-5</v>
      </c>
      <c r="F669" s="22" cm="1">
        <f t="array" ref="F669">INDEX(Life_PolicyHoldersInforce,A669)*INDEX(Global_QxFactor,INDEX(Global_Age,A669),Global_QxIndex)</f>
        <v>4.6354816275586112E-7</v>
      </c>
      <c r="G669" s="11" cm="1">
        <f t="array" ref="G669">INDEX(Life_Deaths,A669)*Life_SumAssured</f>
        <v>0.23177408137793057</v>
      </c>
      <c r="H669" s="11" cm="1">
        <f t="array" ref="H669">INDEX(Life_PolicyHoldersInforce,A669)*Life_Premium</f>
        <v>0.11530034307645586</v>
      </c>
      <c r="I669" s="11" cm="1">
        <f t="array" ref="I669">INDEX(Life_PolicyHoldersInforce,A669)*INDEX(Global_EscalatedExpense,A669)</f>
        <v>0.1938526952076626</v>
      </c>
      <c r="J669" s="11" cm="1">
        <f t="array" ref="J669">INDEX(Life_PremiumsReceived,A669)-INDEX(Life_ExpensesPaid,A669)-INDEX(Life_DeathBenefitsPaid,A669)</f>
        <v>-0.3103264335091373</v>
      </c>
      <c r="K669" s="11" cm="1">
        <f t="array" ref="K669">IF(A669=Global_MaxT,INDEX(Life_NetCF,A669),INDEX(Life_NetCF,A669)+(INDEX(Life_BEL,(A669+1))/INDEX(Global_DiscountFactor,A669)))</f>
        <v>-183.05793808854213</v>
      </c>
      <c r="L669" s="11"/>
      <c r="M669" s="5">
        <f t="shared" si="21"/>
        <v>56</v>
      </c>
      <c r="N669" s="22" cm="1">
        <f t="array" ref="N669">INDEX(Annuity_PolicyHoldersInforce,A669)*INDEX(Global_QxFactor,INDEX(Global_Age,A669),Global_QxIndex)</f>
        <v>1.758424421090526E-4</v>
      </c>
      <c r="O669" s="22" cm="1">
        <f t="array" ref="O669">IF(A669=1,1,INDEX(Annuity_PolicyHoldersInforce,(A669-1))-INDEX(Annuity_Deaths,(A669-1)))</f>
        <v>0.98067382401539926</v>
      </c>
      <c r="P669" s="23" cm="1">
        <f t="array" ref="P669">Annuity_Annuity*((1+Annuity_AnnuityEscalation)^INDEX(Annuity_PolicyAge,A669))</f>
        <v>15367.412462192571</v>
      </c>
      <c r="Q669" s="23" cm="1">
        <f t="array" ref="Q669">INDEX(Annuity_PolicyHoldersInforce,A669)*INDEX(Global_EscalatedExpense,A669)</f>
        <v>73.536115712511759</v>
      </c>
      <c r="R669" s="23" cm="1">
        <f t="array" ref="R669">INDEX(Annuity_PolicyHoldersInforce,A669)*INDEX(Annuity_EscalatedAnnuity,A669)</f>
        <v>15070.419144520291</v>
      </c>
      <c r="S669" s="23" cm="1">
        <f t="array" ref="S669">-INDEX(Annuity_ExpensesPaid,A669)-INDEX(Annuity_AnnuitiesPaid,A669)</f>
        <v>-15143.955260232802</v>
      </c>
      <c r="T669" s="23" cm="1">
        <f t="array" ref="T669">IF(A669=Global_MaxT,INDEX(Annuity_NetCF,A669),INDEX(Annuity_NetCF,A669)+(INDEX(Annuity_BEL,(A669+1))*INDEX(Global_DiscountFactor,A669)))</f>
        <v>-3582981.0728697944</v>
      </c>
    </row>
    <row r="670" spans="1:20" x14ac:dyDescent="0.2">
      <c r="A670" s="7">
        <v>668</v>
      </c>
      <c r="B670" s="21">
        <f t="shared" si="20"/>
        <v>77</v>
      </c>
      <c r="C670" s="21"/>
      <c r="D670" s="22" cm="1">
        <f t="array" ref="D670">IF(A670=1,1,INDEX(Life_PolicyHoldersInforce,(A670-1))-INDEX(Life_Deaths,(A670-1))-INDEX(Life_Lapses,(A670-1)))</f>
        <v>2.56215109445096E-3</v>
      </c>
      <c r="E670" s="22" cm="1">
        <f t="array" ref="E670">(INDEX(Life_PolicyHoldersInforce,A670)-INDEX(Life_Deaths,A670))*INDEX(Life_LapseRateFactor,(Global_DurationInforce+A670))</f>
        <v>2.2393312059761126E-5</v>
      </c>
      <c r="F670" s="22" cm="1">
        <f t="array" ref="F670">INDEX(Life_PolicyHoldersInforce,A670)*INDEX(Global_QxFactor,INDEX(Global_Age,A670),Global_QxIndex)</f>
        <v>4.5941361385165726E-7</v>
      </c>
      <c r="G670" s="11" cm="1">
        <f t="array" ref="G670">INDEX(Life_Deaths,A670)*Life_SumAssured</f>
        <v>0.22970680692582862</v>
      </c>
      <c r="H670" s="11" cm="1">
        <f t="array" ref="H670">INDEX(Life_PolicyHoldersInforce,A670)*Life_Premium</f>
        <v>0.11427193881251282</v>
      </c>
      <c r="I670" s="11" cm="1">
        <f t="array" ref="I670">INDEX(Life_PolicyHoldersInforce,A670)*INDEX(Global_EscalatedExpense,A670)</f>
        <v>0.19290639047219058</v>
      </c>
      <c r="J670" s="11" cm="1">
        <f t="array" ref="J670">INDEX(Life_PremiumsReceived,A670)-INDEX(Life_ExpensesPaid,A670)-INDEX(Life_DeathBenefitsPaid,A670)</f>
        <v>-0.30834125858550637</v>
      </c>
      <c r="K670" s="11" cm="1">
        <f t="array" ref="K670">IF(A670=Global_MaxT,INDEX(Life_NetCF,A670),INDEX(Life_NetCF,A670)+(INDEX(Life_BEL,(A670+1))/INDEX(Global_DiscountFactor,A670)))</f>
        <v>-181.86238728896993</v>
      </c>
      <c r="L670" s="11"/>
      <c r="M670" s="5">
        <f t="shared" si="21"/>
        <v>56</v>
      </c>
      <c r="N670" s="22" cm="1">
        <f t="array" ref="N670">INDEX(Annuity_PolicyHoldersInforce,A670)*INDEX(Global_QxFactor,INDEX(Global_Age,A670),Global_QxIndex)</f>
        <v>1.7581091219187763E-4</v>
      </c>
      <c r="O670" s="22" cm="1">
        <f t="array" ref="O670">IF(A670=1,1,INDEX(Annuity_PolicyHoldersInforce,(A670-1))-INDEX(Annuity_Deaths,(A670-1)))</f>
        <v>0.98049798157329027</v>
      </c>
      <c r="P670" s="23" cm="1">
        <f t="array" ref="P670">Annuity_Annuity*((1+Annuity_AnnuityEscalation)^INDEX(Annuity_PolicyAge,A670))</f>
        <v>15367.412462192571</v>
      </c>
      <c r="Q670" s="23" cm="1">
        <f t="array" ref="Q670">INDEX(Annuity_PolicyHoldersInforce,A670)*INDEX(Global_EscalatedExpense,A670)</f>
        <v>73.82247163339261</v>
      </c>
      <c r="R670" s="23" cm="1">
        <f t="array" ref="R670">INDEX(Annuity_PolicyHoldersInforce,A670)*INDEX(Annuity_EscalatedAnnuity,A670)</f>
        <v>15067.716901184043</v>
      </c>
      <c r="S670" s="23" cm="1">
        <f t="array" ref="S670">-INDEX(Annuity_ExpensesPaid,A670)-INDEX(Annuity_AnnuitiesPaid,A670)</f>
        <v>-15141.539372817437</v>
      </c>
      <c r="T670" s="23" cm="1">
        <f t="array" ref="T670">IF(A670=Global_MaxT,INDEX(Annuity_NetCF,A670),INDEX(Annuity_NetCF,A670)+(INDEX(Annuity_BEL,(A670+1))*INDEX(Global_DiscountFactor,A670)))</f>
        <v>-3585203.7451884337</v>
      </c>
    </row>
    <row r="671" spans="1:20" x14ac:dyDescent="0.2">
      <c r="A671" s="7">
        <v>669</v>
      </c>
      <c r="B671" s="21">
        <f t="shared" si="20"/>
        <v>77</v>
      </c>
      <c r="C671" s="21"/>
      <c r="D671" s="22" cm="1">
        <f t="array" ref="D671">IF(A671=1,1,INDEX(Life_PolicyHoldersInforce,(A671-1))-INDEX(Life_Deaths,(A671-1))-INDEX(Life_Lapses,(A671-1)))</f>
        <v>2.5392983687773474E-3</v>
      </c>
      <c r="E671" s="22" cm="1">
        <f t="array" ref="E671">(INDEX(Life_PolicyHoldersInforce,A671)-INDEX(Life_Deaths,A671))*INDEX(Life_LapseRateFactor,(Global_DurationInforce+A671))</f>
        <v>2.2193578242917283E-5</v>
      </c>
      <c r="F671" s="22" cm="1">
        <f t="array" ref="F671">INDEX(Life_PolicyHoldersInforce,A671)*INDEX(Global_QxFactor,INDEX(Global_Age,A671),Global_QxIndex)</f>
        <v>4.5531594244156238E-7</v>
      </c>
      <c r="G671" s="11" cm="1">
        <f t="array" ref="G671">INDEX(Life_Deaths,A671)*Life_SumAssured</f>
        <v>0.22765797122078119</v>
      </c>
      <c r="H671" s="11" cm="1">
        <f t="array" ref="H671">INDEX(Life_PolicyHoldersInforce,A671)*Life_Premium</f>
        <v>0.11325270724746969</v>
      </c>
      <c r="I671" s="11" cm="1">
        <f t="array" ref="I671">INDEX(Life_PolicyHoldersInforce,A671)*INDEX(Global_EscalatedExpense,A671)</f>
        <v>0.1919647051857874</v>
      </c>
      <c r="J671" s="11" cm="1">
        <f t="array" ref="J671">INDEX(Life_PremiumsReceived,A671)-INDEX(Life_ExpensesPaid,A671)-INDEX(Life_DeathBenefitsPaid,A671)</f>
        <v>-0.30636996915909886</v>
      </c>
      <c r="K671" s="11" cm="1">
        <f t="array" ref="K671">IF(A671=Global_MaxT,INDEX(Life_NetCF,A671),INDEX(Life_NetCF,A671)+(INDEX(Life_BEL,(A671+1))/INDEX(Global_DiscountFactor,A671)))</f>
        <v>-180.67460326312786</v>
      </c>
      <c r="L671" s="11"/>
      <c r="M671" s="5">
        <f t="shared" si="21"/>
        <v>56</v>
      </c>
      <c r="N671" s="22" cm="1">
        <f t="array" ref="N671">INDEX(Annuity_PolicyHoldersInforce,A671)*INDEX(Global_QxFactor,INDEX(Global_Age,A671),Global_QxIndex)</f>
        <v>1.7577938792826198E-4</v>
      </c>
      <c r="O671" s="22" cm="1">
        <f t="array" ref="O671">IF(A671=1,1,INDEX(Annuity_PolicyHoldersInforce,(A671-1))-INDEX(Annuity_Deaths,(A671-1)))</f>
        <v>0.98032217066109839</v>
      </c>
      <c r="P671" s="23" cm="1">
        <f t="array" ref="P671">Annuity_Annuity*((1+Annuity_AnnuityEscalation)^INDEX(Annuity_PolicyAge,A671))</f>
        <v>15367.412462192571</v>
      </c>
      <c r="Q671" s="23" cm="1">
        <f t="array" ref="Q671">INDEX(Annuity_PolicyHoldersInforce,A671)*INDEX(Global_EscalatedExpense,A671)</f>
        <v>74.109942648708753</v>
      </c>
      <c r="R671" s="23" cm="1">
        <f t="array" ref="R671">INDEX(Annuity_PolicyHoldersInforce,A671)*INDEX(Annuity_EscalatedAnnuity,A671)</f>
        <v>15065.015142381037</v>
      </c>
      <c r="S671" s="23" cm="1">
        <f t="array" ref="S671">-INDEX(Annuity_ExpensesPaid,A671)-INDEX(Annuity_AnnuitiesPaid,A671)</f>
        <v>-15139.125085029746</v>
      </c>
      <c r="T671" s="23" cm="1">
        <f t="array" ref="T671">IF(A671=Global_MaxT,INDEX(Annuity_NetCF,A671),INDEX(Annuity_NetCF,A671)+(INDEX(Annuity_BEL,(A671+1))*INDEX(Global_DiscountFactor,A671)))</f>
        <v>-3587439.6641238439</v>
      </c>
    </row>
    <row r="672" spans="1:20" x14ac:dyDescent="0.2">
      <c r="A672" s="7">
        <v>670</v>
      </c>
      <c r="B672" s="21">
        <f t="shared" si="20"/>
        <v>77</v>
      </c>
      <c r="C672" s="21"/>
      <c r="D672" s="22" cm="1">
        <f t="array" ref="D672">IF(A672=1,1,INDEX(Life_PolicyHoldersInforce,(A672-1))-INDEX(Life_Deaths,(A672-1))-INDEX(Life_Lapses,(A672-1)))</f>
        <v>2.5166494745919887E-3</v>
      </c>
      <c r="E672" s="22" cm="1">
        <f t="array" ref="E672">(INDEX(Life_PolicyHoldersInforce,A672)-INDEX(Life_Deaths,A672))*INDEX(Life_LapseRateFactor,(Global_DurationInforce+A672))</f>
        <v>2.199562592215068E-5</v>
      </c>
      <c r="F672" s="22" cm="1">
        <f t="array" ref="F672">INDEX(Life_PolicyHoldersInforce,A672)*INDEX(Global_QxFactor,INDEX(Global_Age,A672),Global_QxIndex)</f>
        <v>4.5125481960225179E-7</v>
      </c>
      <c r="G672" s="11" cm="1">
        <f t="array" ref="G672">INDEX(Life_Deaths,A672)*Life_SumAssured</f>
        <v>0.22562740980112589</v>
      </c>
      <c r="H672" s="11" cm="1">
        <f t="array" ref="H672">INDEX(Life_PolicyHoldersInforce,A672)*Life_Premium</f>
        <v>0.1122425665668027</v>
      </c>
      <c r="I672" s="11" cm="1">
        <f t="array" ref="I672">INDEX(Life_PolicyHoldersInforce,A672)*INDEX(Global_EscalatedExpense,A672)</f>
        <v>0.1910276167983074</v>
      </c>
      <c r="J672" s="11" cm="1">
        <f t="array" ref="J672">INDEX(Life_PremiumsReceived,A672)-INDEX(Life_ExpensesPaid,A672)-INDEX(Life_DeathBenefitsPaid,A672)</f>
        <v>-0.30441246003263056</v>
      </c>
      <c r="K672" s="11" cm="1">
        <f t="array" ref="K672">IF(A672=Global_MaxT,INDEX(Life_NetCF,A672),INDEX(Life_NetCF,A672)+(INDEX(Life_BEL,(A672+1))/INDEX(Global_DiscountFactor,A672)))</f>
        <v>-179.49453457074296</v>
      </c>
      <c r="L672" s="11"/>
      <c r="M672" s="5">
        <f t="shared" si="21"/>
        <v>56</v>
      </c>
      <c r="N672" s="22" cm="1">
        <f t="array" ref="N672">INDEX(Annuity_PolicyHoldersInforce,A672)*INDEX(Global_QxFactor,INDEX(Global_Age,A672),Global_QxIndex)</f>
        <v>1.757478693171919E-4</v>
      </c>
      <c r="O672" s="22" cm="1">
        <f t="array" ref="O672">IF(A672=1,1,INDEX(Annuity_PolicyHoldersInforce,(A672-1))-INDEX(Annuity_Deaths,(A672-1)))</f>
        <v>0.98014639127317016</v>
      </c>
      <c r="P672" s="23" cm="1">
        <f t="array" ref="P672">Annuity_Annuity*((1+Annuity_AnnuityEscalation)^INDEX(Annuity_PolicyAge,A672))</f>
        <v>15367.412462192571</v>
      </c>
      <c r="Q672" s="23" cm="1">
        <f t="array" ref="Q672">INDEX(Annuity_PolicyHoldersInforce,A672)*INDEX(Global_EscalatedExpense,A672)</f>
        <v>74.398533100733246</v>
      </c>
      <c r="R672" s="23" cm="1">
        <f t="array" ref="R672">INDEX(Annuity_PolicyHoldersInforce,A672)*INDEX(Annuity_EscalatedAnnuity,A672)</f>
        <v>15062.313868024392</v>
      </c>
      <c r="S672" s="23" cm="1">
        <f t="array" ref="S672">-INDEX(Annuity_ExpensesPaid,A672)-INDEX(Annuity_AnnuitiesPaid,A672)</f>
        <v>-15136.712401125125</v>
      </c>
      <c r="T672" s="23" cm="1">
        <f t="array" ref="T672">IF(A672=Global_MaxT,INDEX(Annuity_NetCF,A672),INDEX(Annuity_NetCF,A672)+(INDEX(Annuity_BEL,(A672+1))*INDEX(Global_DiscountFactor,A672)))</f>
        <v>-3589688.8925471879</v>
      </c>
    </row>
    <row r="673" spans="1:20" x14ac:dyDescent="0.2">
      <c r="A673" s="7">
        <v>671</v>
      </c>
      <c r="B673" s="21">
        <f t="shared" si="20"/>
        <v>77</v>
      </c>
      <c r="C673" s="21"/>
      <c r="D673" s="22" cm="1">
        <f t="array" ref="D673">IF(A673=1,1,INDEX(Life_PolicyHoldersInforce,(A673-1))-INDEX(Life_Deaths,(A673-1))-INDEX(Life_Lapses,(A673-1)))</f>
        <v>2.4942025938502355E-3</v>
      </c>
      <c r="E673" s="22" cm="1">
        <f t="array" ref="E673">(INDEX(Life_PolicyHoldersInforce,A673)-INDEX(Life_Deaths,A673))*INDEX(Life_LapseRateFactor,(Global_DurationInforce+A673))</f>
        <v>2.1799439207671987E-5</v>
      </c>
      <c r="F673" s="22" cm="1">
        <f t="array" ref="F673">INDEX(Life_PolicyHoldersInforce,A673)*INDEX(Global_QxFactor,INDEX(Global_Age,A673),Global_QxIndex)</f>
        <v>4.4722991934418335E-7</v>
      </c>
      <c r="G673" s="11" cm="1">
        <f t="array" ref="G673">INDEX(Life_Deaths,A673)*Life_SumAssured</f>
        <v>0.22361495967209169</v>
      </c>
      <c r="H673" s="11" cm="1">
        <f t="array" ref="H673">INDEX(Life_PolicyHoldersInforce,A673)*Life_Premium</f>
        <v>0.11124143568572051</v>
      </c>
      <c r="I673" s="11" cm="1">
        <f t="array" ref="I673">INDEX(Life_PolicyHoldersInforce,A673)*INDEX(Global_EscalatedExpense,A673)</f>
        <v>0.19009510286968481</v>
      </c>
      <c r="J673" s="11" cm="1">
        <f t="array" ref="J673">INDEX(Life_PremiumsReceived,A673)-INDEX(Life_ExpensesPaid,A673)-INDEX(Life_DeathBenefitsPaid,A673)</f>
        <v>-0.30246862685605602</v>
      </c>
      <c r="K673" s="11" cm="1">
        <f t="array" ref="K673">IF(A673=Global_MaxT,INDEX(Life_NetCF,A673),INDEX(Life_NetCF,A673)+(INDEX(Life_BEL,(A673+1))/INDEX(Global_DiscountFactor,A673)))</f>
        <v>-178.32213012540524</v>
      </c>
      <c r="L673" s="11"/>
      <c r="M673" s="5">
        <f t="shared" si="21"/>
        <v>56</v>
      </c>
      <c r="N673" s="22" cm="1">
        <f t="array" ref="N673">INDEX(Annuity_PolicyHoldersInforce,A673)*INDEX(Global_QxFactor,INDEX(Global_Age,A673),Global_QxIndex)</f>
        <v>1.7571635635765389E-4</v>
      </c>
      <c r="O673" s="22" cm="1">
        <f t="array" ref="O673">IF(A673=1,1,INDEX(Annuity_PolicyHoldersInforce,(A673-1))-INDEX(Annuity_Deaths,(A673-1)))</f>
        <v>0.97997064340385298</v>
      </c>
      <c r="P673" s="23" cm="1">
        <f t="array" ref="P673">Annuity_Annuity*((1+Annuity_AnnuityEscalation)^INDEX(Annuity_PolicyAge,A673))</f>
        <v>15367.412462192571</v>
      </c>
      <c r="Q673" s="23" cm="1">
        <f t="array" ref="Q673">INDEX(Annuity_PolicyHoldersInforce,A673)*INDEX(Global_EscalatedExpense,A673)</f>
        <v>74.688247348648332</v>
      </c>
      <c r="R673" s="23" cm="1">
        <f t="array" ref="R673">INDEX(Annuity_PolicyHoldersInforce,A673)*INDEX(Annuity_EscalatedAnnuity,A673)</f>
        <v>15059.613078027243</v>
      </c>
      <c r="S673" s="23" cm="1">
        <f t="array" ref="S673">-INDEX(Annuity_ExpensesPaid,A673)-INDEX(Annuity_AnnuitiesPaid,A673)</f>
        <v>-15134.301325375891</v>
      </c>
      <c r="T673" s="23" cm="1">
        <f t="array" ref="T673">IF(A673=Global_MaxT,INDEX(Annuity_NetCF,A673),INDEX(Annuity_NetCF,A673)+(INDEX(Annuity_BEL,(A673+1))*INDEX(Global_DiscountFactor,A673)))</f>
        <v>-3591951.4936313811</v>
      </c>
    </row>
    <row r="674" spans="1:20" x14ac:dyDescent="0.2">
      <c r="A674" s="7">
        <v>672</v>
      </c>
      <c r="B674" s="21">
        <f t="shared" si="20"/>
        <v>78</v>
      </c>
      <c r="C674" s="21"/>
      <c r="D674" s="22" cm="1">
        <f t="array" ref="D674">IF(A674=1,1,INDEX(Life_PolicyHoldersInforce,(A674-1))-INDEX(Life_Deaths,(A674-1))-INDEX(Life_Lapses,(A674-1)))</f>
        <v>2.4719559247232195E-3</v>
      </c>
      <c r="E674" s="22" cm="1">
        <f t="array" ref="E674">(INDEX(Life_PolicyHoldersInforce,A674)-INDEX(Life_Deaths,A674))*INDEX(Life_LapseRateFactor,(Global_DurationInforce+A674))</f>
        <v>2.1604525813512748E-5</v>
      </c>
      <c r="F674" s="22" cm="1">
        <f t="array" ref="F674">INDEX(Life_PolicyHoldersInforce,A674)*INDEX(Global_QxFactor,INDEX(Global_Age,A674),Global_QxIndex)</f>
        <v>4.9775465846749482E-7</v>
      </c>
      <c r="G674" s="11" cm="1">
        <f t="array" ref="G674">INDEX(Life_Deaths,A674)*Life_SumAssured</f>
        <v>0.24887732923374742</v>
      </c>
      <c r="H674" s="11" cm="1">
        <f t="array" ref="H674">INDEX(Life_PolicyHoldersInforce,A674)*Life_Premium</f>
        <v>0.11024923424265559</v>
      </c>
      <c r="I674" s="11" cm="1">
        <f t="array" ref="I674">INDEX(Life_PolicyHoldersInforce,A674)*INDEX(Global_EscalatedExpense,A674)</f>
        <v>0.18916714106939658</v>
      </c>
      <c r="J674" s="11" cm="1">
        <f t="array" ref="J674">INDEX(Life_PremiumsReceived,A674)-INDEX(Life_ExpensesPaid,A674)-INDEX(Life_DeathBenefitsPaid,A674)</f>
        <v>-0.32779523606048844</v>
      </c>
      <c r="K674" s="11" cm="1">
        <f t="array" ref="K674">IF(A674=Global_MaxT,INDEX(Life_NetCF,A674),INDEX(Life_NetCF,A674)+(INDEX(Life_BEL,(A674+1))/INDEX(Global_DiscountFactor,A674)))</f>
        <v>-177.15733919201043</v>
      </c>
      <c r="L674" s="11"/>
      <c r="M674" s="5">
        <f t="shared" si="21"/>
        <v>57</v>
      </c>
      <c r="N674" s="22" cm="1">
        <f t="array" ref="N674">INDEX(Annuity_PolicyHoldersInforce,A674)*INDEX(Global_QxFactor,INDEX(Global_Age,A674),Global_QxIndex)</f>
        <v>1.9729214603019942E-4</v>
      </c>
      <c r="O674" s="22" cm="1">
        <f t="array" ref="O674">IF(A674=1,1,INDEX(Annuity_PolicyHoldersInforce,(A674-1))-INDEX(Annuity_Deaths,(A674-1)))</f>
        <v>0.97979492704749538</v>
      </c>
      <c r="P674" s="23" cm="1">
        <f t="array" ref="P674">Annuity_Annuity*((1+Annuity_AnnuityEscalation)^INDEX(Annuity_PolicyAge,A674))</f>
        <v>16135.783085302201</v>
      </c>
      <c r="Q674" s="23" cm="1">
        <f t="array" ref="Q674">INDEX(Annuity_PolicyHoldersInforce,A674)*INDEX(Global_EscalatedExpense,A674)</f>
        <v>74.979089768611246</v>
      </c>
      <c r="R674" s="23" cm="1">
        <f t="array" ref="R674">INDEX(Annuity_PolicyHoldersInforce,A674)*INDEX(Annuity_EscalatedAnnuity,A674)</f>
        <v>15809.758410917879</v>
      </c>
      <c r="S674" s="23" cm="1">
        <f t="array" ref="S674">-INDEX(Annuity_ExpensesPaid,A674)-INDEX(Annuity_AnnuitiesPaid,A674)</f>
        <v>-15884.73750068649</v>
      </c>
      <c r="T674" s="23" cm="1">
        <f t="array" ref="T674">IF(A674=Global_MaxT,INDEX(Annuity_NetCF,A674),INDEX(Annuity_NetCF,A674)+(INDEX(Annuity_BEL,(A674+1))*INDEX(Global_DiscountFactor,A674)))</f>
        <v>-3594227.5308525432</v>
      </c>
    </row>
    <row r="675" spans="1:20" x14ac:dyDescent="0.2">
      <c r="A675" s="7">
        <v>673</v>
      </c>
      <c r="B675" s="21">
        <f t="shared" si="20"/>
        <v>78</v>
      </c>
      <c r="C675" s="21"/>
      <c r="D675" s="22" cm="1">
        <f t="array" ref="D675">IF(A675=1,1,INDEX(Life_PolicyHoldersInforce,(A675-1))-INDEX(Life_Deaths,(A675-1))-INDEX(Life_Lapses,(A675-1)))</f>
        <v>2.4498536442512393E-3</v>
      </c>
      <c r="E675" s="22" cm="1">
        <f t="array" ref="E675">(INDEX(Life_PolicyHoldersInforce,A675)-INDEX(Life_Deaths,A675))*INDEX(Life_LapseRateFactor,(Global_DurationInforce+A675))</f>
        <v>2.1411355181213609E-5</v>
      </c>
      <c r="F675" s="22" cm="1">
        <f t="array" ref="F675">INDEX(Life_PolicyHoldersInforce,A675)*INDEX(Global_QxFactor,INDEX(Global_Age,A675),Global_QxIndex)</f>
        <v>4.9330412884532315E-7</v>
      </c>
      <c r="G675" s="11" cm="1">
        <f t="array" ref="G675">INDEX(Life_Deaths,A675)*Life_SumAssured</f>
        <v>0.24665206442266158</v>
      </c>
      <c r="H675" s="11" cm="1">
        <f t="array" ref="H675">INDEX(Life_PolicyHoldersInforce,A675)*Life_Premium</f>
        <v>0.10926347253360527</v>
      </c>
      <c r="I675" s="11" cm="1">
        <f t="array" ref="I675">INDEX(Life_PolicyHoldersInforce,A675)*INDEX(Global_EscalatedExpense,A675)</f>
        <v>0.18823955711607188</v>
      </c>
      <c r="J675" s="11" cm="1">
        <f t="array" ref="J675">INDEX(Life_PremiumsReceived,A675)-INDEX(Life_ExpensesPaid,A675)-INDEX(Life_DeathBenefitsPaid,A675)</f>
        <v>-0.32562814900512815</v>
      </c>
      <c r="K675" s="11" cm="1">
        <f t="array" ref="K675">IF(A675=Global_MaxT,INDEX(Life_NetCF,A675),INDEX(Life_NetCF,A675)+(INDEX(Life_BEL,(A675+1))/INDEX(Global_DiscountFactor,A675)))</f>
        <v>-175.97298654580379</v>
      </c>
      <c r="L675" s="11"/>
      <c r="M675" s="5">
        <f t="shared" si="21"/>
        <v>57</v>
      </c>
      <c r="N675" s="22" cm="1">
        <f t="array" ref="N675">INDEX(Annuity_PolicyHoldersInforce,A675)*INDEX(Global_QxFactor,INDEX(Global_Age,A675),Global_QxIndex)</f>
        <v>1.9725241915490062E-4</v>
      </c>
      <c r="O675" s="22" cm="1">
        <f t="array" ref="O675">IF(A675=1,1,INDEX(Annuity_PolicyHoldersInforce,(A675-1))-INDEX(Annuity_Deaths,(A675-1)))</f>
        <v>0.97959763490146523</v>
      </c>
      <c r="P675" s="23" cm="1">
        <f t="array" ref="P675">Annuity_Annuity*((1+Annuity_AnnuityEscalation)^INDEX(Annuity_PolicyAge,A675))</f>
        <v>16135.783085302201</v>
      </c>
      <c r="Q675" s="23" cm="1">
        <f t="array" ref="Q675">INDEX(Annuity_PolicyHoldersInforce,A675)*INDEX(Global_EscalatedExpense,A675)</f>
        <v>75.269404512595713</v>
      </c>
      <c r="R675" s="23" cm="1">
        <f t="array" ref="R675">INDEX(Annuity_PolicyHoldersInforce,A675)*INDEX(Annuity_EscalatedAnnuity,A675)</f>
        <v>15806.574947645104</v>
      </c>
      <c r="S675" s="23" cm="1">
        <f t="array" ref="S675">-INDEX(Annuity_ExpensesPaid,A675)-INDEX(Annuity_AnnuitiesPaid,A675)</f>
        <v>-15881.844352157699</v>
      </c>
      <c r="T675" s="23" cm="1">
        <f t="array" ref="T675">IF(A675=Global_MaxT,INDEX(Annuity_NetCF,A675),INDEX(Annuity_NetCF,A675)+(INDEX(Annuity_BEL,(A675+1))*INDEX(Global_DiscountFactor,A675)))</f>
        <v>-3595760.5578386276</v>
      </c>
    </row>
    <row r="676" spans="1:20" x14ac:dyDescent="0.2">
      <c r="A676" s="7">
        <v>674</v>
      </c>
      <c r="B676" s="21">
        <f t="shared" si="20"/>
        <v>78</v>
      </c>
      <c r="C676" s="21"/>
      <c r="D676" s="22" cm="1">
        <f t="array" ref="D676">IF(A676=1,1,INDEX(Life_PolicyHoldersInforce,(A676-1))-INDEX(Life_Deaths,(A676-1))-INDEX(Life_Lapses,(A676-1)))</f>
        <v>2.4279489849411803E-3</v>
      </c>
      <c r="E676" s="22" cm="1">
        <f t="array" ref="E676">(INDEX(Life_PolicyHoldersInforce,A676)-INDEX(Life_Deaths,A676))*INDEX(Life_LapseRateFactor,(Global_DurationInforce+A676))</f>
        <v>2.1219911728372369E-5</v>
      </c>
      <c r="F676" s="22" cm="1">
        <f t="array" ref="F676">INDEX(Life_PolicyHoldersInforce,A676)*INDEX(Global_QxFactor,INDEX(Global_Age,A676),Global_QxIndex)</f>
        <v>4.8889339234930501E-7</v>
      </c>
      <c r="G676" s="11" cm="1">
        <f t="array" ref="G676">INDEX(Life_Deaths,A676)*Life_SumAssured</f>
        <v>0.24444669617465251</v>
      </c>
      <c r="H676" s="11" cm="1">
        <f t="array" ref="H676">INDEX(Life_PolicyHoldersInforce,A676)*Life_Premium</f>
        <v>0.10828652472837665</v>
      </c>
      <c r="I676" s="11" cm="1">
        <f t="array" ref="I676">INDEX(Life_PolicyHoldersInforce,A676)*INDEX(Global_EscalatedExpense,A676)</f>
        <v>0.18731652158477091</v>
      </c>
      <c r="J676" s="11" cm="1">
        <f t="array" ref="J676">INDEX(Life_PremiumsReceived,A676)-INDEX(Life_ExpensesPaid,A676)-INDEX(Life_DeathBenefitsPaid,A676)</f>
        <v>-0.32347669303104676</v>
      </c>
      <c r="K676" s="11" cm="1">
        <f t="array" ref="K676">IF(A676=Global_MaxT,INDEX(Life_NetCF,A676),INDEX(Life_NetCF,A676)+(INDEX(Life_BEL,(A676+1))/INDEX(Global_DiscountFactor,A676)))</f>
        <v>-174.79652746073714</v>
      </c>
      <c r="L676" s="11"/>
      <c r="M676" s="5">
        <f t="shared" si="21"/>
        <v>57</v>
      </c>
      <c r="N676" s="22" cm="1">
        <f t="array" ref="N676">INDEX(Annuity_PolicyHoldersInforce,A676)*INDEX(Global_QxFactor,INDEX(Global_Age,A676),Global_QxIndex)</f>
        <v>1.9721270027903137E-4</v>
      </c>
      <c r="O676" s="22" cm="1">
        <f t="array" ref="O676">IF(A676=1,1,INDEX(Annuity_PolicyHoldersInforce,(A676-1))-INDEX(Annuity_Deaths,(A676-1)))</f>
        <v>0.97940038248231032</v>
      </c>
      <c r="P676" s="23" cm="1">
        <f t="array" ref="P676">Annuity_Annuity*((1+Annuity_AnnuityEscalation)^INDEX(Annuity_PolicyAge,A676))</f>
        <v>16135.783085302201</v>
      </c>
      <c r="Q676" s="23" cm="1">
        <f t="array" ref="Q676">INDEX(Annuity_PolicyHoldersInforce,A676)*INDEX(Global_EscalatedExpense,A676)</f>
        <v>75.560843338652376</v>
      </c>
      <c r="R676" s="23" cm="1">
        <f t="array" ref="R676">INDEX(Annuity_PolicyHoldersInforce,A676)*INDEX(Annuity_EscalatedAnnuity,A676)</f>
        <v>15803.392125396569</v>
      </c>
      <c r="S676" s="23" cm="1">
        <f t="array" ref="S676">-INDEX(Annuity_ExpensesPaid,A676)-INDEX(Annuity_AnnuitiesPaid,A676)</f>
        <v>-15878.952968735222</v>
      </c>
      <c r="T676" s="23" cm="1">
        <f t="array" ref="T676">IF(A676=Global_MaxT,INDEX(Annuity_NetCF,A676),INDEX(Annuity_NetCF,A676)+(INDEX(Annuity_BEL,(A676+1))*INDEX(Global_DiscountFactor,A676)))</f>
        <v>-3597303.9541421602</v>
      </c>
    </row>
    <row r="677" spans="1:20" x14ac:dyDescent="0.2">
      <c r="A677" s="7">
        <v>675</v>
      </c>
      <c r="B677" s="21">
        <f t="shared" si="20"/>
        <v>78</v>
      </c>
      <c r="C677" s="21"/>
      <c r="D677" s="22" cm="1">
        <f t="array" ref="D677">IF(A677=1,1,INDEX(Life_PolicyHoldersInforce,(A677-1))-INDEX(Life_Deaths,(A677-1))-INDEX(Life_Lapses,(A677-1)))</f>
        <v>2.4062401798204589E-3</v>
      </c>
      <c r="E677" s="22" cm="1">
        <f t="array" ref="E677">(INDEX(Life_PolicyHoldersInforce,A677)-INDEX(Life_Deaths,A677))*INDEX(Life_LapseRateFactor,(Global_DurationInforce+A677))</f>
        <v>2.1030180011912393E-5</v>
      </c>
      <c r="F677" s="22" cm="1">
        <f t="array" ref="F677">INDEX(Life_PolicyHoldersInforce,A677)*INDEX(Global_QxFactor,INDEX(Global_Age,A677),Global_QxIndex)</f>
        <v>4.8452209318068734E-7</v>
      </c>
      <c r="G677" s="11" cm="1">
        <f t="array" ref="G677">INDEX(Life_Deaths,A677)*Life_SumAssured</f>
        <v>0.24226104659034367</v>
      </c>
      <c r="H677" s="11" cm="1">
        <f t="array" ref="H677">INDEX(Life_PolicyHoldersInforce,A677)*Life_Premium</f>
        <v>0.10731831201999247</v>
      </c>
      <c r="I677" s="11" cm="1">
        <f t="array" ref="I677">INDEX(Life_PolicyHoldersInforce,A677)*INDEX(Global_EscalatedExpense,A677)</f>
        <v>0.18639801217223592</v>
      </c>
      <c r="J677" s="11" cm="1">
        <f t="array" ref="J677">INDEX(Life_PremiumsReceived,A677)-INDEX(Life_ExpensesPaid,A677)-INDEX(Life_DeathBenefitsPaid,A677)</f>
        <v>-0.32134074674258711</v>
      </c>
      <c r="K677" s="11" cm="1">
        <f t="array" ref="K677">IF(A677=Global_MaxT,INDEX(Life_NetCF,A677),INDEX(Life_NetCF,A677)+(INDEX(Life_BEL,(A677+1))/INDEX(Global_DiscountFactor,A677)))</f>
        <v>-173.62790814525434</v>
      </c>
      <c r="L677" s="11"/>
      <c r="M677" s="5">
        <f t="shared" si="21"/>
        <v>57</v>
      </c>
      <c r="N677" s="22" cm="1">
        <f t="array" ref="N677">INDEX(Annuity_PolicyHoldersInforce,A677)*INDEX(Global_QxFactor,INDEX(Global_Age,A677),Global_QxIndex)</f>
        <v>1.9717298940098089E-4</v>
      </c>
      <c r="O677" s="22" cm="1">
        <f t="array" ref="O677">IF(A677=1,1,INDEX(Annuity_PolicyHoldersInforce,(A677-1))-INDEX(Annuity_Deaths,(A677-1)))</f>
        <v>0.97920316978203126</v>
      </c>
      <c r="P677" s="23" cm="1">
        <f t="array" ref="P677">Annuity_Annuity*((1+Annuity_AnnuityEscalation)^INDEX(Annuity_PolicyAge,A677))</f>
        <v>16135.783085302201</v>
      </c>
      <c r="Q677" s="23" cm="1">
        <f t="array" ref="Q677">INDEX(Annuity_PolicyHoldersInforce,A677)*INDEX(Global_EscalatedExpense,A677)</f>
        <v>75.85341059916216</v>
      </c>
      <c r="R677" s="23" cm="1">
        <f t="array" ref="R677">INDEX(Annuity_PolicyHoldersInforce,A677)*INDEX(Annuity_EscalatedAnnuity,A677)</f>
        <v>15800.209944043199</v>
      </c>
      <c r="S677" s="23" cm="1">
        <f t="array" ref="S677">-INDEX(Annuity_ExpensesPaid,A677)-INDEX(Annuity_AnnuitiesPaid,A677)</f>
        <v>-15876.063354642361</v>
      </c>
      <c r="T677" s="23" cm="1">
        <f t="array" ref="T677">IF(A677=Global_MaxT,INDEX(Annuity_NetCF,A677),INDEX(Annuity_NetCF,A677)+(INDEX(Annuity_BEL,(A677+1))*INDEX(Global_DiscountFactor,A677)))</f>
        <v>-3598857.7684626202</v>
      </c>
    </row>
    <row r="678" spans="1:20" x14ac:dyDescent="0.2">
      <c r="A678" s="7">
        <v>676</v>
      </c>
      <c r="B678" s="21">
        <f t="shared" si="20"/>
        <v>78</v>
      </c>
      <c r="C678" s="21"/>
      <c r="D678" s="22" cm="1">
        <f t="array" ref="D678">IF(A678=1,1,INDEX(Life_PolicyHoldersInforce,(A678-1))-INDEX(Life_Deaths,(A678-1))-INDEX(Life_Lapses,(A678-1)))</f>
        <v>2.3847254777153658E-3</v>
      </c>
      <c r="E678" s="22" cm="1">
        <f t="array" ref="E678">(INDEX(Life_PolicyHoldersInforce,A678)-INDEX(Life_Deaths,A678))*INDEX(Life_LapseRateFactor,(Global_DurationInforce+A678))</f>
        <v>2.0842144726836843E-5</v>
      </c>
      <c r="F678" s="22" cm="1">
        <f t="array" ref="F678">INDEX(Life_PolicyHoldersInforce,A678)*INDEX(Global_QxFactor,INDEX(Global_Age,A678),Global_QxIndex)</f>
        <v>4.8018987872198917E-7</v>
      </c>
      <c r="G678" s="11" cm="1">
        <f t="array" ref="G678">INDEX(Life_Deaths,A678)*Life_SumAssured</f>
        <v>0.24009493936099457</v>
      </c>
      <c r="H678" s="11" cm="1">
        <f t="array" ref="H678">INDEX(Life_PolicyHoldersInforce,A678)*Life_Premium</f>
        <v>0.10635875630610532</v>
      </c>
      <c r="I678" s="11" cm="1">
        <f t="array" ref="I678">INDEX(Life_PolicyHoldersInforce,A678)*INDEX(Global_EscalatedExpense,A678)</f>
        <v>0.18548400668457524</v>
      </c>
      <c r="J678" s="11" cm="1">
        <f t="array" ref="J678">INDEX(Life_PremiumsReceived,A678)-INDEX(Life_ExpensesPaid,A678)-INDEX(Life_DeathBenefitsPaid,A678)</f>
        <v>-0.31922018973946448</v>
      </c>
      <c r="K678" s="11" cm="1">
        <f t="array" ref="K678">IF(A678=Global_MaxT,INDEX(Life_NetCF,A678),INDEX(Life_NetCF,A678)+(INDEX(Life_BEL,(A678+1))/INDEX(Global_DiscountFactor,A678)))</f>
        <v>-172.46707518917165</v>
      </c>
      <c r="L678" s="11"/>
      <c r="M678" s="5">
        <f t="shared" si="21"/>
        <v>57</v>
      </c>
      <c r="N678" s="22" cm="1">
        <f t="array" ref="N678">INDEX(Annuity_PolicyHoldersInforce,A678)*INDEX(Global_QxFactor,INDEX(Global_Age,A678),Global_QxIndex)</f>
        <v>1.9713328651913873E-4</v>
      </c>
      <c r="O678" s="22" cm="1">
        <f t="array" ref="O678">IF(A678=1,1,INDEX(Annuity_PolicyHoldersInforce,(A678-1))-INDEX(Annuity_Deaths,(A678-1)))</f>
        <v>0.97900599679263023</v>
      </c>
      <c r="P678" s="23" cm="1">
        <f t="array" ref="P678">Annuity_Annuity*((1+Annuity_AnnuityEscalation)^INDEX(Annuity_PolicyAge,A678))</f>
        <v>16135.783085302201</v>
      </c>
      <c r="Q678" s="23" cm="1">
        <f t="array" ref="Q678">INDEX(Annuity_PolicyHoldersInforce,A678)*INDEX(Global_EscalatedExpense,A678)</f>
        <v>76.14711066335893</v>
      </c>
      <c r="R678" s="23" cm="1">
        <f t="array" ref="R678">INDEX(Annuity_PolicyHoldersInforce,A678)*INDEX(Annuity_EscalatedAnnuity,A678)</f>
        <v>15797.028403455943</v>
      </c>
      <c r="S678" s="23" cm="1">
        <f t="array" ref="S678">-INDEX(Annuity_ExpensesPaid,A678)-INDEX(Annuity_AnnuitiesPaid,A678)</f>
        <v>-15873.175514119301</v>
      </c>
      <c r="T678" s="23" cm="1">
        <f t="array" ref="T678">IF(A678=Global_MaxT,INDEX(Annuity_NetCF,A678),INDEX(Annuity_NetCF,A678)+(INDEX(Annuity_BEL,(A678+1))*INDEX(Global_DiscountFactor,A678)))</f>
        <v>-3600422.0497322902</v>
      </c>
    </row>
    <row r="679" spans="1:20" x14ac:dyDescent="0.2">
      <c r="A679" s="7">
        <v>677</v>
      </c>
      <c r="B679" s="21">
        <f t="shared" si="20"/>
        <v>78</v>
      </c>
      <c r="C679" s="21"/>
      <c r="D679" s="22" cm="1">
        <f t="array" ref="D679">IF(A679=1,1,INDEX(Life_PolicyHoldersInforce,(A679-1))-INDEX(Life_Deaths,(A679-1))-INDEX(Life_Lapses,(A679-1)))</f>
        <v>2.363403143109807E-3</v>
      </c>
      <c r="E679" s="22" cm="1">
        <f t="array" ref="E679">(INDEX(Life_PolicyHoldersInforce,A679)-INDEX(Life_Deaths,A679))*INDEX(Life_LapseRateFactor,(Global_DurationInforce+A679))</f>
        <v>2.0655790704994106E-5</v>
      </c>
      <c r="F679" s="22" cm="1">
        <f t="array" ref="F679">INDEX(Life_PolicyHoldersInforce,A679)*INDEX(Global_QxFactor,INDEX(Global_Age,A679),Global_QxIndex)</f>
        <v>4.7589639950855703E-7</v>
      </c>
      <c r="G679" s="11" cm="1">
        <f t="array" ref="G679">INDEX(Life_Deaths,A679)*Life_SumAssured</f>
        <v>0.2379481997542785</v>
      </c>
      <c r="H679" s="11" cm="1">
        <f t="array" ref="H679">INDEX(Life_PolicyHoldersInforce,A679)*Life_Premium</f>
        <v>0.10540778018269739</v>
      </c>
      <c r="I679" s="11" cm="1">
        <f t="array" ref="I679">INDEX(Life_PolicyHoldersInforce,A679)*INDEX(Global_EscalatedExpense,A679)</f>
        <v>0.18457448303672461</v>
      </c>
      <c r="J679" s="11" cm="1">
        <f t="array" ref="J679">INDEX(Life_PremiumsReceived,A679)-INDEX(Life_ExpensesPaid,A679)-INDEX(Life_DeathBenefitsPaid,A679)</f>
        <v>-0.31711490260830572</v>
      </c>
      <c r="K679" s="11" cm="1">
        <f t="array" ref="K679">IF(A679=Global_MaxT,INDEX(Life_NetCF,A679),INDEX(Life_NetCF,A679)+(INDEX(Life_BEL,(A679+1))/INDEX(Global_DiscountFactor,A679)))</f>
        <v>-171.31397556083985</v>
      </c>
      <c r="L679" s="11"/>
      <c r="M679" s="5">
        <f t="shared" si="21"/>
        <v>57</v>
      </c>
      <c r="N679" s="22" cm="1">
        <f t="array" ref="N679">INDEX(Annuity_PolicyHoldersInforce,A679)*INDEX(Global_QxFactor,INDEX(Global_Age,A679),Global_QxIndex)</f>
        <v>1.9709359163189478E-4</v>
      </c>
      <c r="O679" s="22" cm="1">
        <f t="array" ref="O679">IF(A679=1,1,INDEX(Annuity_PolicyHoldersInforce,(A679-1))-INDEX(Annuity_Deaths,(A679-1)))</f>
        <v>0.97880886350611107</v>
      </c>
      <c r="P679" s="23" cm="1">
        <f t="array" ref="P679">Annuity_Annuity*((1+Annuity_AnnuityEscalation)^INDEX(Annuity_PolicyAge,A679))</f>
        <v>16135.783085302201</v>
      </c>
      <c r="Q679" s="23" cm="1">
        <f t="array" ref="Q679">INDEX(Annuity_PolicyHoldersInforce,A679)*INDEX(Global_EscalatedExpense,A679)</f>
        <v>76.441947917393676</v>
      </c>
      <c r="R679" s="23" cm="1">
        <f t="array" ref="R679">INDEX(Annuity_PolicyHoldersInforce,A679)*INDEX(Annuity_EscalatedAnnuity,A679)</f>
        <v>15793.847503505778</v>
      </c>
      <c r="S679" s="23" cm="1">
        <f t="array" ref="S679">-INDEX(Annuity_ExpensesPaid,A679)-INDEX(Annuity_AnnuitiesPaid,A679)</f>
        <v>-15870.289451423172</v>
      </c>
      <c r="T679" s="23" cm="1">
        <f t="array" ref="T679">IF(A679=Global_MaxT,INDEX(Annuity_NetCF,A679),INDEX(Annuity_NetCF,A679)+(INDEX(Annuity_BEL,(A679+1))*INDEX(Global_DiscountFactor,A679)))</f>
        <v>-3601996.8471173714</v>
      </c>
    </row>
    <row r="680" spans="1:20" x14ac:dyDescent="0.2">
      <c r="A680" s="7">
        <v>678</v>
      </c>
      <c r="B680" s="21">
        <f t="shared" si="20"/>
        <v>78</v>
      </c>
      <c r="C680" s="21"/>
      <c r="D680" s="22" cm="1">
        <f t="array" ref="D680">IF(A680=1,1,INDEX(Life_PolicyHoldersInforce,(A680-1))-INDEX(Life_Deaths,(A680-1))-INDEX(Life_Lapses,(A680-1)))</f>
        <v>2.3422714560053042E-3</v>
      </c>
      <c r="E680" s="22" cm="1">
        <f t="array" ref="E680">(INDEX(Life_PolicyHoldersInforce,A680)-INDEX(Life_Deaths,A680))*INDEX(Life_LapseRateFactor,(Global_DurationInforce+A680))</f>
        <v>2.0471102913854214E-5</v>
      </c>
      <c r="F680" s="22" cm="1">
        <f t="array" ref="F680">INDEX(Life_PolicyHoldersInforce,A680)*INDEX(Global_QxFactor,INDEX(Global_Age,A680),Global_QxIndex)</f>
        <v>4.7164130920037463E-7</v>
      </c>
      <c r="G680" s="11" cm="1">
        <f t="array" ref="G680">INDEX(Life_Deaths,A680)*Life_SumAssured</f>
        <v>0.23582065460018731</v>
      </c>
      <c r="H680" s="11" cm="1">
        <f t="array" ref="H680">INDEX(Life_PolicyHoldersInforce,A680)*Life_Premium</f>
        <v>0.10446530693783657</v>
      </c>
      <c r="I680" s="11" cm="1">
        <f t="array" ref="I680">INDEX(Life_PolicyHoldersInforce,A680)*INDEX(Global_EscalatedExpense,A680)</f>
        <v>0.18366941925191427</v>
      </c>
      <c r="J680" s="11" cm="1">
        <f t="array" ref="J680">INDEX(Life_PremiumsReceived,A680)-INDEX(Life_ExpensesPaid,A680)-INDEX(Life_DeathBenefitsPaid,A680)</f>
        <v>-0.31502476691426501</v>
      </c>
      <c r="K680" s="11" cm="1">
        <f t="array" ref="K680">IF(A680=Global_MaxT,INDEX(Life_NetCF,A680),INDEX(Life_NetCF,A680)+(INDEX(Life_BEL,(A680+1))/INDEX(Global_DiscountFactor,A680)))</f>
        <v>-170.16855660432856</v>
      </c>
      <c r="L680" s="11"/>
      <c r="M680" s="5">
        <f t="shared" si="21"/>
        <v>57</v>
      </c>
      <c r="N680" s="22" cm="1">
        <f t="array" ref="N680">INDEX(Annuity_PolicyHoldersInforce,A680)*INDEX(Global_QxFactor,INDEX(Global_Age,A680),Global_QxIndex)</f>
        <v>1.9705390473763923E-4</v>
      </c>
      <c r="O680" s="22" cm="1">
        <f t="array" ref="O680">IF(A680=1,1,INDEX(Annuity_PolicyHoldersInforce,(A680-1))-INDEX(Annuity_Deaths,(A680-1)))</f>
        <v>0.97861176991447918</v>
      </c>
      <c r="P680" s="23" cm="1">
        <f t="array" ref="P680">Annuity_Annuity*((1+Annuity_AnnuityEscalation)^INDEX(Annuity_PolicyAge,A680))</f>
        <v>16135.783085302201</v>
      </c>
      <c r="Q680" s="23" cm="1">
        <f t="array" ref="Q680">INDEX(Annuity_PolicyHoldersInforce,A680)*INDEX(Global_EscalatedExpense,A680)</f>
        <v>76.737926764400314</v>
      </c>
      <c r="R680" s="23" cm="1">
        <f t="array" ref="R680">INDEX(Annuity_PolicyHoldersInforce,A680)*INDEX(Annuity_EscalatedAnnuity,A680)</f>
        <v>15790.667244063701</v>
      </c>
      <c r="S680" s="23" cm="1">
        <f t="array" ref="S680">-INDEX(Annuity_ExpensesPaid,A680)-INDEX(Annuity_AnnuitiesPaid,A680)</f>
        <v>-15867.405170828102</v>
      </c>
      <c r="T680" s="23" cm="1">
        <f t="array" ref="T680">IF(A680=Global_MaxT,INDEX(Annuity_NetCF,A680),INDEX(Annuity_NetCF,A680)+(INDEX(Annuity_BEL,(A680+1))*INDEX(Global_DiscountFactor,A680)))</f>
        <v>-3603582.210019107</v>
      </c>
    </row>
    <row r="681" spans="1:20" x14ac:dyDescent="0.2">
      <c r="A681" s="7">
        <v>679</v>
      </c>
      <c r="B681" s="21">
        <f t="shared" si="20"/>
        <v>78</v>
      </c>
      <c r="C681" s="21"/>
      <c r="D681" s="22" cm="1">
        <f t="array" ref="D681">IF(A681=1,1,INDEX(Life_PolicyHoldersInforce,(A681-1))-INDEX(Life_Deaths,(A681-1))-INDEX(Life_Lapses,(A681-1)))</f>
        <v>2.3213287117822496E-3</v>
      </c>
      <c r="E681" s="22" cm="1">
        <f t="array" ref="E681">(INDEX(Life_PolicyHoldersInforce,A681)-INDEX(Life_Deaths,A681))*INDEX(Life_LapseRateFactor,(Global_DurationInforce+A681))</f>
        <v>2.0288066455296225E-5</v>
      </c>
      <c r="F681" s="22" cm="1">
        <f t="array" ref="F681">INDEX(Life_PolicyHoldersInforce,A681)*INDEX(Global_QxFactor,INDEX(Global_Age,A681),Global_QxIndex)</f>
        <v>4.6742426455412519E-7</v>
      </c>
      <c r="G681" s="11" cm="1">
        <f t="array" ref="G681">INDEX(Life_Deaths,A681)*Life_SumAssured</f>
        <v>0.23371213227706258</v>
      </c>
      <c r="H681" s="11" cm="1">
        <f t="array" ref="H681">INDEX(Life_PolicyHoldersInforce,A681)*Life_Premium</f>
        <v>0.10353126054548834</v>
      </c>
      <c r="I681" s="11" cm="1">
        <f t="array" ref="I681">INDEX(Life_PolicyHoldersInforce,A681)*INDEX(Global_EscalatedExpense,A681)</f>
        <v>0.18276879346113825</v>
      </c>
      <c r="J681" s="11" cm="1">
        <f t="array" ref="J681">INDEX(Life_PremiumsReceived,A681)-INDEX(Life_ExpensesPaid,A681)-INDEX(Life_DeathBenefitsPaid,A681)</f>
        <v>-0.3129496651927125</v>
      </c>
      <c r="K681" s="11" cm="1">
        <f t="array" ref="K681">IF(A681=Global_MaxT,INDEX(Life_NetCF,A681),INDEX(Life_NetCF,A681)+(INDEX(Life_BEL,(A681+1))/INDEX(Global_DiscountFactor,A681)))</f>
        <v>-169.03076603663231</v>
      </c>
      <c r="L681" s="11"/>
      <c r="M681" s="5">
        <f t="shared" si="21"/>
        <v>57</v>
      </c>
      <c r="N681" s="22" cm="1">
        <f t="array" ref="N681">INDEX(Annuity_PolicyHoldersInforce,A681)*INDEX(Global_QxFactor,INDEX(Global_Age,A681),Global_QxIndex)</f>
        <v>1.9701422583476261E-4</v>
      </c>
      <c r="O681" s="22" cm="1">
        <f t="array" ref="O681">IF(A681=1,1,INDEX(Annuity_PolicyHoldersInforce,(A681-1))-INDEX(Annuity_Deaths,(A681-1)))</f>
        <v>0.9784147160097415</v>
      </c>
      <c r="P681" s="23" cm="1">
        <f t="array" ref="P681">Annuity_Annuity*((1+Annuity_AnnuityEscalation)^INDEX(Annuity_PolicyAge,A681))</f>
        <v>16135.783085302201</v>
      </c>
      <c r="Q681" s="23" cm="1">
        <f t="array" ref="Q681">INDEX(Annuity_PolicyHoldersInforce,A681)*INDEX(Global_EscalatedExpense,A681)</f>
        <v>77.035051624561603</v>
      </c>
      <c r="R681" s="23" cm="1">
        <f t="array" ref="R681">INDEX(Annuity_PolicyHoldersInforce,A681)*INDEX(Annuity_EscalatedAnnuity,A681)</f>
        <v>15787.487625000744</v>
      </c>
      <c r="S681" s="23" cm="1">
        <f t="array" ref="S681">-INDEX(Annuity_ExpensesPaid,A681)-INDEX(Annuity_AnnuitiesPaid,A681)</f>
        <v>-15864.522676625305</v>
      </c>
      <c r="T681" s="23" cm="1">
        <f t="array" ref="T681">IF(A681=Global_MaxT,INDEX(Annuity_NetCF,A681),INDEX(Annuity_NetCF,A681)+(INDEX(Annuity_BEL,(A681+1))*INDEX(Global_DiscountFactor,A681)))</f>
        <v>-3605178.1880749078</v>
      </c>
    </row>
    <row r="682" spans="1:20" x14ac:dyDescent="0.2">
      <c r="A682" s="7">
        <v>680</v>
      </c>
      <c r="B682" s="21">
        <f t="shared" si="20"/>
        <v>78</v>
      </c>
      <c r="C682" s="21"/>
      <c r="D682" s="22" cm="1">
        <f t="array" ref="D682">IF(A682=1,1,INDEX(Life_PolicyHoldersInforce,(A682-1))-INDEX(Life_Deaths,(A682-1))-INDEX(Life_Lapses,(A682-1)))</f>
        <v>2.3005732210623991E-3</v>
      </c>
      <c r="E682" s="22" cm="1">
        <f t="array" ref="E682">(INDEX(Life_PolicyHoldersInforce,A682)-INDEX(Life_Deaths,A682))*INDEX(Life_LapseRateFactor,(Global_DurationInforce+A682))</f>
        <v>2.0106666564406444E-5</v>
      </c>
      <c r="F682" s="22" cm="1">
        <f t="array" ref="F682">INDEX(Life_PolicyHoldersInforce,A682)*INDEX(Global_QxFactor,INDEX(Global_Age,A682),Global_QxIndex)</f>
        <v>4.6324492539550275E-7</v>
      </c>
      <c r="G682" s="11" cm="1">
        <f t="array" ref="G682">INDEX(Life_Deaths,A682)*Life_SumAssured</f>
        <v>0.23162246269775139</v>
      </c>
      <c r="H682" s="11" cm="1">
        <f t="array" ref="H682">INDEX(Life_PolicyHoldersInforce,A682)*Life_Premium</f>
        <v>0.102605565659383</v>
      </c>
      <c r="I682" s="11" cm="1">
        <f t="array" ref="I682">INDEX(Life_PolicyHoldersInforce,A682)*INDEX(Global_EscalatedExpense,A682)</f>
        <v>0.18187258390262506</v>
      </c>
      <c r="J682" s="11" cm="1">
        <f t="array" ref="J682">INDEX(Life_PremiumsReceived,A682)-INDEX(Life_ExpensesPaid,A682)-INDEX(Life_DeathBenefitsPaid,A682)</f>
        <v>-0.31088948094099345</v>
      </c>
      <c r="K682" s="11" cm="1">
        <f t="array" ref="K682">IF(A682=Global_MaxT,INDEX(Life_NetCF,A682),INDEX(Life_NetCF,A682)+(INDEX(Life_BEL,(A682+1))/INDEX(Global_DiscountFactor,A682)))</f>
        <v>-167.90055194489881</v>
      </c>
      <c r="L682" s="11"/>
      <c r="M682" s="5">
        <f t="shared" si="21"/>
        <v>57</v>
      </c>
      <c r="N682" s="22" cm="1">
        <f t="array" ref="N682">INDEX(Annuity_PolicyHoldersInforce,A682)*INDEX(Global_QxFactor,INDEX(Global_Age,A682),Global_QxIndex)</f>
        <v>1.9697455492165579E-4</v>
      </c>
      <c r="O682" s="22" cm="1">
        <f t="array" ref="O682">IF(A682=1,1,INDEX(Annuity_PolicyHoldersInforce,(A682-1))-INDEX(Annuity_Deaths,(A682-1)))</f>
        <v>0.97821770178390677</v>
      </c>
      <c r="P682" s="23" cm="1">
        <f t="array" ref="P682">Annuity_Annuity*((1+Annuity_AnnuityEscalation)^INDEX(Annuity_PolicyAge,A682))</f>
        <v>16135.783085302201</v>
      </c>
      <c r="Q682" s="23" cm="1">
        <f t="array" ref="Q682">INDEX(Annuity_PolicyHoldersInforce,A682)*INDEX(Global_EscalatedExpense,A682)</f>
        <v>77.333326935174796</v>
      </c>
      <c r="R682" s="23" cm="1">
        <f t="array" ref="R682">INDEX(Annuity_PolicyHoldersInforce,A682)*INDEX(Annuity_EscalatedAnnuity,A682)</f>
        <v>15784.308646187956</v>
      </c>
      <c r="S682" s="23" cm="1">
        <f t="array" ref="S682">-INDEX(Annuity_ExpensesPaid,A682)-INDEX(Annuity_AnnuitiesPaid,A682)</f>
        <v>-15861.641973123131</v>
      </c>
      <c r="T682" s="23" cm="1">
        <f t="array" ref="T682">IF(A682=Global_MaxT,INDEX(Annuity_NetCF,A682),INDEX(Annuity_NetCF,A682)+(INDEX(Annuity_BEL,(A682+1))*INDEX(Global_DiscountFactor,A682)))</f>
        <v>-3606784.8311594855</v>
      </c>
    </row>
    <row r="683" spans="1:20" x14ac:dyDescent="0.2">
      <c r="A683" s="7">
        <v>681</v>
      </c>
      <c r="B683" s="21">
        <f t="shared" si="20"/>
        <v>78</v>
      </c>
      <c r="C683" s="21"/>
      <c r="D683" s="22" cm="1">
        <f t="array" ref="D683">IF(A683=1,1,INDEX(Life_PolicyHoldersInforce,(A683-1))-INDEX(Life_Deaths,(A683-1))-INDEX(Life_Lapses,(A683-1)))</f>
        <v>2.2800033095725972E-3</v>
      </c>
      <c r="E683" s="22" cm="1">
        <f t="array" ref="E683">(INDEX(Life_PolicyHoldersInforce,A683)-INDEX(Life_Deaths,A683))*INDEX(Life_LapseRateFactor,(Global_DurationInforce+A683))</f>
        <v>1.9926888608287402E-5</v>
      </c>
      <c r="F683" s="22" cm="1">
        <f t="array" ref="F683">INDEX(Life_PolicyHoldersInforce,A683)*INDEX(Global_QxFactor,INDEX(Global_Age,A683),Global_QxIndex)</f>
        <v>4.59102954591772E-7</v>
      </c>
      <c r="G683" s="11" cm="1">
        <f t="array" ref="G683">INDEX(Life_Deaths,A683)*Life_SumAssured</f>
        <v>0.22955147729588599</v>
      </c>
      <c r="H683" s="11" cm="1">
        <f t="array" ref="H683">INDEX(Life_PolicyHoldersInforce,A683)*Life_Premium</f>
        <v>0.10168814760693784</v>
      </c>
      <c r="I683" s="11" cm="1">
        <f t="array" ref="I683">INDEX(Life_PolicyHoldersInforce,A683)*INDEX(Global_EscalatedExpense,A683)</f>
        <v>0.18098076892131268</v>
      </c>
      <c r="J683" s="11" cm="1">
        <f t="array" ref="J683">INDEX(Life_PremiumsReceived,A683)-INDEX(Life_ExpensesPaid,A683)-INDEX(Life_DeathBenefitsPaid,A683)</f>
        <v>-0.30884409861026085</v>
      </c>
      <c r="K683" s="11" cm="1">
        <f t="array" ref="K683">IF(A683=Global_MaxT,INDEX(Life_NetCF,A683),INDEX(Life_NetCF,A683)+(INDEX(Life_BEL,(A683+1))/INDEX(Global_DiscountFactor,A683)))</f>
        <v>-166.77786278367842</v>
      </c>
      <c r="L683" s="11"/>
      <c r="M683" s="5">
        <f t="shared" si="21"/>
        <v>57</v>
      </c>
      <c r="N683" s="22" cm="1">
        <f t="array" ref="N683">INDEX(Annuity_PolicyHoldersInforce,A683)*INDEX(Global_QxFactor,INDEX(Global_Age,A683),Global_QxIndex)</f>
        <v>1.969348919967099E-4</v>
      </c>
      <c r="O683" s="22" cm="1">
        <f t="array" ref="O683">IF(A683=1,1,INDEX(Annuity_PolicyHoldersInforce,(A683-1))-INDEX(Annuity_Deaths,(A683-1)))</f>
        <v>0.97802072722898514</v>
      </c>
      <c r="P683" s="23" cm="1">
        <f t="array" ref="P683">Annuity_Annuity*((1+Annuity_AnnuityEscalation)^INDEX(Annuity_PolicyAge,A683))</f>
        <v>16135.783085302201</v>
      </c>
      <c r="Q683" s="23" cm="1">
        <f t="array" ref="Q683">INDEX(Annuity_PolicyHoldersInforce,A683)*INDEX(Global_EscalatedExpense,A683)</f>
        <v>77.632757150718177</v>
      </c>
      <c r="R683" s="23" cm="1">
        <f t="array" ref="R683">INDEX(Annuity_PolicyHoldersInforce,A683)*INDEX(Annuity_EscalatedAnnuity,A683)</f>
        <v>15781.130307496416</v>
      </c>
      <c r="S683" s="23" cm="1">
        <f t="array" ref="S683">-INDEX(Annuity_ExpensesPaid,A683)-INDEX(Annuity_AnnuitiesPaid,A683)</f>
        <v>-15858.763064647135</v>
      </c>
      <c r="T683" s="23" cm="1">
        <f t="array" ref="T683">IF(A683=Global_MaxT,INDEX(Annuity_NetCF,A683),INDEX(Annuity_NetCF,A683)+(INDEX(Annuity_BEL,(A683+1))*INDEX(Global_DiscountFactor,A683)))</f>
        <v>-3608402.1893859901</v>
      </c>
    </row>
    <row r="684" spans="1:20" x14ac:dyDescent="0.2">
      <c r="A684" s="7">
        <v>682</v>
      </c>
      <c r="B684" s="21">
        <f t="shared" si="20"/>
        <v>78</v>
      </c>
      <c r="C684" s="21"/>
      <c r="D684" s="22" cm="1">
        <f t="array" ref="D684">IF(A684=1,1,INDEX(Life_PolicyHoldersInforce,(A684-1))-INDEX(Life_Deaths,(A684-1))-INDEX(Life_Lapses,(A684-1)))</f>
        <v>2.2596173180097177E-3</v>
      </c>
      <c r="E684" s="22" cm="1">
        <f t="array" ref="E684">(INDEX(Life_PolicyHoldersInforce,A684)-INDEX(Life_Deaths,A684))*INDEX(Life_LapseRateFactor,(Global_DurationInforce+A684))</f>
        <v>1.9748718084877443E-5</v>
      </c>
      <c r="F684" s="22" cm="1">
        <f t="array" ref="F684">INDEX(Life_PolicyHoldersInforce,A684)*INDEX(Global_QxFactor,INDEX(Global_Age,A684),Global_QxIndex)</f>
        <v>4.5499801802457226E-7</v>
      </c>
      <c r="G684" s="11" cm="1">
        <f t="array" ref="G684">INDEX(Life_Deaths,A684)*Life_SumAssured</f>
        <v>0.22749900901228612</v>
      </c>
      <c r="H684" s="11" cm="1">
        <f t="array" ref="H684">INDEX(Life_PolicyHoldersInforce,A684)*Life_Premium</f>
        <v>0.10077893238323342</v>
      </c>
      <c r="I684" s="11" cm="1">
        <f t="array" ref="I684">INDEX(Life_PolicyHoldersInforce,A684)*INDEX(Global_EscalatedExpense,A684)</f>
        <v>0.18009332696832508</v>
      </c>
      <c r="J684" s="11" cm="1">
        <f t="array" ref="J684">INDEX(Life_PremiumsReceived,A684)-INDEX(Life_ExpensesPaid,A684)-INDEX(Life_DeathBenefitsPaid,A684)</f>
        <v>-0.3068134035973778</v>
      </c>
      <c r="K684" s="11" cm="1">
        <f t="array" ref="K684">IF(A684=Global_MaxT,INDEX(Life_NetCF,A684),INDEX(Life_NetCF,A684)+(INDEX(Life_BEL,(A684+1))/INDEX(Global_DiscountFactor,A684)))</f>
        <v>-165.66264737219541</v>
      </c>
      <c r="L684" s="11"/>
      <c r="M684" s="5">
        <f t="shared" si="21"/>
        <v>57</v>
      </c>
      <c r="N684" s="22" cm="1">
        <f t="array" ref="N684">INDEX(Annuity_PolicyHoldersInforce,A684)*INDEX(Global_QxFactor,INDEX(Global_Age,A684),Global_QxIndex)</f>
        <v>1.9689523705831649E-4</v>
      </c>
      <c r="O684" s="22" cm="1">
        <f t="array" ref="O684">IF(A684=1,1,INDEX(Annuity_PolicyHoldersInforce,(A684-1))-INDEX(Annuity_Deaths,(A684-1)))</f>
        <v>0.97782379233698846</v>
      </c>
      <c r="P684" s="23" cm="1">
        <f t="array" ref="P684">Annuity_Annuity*((1+Annuity_AnnuityEscalation)^INDEX(Annuity_PolicyAge,A684))</f>
        <v>16135.783085302201</v>
      </c>
      <c r="Q684" s="23" cm="1">
        <f t="array" ref="Q684">INDEX(Annuity_PolicyHoldersInforce,A684)*INDEX(Global_EscalatedExpense,A684)</f>
        <v>77.933346742917607</v>
      </c>
      <c r="R684" s="23" cm="1">
        <f t="array" ref="R684">INDEX(Annuity_PolicyHoldersInforce,A684)*INDEX(Annuity_EscalatedAnnuity,A684)</f>
        <v>15777.95260879723</v>
      </c>
      <c r="S684" s="23" cm="1">
        <f t="array" ref="S684">-INDEX(Annuity_ExpensesPaid,A684)-INDEX(Annuity_AnnuitiesPaid,A684)</f>
        <v>-15855.885955540147</v>
      </c>
      <c r="T684" s="23" cm="1">
        <f t="array" ref="T684">IF(A684=Global_MaxT,INDEX(Annuity_NetCF,A684),INDEX(Annuity_NetCF,A684)+(INDEX(Annuity_BEL,(A684+1))*INDEX(Global_DiscountFactor,A684)))</f>
        <v>-3610030.3131071529</v>
      </c>
    </row>
    <row r="685" spans="1:20" x14ac:dyDescent="0.2">
      <c r="A685" s="7">
        <v>683</v>
      </c>
      <c r="B685" s="21">
        <f t="shared" si="20"/>
        <v>78</v>
      </c>
      <c r="C685" s="21"/>
      <c r="D685" s="22" cm="1">
        <f t="array" ref="D685">IF(A685=1,1,INDEX(Life_PolicyHoldersInforce,(A685-1))-INDEX(Life_Deaths,(A685-1))-INDEX(Life_Lapses,(A685-1)))</f>
        <v>2.2394136019068156E-3</v>
      </c>
      <c r="E685" s="22" cm="1">
        <f t="array" ref="E685">(INDEX(Life_PolicyHoldersInforce,A685)-INDEX(Life_Deaths,A685))*INDEX(Life_LapseRateFactor,(Global_DurationInforce+A685))</f>
        <v>1.9572140621780925E-5</v>
      </c>
      <c r="F685" s="22" cm="1">
        <f t="array" ref="F685">INDEX(Life_PolicyHoldersInforce,A685)*INDEX(Global_QxFactor,INDEX(Global_Age,A685),Global_QxIndex)</f>
        <v>4.5092978456296625E-7</v>
      </c>
      <c r="G685" s="11" cm="1">
        <f t="array" ref="G685">INDEX(Life_Deaths,A685)*Life_SumAssured</f>
        <v>0.22546489228148311</v>
      </c>
      <c r="H685" s="11" cm="1">
        <f t="array" ref="H685">INDEX(Life_PolicyHoldersInforce,A685)*Life_Premium</f>
        <v>9.9877846645043983E-2</v>
      </c>
      <c r="I685" s="11" cm="1">
        <f t="array" ref="I685">INDEX(Life_PolicyHoldersInforce,A685)*INDEX(Global_EscalatedExpense,A685)</f>
        <v>0.17921023660045127</v>
      </c>
      <c r="J685" s="11" cm="1">
        <f t="array" ref="J685">INDEX(Life_PremiumsReceived,A685)-INDEX(Life_ExpensesPaid,A685)-INDEX(Life_DeathBenefitsPaid,A685)</f>
        <v>-0.3047972822368904</v>
      </c>
      <c r="K685" s="11" cm="1">
        <f t="array" ref="K685">IF(A685=Global_MaxT,INDEX(Life_NetCF,A685),INDEX(Life_NetCF,A685)+(INDEX(Life_BEL,(A685+1))/INDEX(Global_DiscountFactor,A685)))</f>
        <v>-164.55485489164028</v>
      </c>
      <c r="L685" s="11"/>
      <c r="M685" s="5">
        <f t="shared" si="21"/>
        <v>57</v>
      </c>
      <c r="N685" s="22" cm="1">
        <f t="array" ref="N685">INDEX(Annuity_PolicyHoldersInforce,A685)*INDEX(Global_QxFactor,INDEX(Global_Age,A685),Global_QxIndex)</f>
        <v>1.9685559010486733E-4</v>
      </c>
      <c r="O685" s="22" cm="1">
        <f t="array" ref="O685">IF(A685=1,1,INDEX(Annuity_PolicyHoldersInforce,(A685-1))-INDEX(Annuity_Deaths,(A685-1)))</f>
        <v>0.97762689709993011</v>
      </c>
      <c r="P685" s="23" cm="1">
        <f t="array" ref="P685">Annuity_Annuity*((1+Annuity_AnnuityEscalation)^INDEX(Annuity_PolicyAge,A685))</f>
        <v>16135.783085302201</v>
      </c>
      <c r="Q685" s="23" cm="1">
        <f t="array" ref="Q685">INDEX(Annuity_PolicyHoldersInforce,A685)*INDEX(Global_EscalatedExpense,A685)</f>
        <v>78.235100200813108</v>
      </c>
      <c r="R685" s="23" cm="1">
        <f t="array" ref="R685">INDEX(Annuity_PolicyHoldersInforce,A685)*INDEX(Annuity_EscalatedAnnuity,A685)</f>
        <v>15774.775549961527</v>
      </c>
      <c r="S685" s="23" cm="1">
        <f t="array" ref="S685">-INDEX(Annuity_ExpensesPaid,A685)-INDEX(Annuity_AnnuitiesPaid,A685)</f>
        <v>-15853.01065016234</v>
      </c>
      <c r="T685" s="23" cm="1">
        <f t="array" ref="T685">IF(A685=Global_MaxT,INDEX(Annuity_NetCF,A685),INDEX(Annuity_NetCF,A685)+(INDEX(Annuity_BEL,(A685+1))*INDEX(Global_DiscountFactor,A685)))</f>
        <v>-3611669.2529164362</v>
      </c>
    </row>
    <row r="686" spans="1:20" x14ac:dyDescent="0.2">
      <c r="A686" s="7">
        <v>684</v>
      </c>
      <c r="B686" s="21">
        <f t="shared" si="20"/>
        <v>79</v>
      </c>
      <c r="C686" s="21"/>
      <c r="D686" s="22" cm="1">
        <f t="array" ref="D686">IF(A686=1,1,INDEX(Life_PolicyHoldersInforce,(A686-1))-INDEX(Life_Deaths,(A686-1))-INDEX(Life_Lapses,(A686-1)))</f>
        <v>2.2193905315004716E-3</v>
      </c>
      <c r="E686" s="22" cm="1">
        <f t="array" ref="E686">(INDEX(Life_PolicyHoldersInforce,A686)-INDEX(Life_Deaths,A686))*INDEX(Life_LapseRateFactor,(Global_DurationInforce+A686))</f>
        <v>1.9396660932975574E-5</v>
      </c>
      <c r="F686" s="22" cm="1">
        <f t="array" ref="F686">INDEX(Life_PolicyHoldersInforce,A686)*INDEX(Global_QxFactor,INDEX(Global_Age,A686),Global_QxIndex)</f>
        <v>5.0192692878540015E-7</v>
      </c>
      <c r="G686" s="11" cm="1">
        <f t="array" ref="G686">INDEX(Life_Deaths,A686)*Life_SumAssured</f>
        <v>0.25096346439270006</v>
      </c>
      <c r="H686" s="11" cm="1">
        <f t="array" ref="H686">INDEX(Life_PolicyHoldersInforce,A686)*Life_Premium</f>
        <v>9.8984817704921041E-2</v>
      </c>
      <c r="I686" s="11" cm="1">
        <f t="array" ref="I686">INDEX(Life_PolicyHoldersInforce,A686)*INDEX(Global_EscalatedExpense,A686)</f>
        <v>0.17833147647962741</v>
      </c>
      <c r="J686" s="11" cm="1">
        <f t="array" ref="J686">INDEX(Life_PremiumsReceived,A686)-INDEX(Life_ExpensesPaid,A686)-INDEX(Life_DeathBenefitsPaid,A686)</f>
        <v>-0.33031012316740643</v>
      </c>
      <c r="K686" s="11" cm="1">
        <f t="array" ref="K686">IF(A686=Global_MaxT,INDEX(Life_NetCF,A686),INDEX(Life_NetCF,A686)+(INDEX(Life_BEL,(A686+1))/INDEX(Global_DiscountFactor,A686)))</f>
        <v>-163.45443488248333</v>
      </c>
      <c r="L686" s="11"/>
      <c r="M686" s="5">
        <f t="shared" si="21"/>
        <v>58</v>
      </c>
      <c r="N686" s="22" cm="1">
        <f t="array" ref="N686">INDEX(Annuity_PolicyHoldersInforce,A686)*INDEX(Global_QxFactor,INDEX(Global_Age,A686),Global_QxIndex)</f>
        <v>2.2105098308495172E-4</v>
      </c>
      <c r="O686" s="22" cm="1">
        <f t="array" ref="O686">IF(A686=1,1,INDEX(Annuity_PolicyHoldersInforce,(A686-1))-INDEX(Annuity_Deaths,(A686-1)))</f>
        <v>0.97743004150982526</v>
      </c>
      <c r="P686" s="23" cm="1">
        <f t="array" ref="P686">Annuity_Annuity*((1+Annuity_AnnuityEscalation)^INDEX(Annuity_PolicyAge,A686))</f>
        <v>16942.572239567311</v>
      </c>
      <c r="Q686" s="23" cm="1">
        <f t="array" ref="Q686">INDEX(Annuity_PolicyHoldersInforce,A686)*INDEX(Global_EscalatedExpense,A686)</f>
        <v>78.538022030825999</v>
      </c>
      <c r="R686" s="23" cm="1">
        <f t="array" ref="R686">INDEX(Annuity_PolicyHoldersInforce,A686)*INDEX(Annuity_EscalatedAnnuity,A686)</f>
        <v>16560.179087403489</v>
      </c>
      <c r="S686" s="23" cm="1">
        <f t="array" ref="S686">-INDEX(Annuity_ExpensesPaid,A686)-INDEX(Annuity_AnnuitiesPaid,A686)</f>
        <v>-16638.717109434314</v>
      </c>
      <c r="T686" s="23" cm="1">
        <f t="array" ref="T686">IF(A686=Global_MaxT,INDEX(Annuity_NetCF,A686),INDEX(Annuity_NetCF,A686)+(INDEX(Annuity_BEL,(A686+1))*INDEX(Global_DiscountFactor,A686)))</f>
        <v>-3613319.0596491871</v>
      </c>
    </row>
    <row r="687" spans="1:20" x14ac:dyDescent="0.2">
      <c r="A687" s="7">
        <v>685</v>
      </c>
      <c r="B687" s="21">
        <f t="shared" si="20"/>
        <v>79</v>
      </c>
      <c r="C687" s="21"/>
      <c r="D687" s="22" cm="1">
        <f t="array" ref="D687">IF(A687=1,1,INDEX(Life_PolicyHoldersInforce,(A687-1))-INDEX(Life_Deaths,(A687-1))-INDEX(Life_Lapses,(A687-1)))</f>
        <v>2.1994919436387106E-3</v>
      </c>
      <c r="E687" s="22" cm="1">
        <f t="array" ref="E687">(INDEX(Life_PolicyHoldersInforce,A687)-INDEX(Life_Deaths,A687))*INDEX(Life_LapseRateFactor,(Global_DurationInforce+A687))</f>
        <v>1.9222754558085048E-5</v>
      </c>
      <c r="F687" s="22" cm="1">
        <f t="array" ref="F687">INDEX(Life_PolicyHoldersInforce,A687)*INDEX(Global_QxFactor,INDEX(Global_Age,A687),Global_QxIndex)</f>
        <v>4.9742675770200467E-7</v>
      </c>
      <c r="G687" s="11" cm="1">
        <f t="array" ref="G687">INDEX(Life_Deaths,A687)*Life_SumAssured</f>
        <v>0.24871337885100234</v>
      </c>
      <c r="H687" s="11" cm="1">
        <f t="array" ref="H687">INDEX(Life_PolicyHoldersInforce,A687)*Life_Premium</f>
        <v>9.8097340686286491E-2</v>
      </c>
      <c r="I687" s="11" cm="1">
        <f t="array" ref="I687">INDEX(Life_PolicyHoldersInforce,A687)*INDEX(Global_EscalatedExpense,A687)</f>
        <v>0.17745262450211982</v>
      </c>
      <c r="J687" s="11" cm="1">
        <f t="array" ref="J687">INDEX(Life_PremiumsReceived,A687)-INDEX(Life_ExpensesPaid,A687)-INDEX(Life_DeathBenefitsPaid,A687)</f>
        <v>-0.32806866266683565</v>
      </c>
      <c r="K687" s="11" cm="1">
        <f t="array" ref="K687">IF(A687=Global_MaxT,INDEX(Life_NetCF,A687),INDEX(Life_NetCF,A687)+(INDEX(Life_BEL,(A687+1))/INDEX(Global_DiscountFactor,A687)))</f>
        <v>-162.3339560199168</v>
      </c>
      <c r="L687" s="11"/>
      <c r="M687" s="5">
        <f t="shared" si="21"/>
        <v>58</v>
      </c>
      <c r="N687" s="22" cm="1">
        <f t="array" ref="N687">INDEX(Annuity_PolicyHoldersInforce,A687)*INDEX(Global_QxFactor,INDEX(Global_Age,A687),Global_QxIndex)</f>
        <v>2.2100099123382408E-4</v>
      </c>
      <c r="O687" s="22" cm="1">
        <f t="array" ref="O687">IF(A687=1,1,INDEX(Annuity_PolicyHoldersInforce,(A687-1))-INDEX(Annuity_Deaths,(A687-1)))</f>
        <v>0.97720899052674026</v>
      </c>
      <c r="P687" s="23" cm="1">
        <f t="array" ref="P687">Annuity_Annuity*((1+Annuity_AnnuityEscalation)^INDEX(Annuity_PolicyAge,A687))</f>
        <v>16942.572239567311</v>
      </c>
      <c r="Q687" s="23" cm="1">
        <f t="array" ref="Q687">INDEX(Annuity_PolicyHoldersInforce,A687)*INDEX(Global_EscalatedExpense,A687)</f>
        <v>78.840161500733061</v>
      </c>
      <c r="R687" s="23" cm="1">
        <f t="array" ref="R687">INDEX(Annuity_PolicyHoldersInforce,A687)*INDEX(Annuity_EscalatedAnnuity,A687)</f>
        <v>16556.433915153946</v>
      </c>
      <c r="S687" s="23" cm="1">
        <f t="array" ref="S687">-INDEX(Annuity_ExpensesPaid,A687)-INDEX(Annuity_AnnuitiesPaid,A687)</f>
        <v>-16635.274076654678</v>
      </c>
      <c r="T687" s="23" cm="1">
        <f t="array" ref="T687">IF(A687=Global_MaxT,INDEX(Annuity_NetCF,A687),INDEX(Annuity_NetCF,A687)+(INDEX(Annuity_BEL,(A687+1))*INDEX(Global_DiscountFactor,A687)))</f>
        <v>-3614187.3659744402</v>
      </c>
    </row>
    <row r="688" spans="1:20" x14ac:dyDescent="0.2">
      <c r="A688" s="7">
        <v>686</v>
      </c>
      <c r="B688" s="21">
        <f t="shared" si="20"/>
        <v>79</v>
      </c>
      <c r="C688" s="21"/>
      <c r="D688" s="22" cm="1">
        <f t="array" ref="D688">IF(A688=1,1,INDEX(Life_PolicyHoldersInforce,(A688-1))-INDEX(Life_Deaths,(A688-1))-INDEX(Life_Lapses,(A688-1)))</f>
        <v>2.1797717623229236E-3</v>
      </c>
      <c r="E688" s="22" cm="1">
        <f t="array" ref="E688">(INDEX(Life_PolicyHoldersInforce,A688)-INDEX(Life_Deaths,A688))*INDEX(Life_LapseRateFactor,(Global_DurationInforce+A688))</f>
        <v>1.9050407391108301E-5</v>
      </c>
      <c r="F688" s="22" cm="1">
        <f t="array" ref="F688">INDEX(Life_PolicyHoldersInforce,A688)*INDEX(Global_QxFactor,INDEX(Global_Age,A688),Global_QxIndex)</f>
        <v>4.9296693420432022E-7</v>
      </c>
      <c r="G688" s="11" cm="1">
        <f t="array" ref="G688">INDEX(Life_Deaths,A688)*Life_SumAssured</f>
        <v>0.24648346710216013</v>
      </c>
      <c r="H688" s="11" cm="1">
        <f t="array" ref="H688">INDEX(Life_PolicyHoldersInforce,A688)*Life_Premium</f>
        <v>9.7217820599602392E-2</v>
      </c>
      <c r="I688" s="11" cm="1">
        <f t="array" ref="I688">INDEX(Life_PolicyHoldersInforce,A688)*INDEX(Global_EscalatedExpense,A688)</f>
        <v>0.17657810367699064</v>
      </c>
      <c r="J688" s="11" cm="1">
        <f t="array" ref="J688">INDEX(Life_PremiumsReceived,A688)-INDEX(Life_ExpensesPaid,A688)-INDEX(Life_DeathBenefitsPaid,A688)</f>
        <v>-0.32584375017954836</v>
      </c>
      <c r="K688" s="11" cm="1">
        <f t="array" ref="K688">IF(A688=Global_MaxT,INDEX(Life_NetCF,A688),INDEX(Life_NetCF,A688)+(INDEX(Life_BEL,(A688+1))/INDEX(Global_DiscountFactor,A688)))</f>
        <v>-161.22113532883486</v>
      </c>
      <c r="L688" s="11"/>
      <c r="M688" s="5">
        <f t="shared" si="21"/>
        <v>58</v>
      </c>
      <c r="N688" s="22" cm="1">
        <f t="array" ref="N688">INDEX(Annuity_PolicyHoldersInforce,A688)*INDEX(Global_QxFactor,INDEX(Global_Age,A688),Global_QxIndex)</f>
        <v>2.2095101068861852E-4</v>
      </c>
      <c r="O688" s="22" cm="1">
        <f t="array" ref="O688">IF(A688=1,1,INDEX(Annuity_PolicyHoldersInforce,(A688-1))-INDEX(Annuity_Deaths,(A688-1)))</f>
        <v>0.97698798953550647</v>
      </c>
      <c r="P688" s="23" cm="1">
        <f t="array" ref="P688">Annuity_Annuity*((1+Annuity_AnnuityEscalation)^INDEX(Annuity_PolicyAge,A688))</f>
        <v>16942.572239567311</v>
      </c>
      <c r="Q688" s="23" cm="1">
        <f t="array" ref="Q688">INDEX(Annuity_PolicyHoldersInforce,A688)*INDEX(Global_EscalatedExpense,A688)</f>
        <v>79.143463315412021</v>
      </c>
      <c r="R688" s="23" cm="1">
        <f t="array" ref="R688">INDEX(Annuity_PolicyHoldersInforce,A688)*INDEX(Annuity_EscalatedAnnuity,A688)</f>
        <v>16552.689589894951</v>
      </c>
      <c r="S688" s="23" cm="1">
        <f t="array" ref="S688">-INDEX(Annuity_ExpensesPaid,A688)-INDEX(Annuity_AnnuitiesPaid,A688)</f>
        <v>-16631.833053210365</v>
      </c>
      <c r="T688" s="23" cm="1">
        <f t="array" ref="T688">IF(A688=Global_MaxT,INDEX(Annuity_NetCF,A688),INDEX(Annuity_NetCF,A688)+(INDEX(Annuity_BEL,(A688+1))*INDEX(Global_DiscountFactor,A688)))</f>
        <v>-3615063.3586165537</v>
      </c>
    </row>
    <row r="689" spans="1:20" x14ac:dyDescent="0.2">
      <c r="A689" s="7">
        <v>687</v>
      </c>
      <c r="B689" s="21">
        <f t="shared" si="20"/>
        <v>79</v>
      </c>
      <c r="C689" s="21"/>
      <c r="D689" s="22" cm="1">
        <f t="array" ref="D689">IF(A689=1,1,INDEX(Life_PolicyHoldersInforce,(A689-1))-INDEX(Life_Deaths,(A689-1))-INDEX(Life_Lapses,(A689-1)))</f>
        <v>2.1602283879976108E-3</v>
      </c>
      <c r="E689" s="22" cm="1">
        <f t="array" ref="E689">(INDEX(Life_PolicyHoldersInforce,A689)-INDEX(Life_Deaths,A689))*INDEX(Life_LapseRateFactor,(Global_DurationInforce+A689))</f>
        <v>1.8879605452515716E-5</v>
      </c>
      <c r="F689" s="22" cm="1">
        <f t="array" ref="F689">INDEX(Life_PolicyHoldersInforce,A689)*INDEX(Global_QxFactor,INDEX(Global_Age,A689),Global_QxIndex)</f>
        <v>4.8854709654439476E-7</v>
      </c>
      <c r="G689" s="11" cm="1">
        <f t="array" ref="G689">INDEX(Life_Deaths,A689)*Life_SumAssured</f>
        <v>0.24427354827219738</v>
      </c>
      <c r="H689" s="11" cm="1">
        <f t="array" ref="H689">INDEX(Life_PolicyHoldersInforce,A689)*Life_Premium</f>
        <v>9.6346186104693449E-2</v>
      </c>
      <c r="I689" s="11" cm="1">
        <f t="array" ref="I689">INDEX(Life_PolicyHoldersInforce,A689)*INDEX(Global_EscalatedExpense,A689)</f>
        <v>0.17570789265948281</v>
      </c>
      <c r="J689" s="11" cm="1">
        <f t="array" ref="J689">INDEX(Life_PremiumsReceived,A689)-INDEX(Life_ExpensesPaid,A689)-INDEX(Life_DeathBenefitsPaid,A689)</f>
        <v>-0.32363525482698674</v>
      </c>
      <c r="K689" s="11" cm="1">
        <f t="array" ref="K689">IF(A689=Global_MaxT,INDEX(Life_NetCF,A689),INDEX(Life_NetCF,A689)+(INDEX(Life_BEL,(A689+1))/INDEX(Global_DiscountFactor,A689)))</f>
        <v>-160.11591924541187</v>
      </c>
      <c r="L689" s="11"/>
      <c r="M689" s="5">
        <f t="shared" si="21"/>
        <v>58</v>
      </c>
      <c r="N689" s="22" cm="1">
        <f t="array" ref="N689">INDEX(Annuity_PolicyHoldersInforce,A689)*INDEX(Global_QxFactor,INDEX(Global_Age,A689),Global_QxIndex)</f>
        <v>2.2090104144677805E-4</v>
      </c>
      <c r="O689" s="22" cm="1">
        <f t="array" ref="O689">IF(A689=1,1,INDEX(Annuity_PolicyHoldersInforce,(A689-1))-INDEX(Annuity_Deaths,(A689-1)))</f>
        <v>0.97676703852481783</v>
      </c>
      <c r="P689" s="23" cm="1">
        <f t="array" ref="P689">Annuity_Annuity*((1+Annuity_AnnuityEscalation)^INDEX(Annuity_PolicyAge,A689))</f>
        <v>16942.572239567311</v>
      </c>
      <c r="Q689" s="23" cm="1">
        <f t="array" ref="Q689">INDEX(Annuity_PolicyHoldersInforce,A689)*INDEX(Global_EscalatedExpense,A689)</f>
        <v>79.447931946457416</v>
      </c>
      <c r="R689" s="23" cm="1">
        <f t="array" ref="R689">INDEX(Annuity_PolicyHoldersInforce,A689)*INDEX(Annuity_EscalatedAnnuity,A689)</f>
        <v>16548.946111434954</v>
      </c>
      <c r="S689" s="23" cm="1">
        <f t="array" ref="S689">-INDEX(Annuity_ExpensesPaid,A689)-INDEX(Annuity_AnnuitiesPaid,A689)</f>
        <v>-16628.394043381413</v>
      </c>
      <c r="T689" s="23" cm="1">
        <f t="array" ref="T689">IF(A689=Global_MaxT,INDEX(Annuity_NetCF,A689),INDEX(Annuity_NetCF,A689)+(INDEX(Annuity_BEL,(A689+1))*INDEX(Global_DiscountFactor,A689)))</f>
        <v>-3615947.0729699475</v>
      </c>
    </row>
    <row r="690" spans="1:20" x14ac:dyDescent="0.2">
      <c r="A690" s="7">
        <v>688</v>
      </c>
      <c r="B690" s="21">
        <f t="shared" si="20"/>
        <v>79</v>
      </c>
      <c r="C690" s="21"/>
      <c r="D690" s="22" cm="1">
        <f t="array" ref="D690">IF(A690=1,1,INDEX(Life_PolicyHoldersInforce,(A690-1))-INDEX(Life_Deaths,(A690-1))-INDEX(Life_Lapses,(A690-1)))</f>
        <v>2.1408602354485505E-3</v>
      </c>
      <c r="E690" s="22" cm="1">
        <f t="array" ref="E690">(INDEX(Life_PolicyHoldersInforce,A690)-INDEX(Life_Deaths,A690))*INDEX(Life_LapseRateFactor,(Global_DurationInforce+A690))</f>
        <v>1.8710334888115189E-5</v>
      </c>
      <c r="F690" s="22" cm="1">
        <f t="array" ref="F690">INDEX(Life_PolicyHoldersInforce,A690)*INDEX(Global_QxFactor,INDEX(Global_Age,A690),Global_QxIndex)</f>
        <v>4.8416688621763242E-7</v>
      </c>
      <c r="G690" s="11" cm="1">
        <f t="array" ref="G690">INDEX(Life_Deaths,A690)*Life_SumAssured</f>
        <v>0.24208344310881622</v>
      </c>
      <c r="H690" s="11" cm="1">
        <f t="array" ref="H690">INDEX(Life_PolicyHoldersInforce,A690)*Life_Premium</f>
        <v>9.5482366501005361E-2</v>
      </c>
      <c r="I690" s="11" cm="1">
        <f t="array" ref="I690">INDEX(Life_PolicyHoldersInforce,A690)*INDEX(Global_EscalatedExpense,A690)</f>
        <v>0.17484197021003201</v>
      </c>
      <c r="J690" s="11" cm="1">
        <f t="array" ref="J690">INDEX(Life_PremiumsReceived,A690)-INDEX(Life_ExpensesPaid,A690)-INDEX(Life_DeathBenefitsPaid,A690)</f>
        <v>-0.32144304681784286</v>
      </c>
      <c r="K690" s="11" cm="1">
        <f t="array" ref="K690">IF(A690=Global_MaxT,INDEX(Life_NetCF,A690),INDEX(Life_NetCF,A690)+(INDEX(Life_BEL,(A690+1))/INDEX(Global_DiscountFactor,A690)))</f>
        <v>-159.01825459552856</v>
      </c>
      <c r="L690" s="11"/>
      <c r="M690" s="5">
        <f t="shared" si="21"/>
        <v>58</v>
      </c>
      <c r="N690" s="22" cm="1">
        <f t="array" ref="N690">INDEX(Annuity_PolicyHoldersInforce,A690)*INDEX(Global_QxFactor,INDEX(Global_Age,A690),Global_QxIndex)</f>
        <v>2.2085108350574642E-4</v>
      </c>
      <c r="O690" s="22" cm="1">
        <f t="array" ref="O690">IF(A690=1,1,INDEX(Annuity_PolicyHoldersInforce,(A690-1))-INDEX(Annuity_Deaths,(A690-1)))</f>
        <v>0.97654613748337105</v>
      </c>
      <c r="P690" s="23" cm="1">
        <f t="array" ref="P690">Annuity_Annuity*((1+Annuity_AnnuityEscalation)^INDEX(Annuity_PolicyAge,A690))</f>
        <v>16942.572239567311</v>
      </c>
      <c r="Q690" s="23" cm="1">
        <f t="array" ref="Q690">INDEX(Annuity_PolicyHoldersInforce,A690)*INDEX(Global_EscalatedExpense,A690)</f>
        <v>79.753571882667003</v>
      </c>
      <c r="R690" s="23" cm="1">
        <f t="array" ref="R690">INDEX(Annuity_PolicyHoldersInforce,A690)*INDEX(Annuity_EscalatedAnnuity,A690)</f>
        <v>16545.203479582444</v>
      </c>
      <c r="S690" s="23" cm="1">
        <f t="array" ref="S690">-INDEX(Annuity_ExpensesPaid,A690)-INDEX(Annuity_AnnuitiesPaid,A690)</f>
        <v>-16624.95705146511</v>
      </c>
      <c r="T690" s="23" cm="1">
        <f t="array" ref="T690">IF(A690=Global_MaxT,INDEX(Annuity_NetCF,A690),INDEX(Annuity_NetCF,A690)+(INDEX(Annuity_BEL,(A690+1))*INDEX(Global_DiscountFactor,A690)))</f>
        <v>-3616838.544597025</v>
      </c>
    </row>
    <row r="691" spans="1:20" x14ac:dyDescent="0.2">
      <c r="A691" s="7">
        <v>689</v>
      </c>
      <c r="B691" s="21">
        <f t="shared" si="20"/>
        <v>79</v>
      </c>
      <c r="C691" s="21"/>
      <c r="D691" s="22" cm="1">
        <f t="array" ref="D691">IF(A691=1,1,INDEX(Life_PolicyHoldersInforce,(A691-1))-INDEX(Life_Deaths,(A691-1))-INDEX(Life_Lapses,(A691-1)))</f>
        <v>2.1216657336742177E-3</v>
      </c>
      <c r="E691" s="22" cm="1">
        <f t="array" ref="E691">(INDEX(Life_PolicyHoldersInforce,A691)-INDEX(Life_Deaths,A691))*INDEX(Life_LapseRateFactor,(Global_DurationInforce+A691))</f>
        <v>1.8542581967928393E-5</v>
      </c>
      <c r="F691" s="22" cm="1">
        <f t="array" ref="F691">INDEX(Life_PolicyHoldersInforce,A691)*INDEX(Global_QxFactor,INDEX(Global_Age,A691),Global_QxIndex)</f>
        <v>4.798259479337139E-7</v>
      </c>
      <c r="G691" s="11" cm="1">
        <f t="array" ref="G691">INDEX(Life_Deaths,A691)*Life_SumAssured</f>
        <v>0.23991297396685696</v>
      </c>
      <c r="H691" s="11" cm="1">
        <f t="array" ref="H691">INDEX(Life_PolicyHoldersInforce,A691)*Life_Premium</f>
        <v>9.462629172187012E-2</v>
      </c>
      <c r="I691" s="11" cm="1">
        <f t="array" ref="I691">INDEX(Life_PolicyHoldersInforce,A691)*INDEX(Global_EscalatedExpense,A691)</f>
        <v>0.1739803151937461</v>
      </c>
      <c r="J691" s="11" cm="1">
        <f t="array" ref="J691">INDEX(Life_PremiumsReceived,A691)-INDEX(Life_ExpensesPaid,A691)-INDEX(Life_DeathBenefitsPaid,A691)</f>
        <v>-0.31926699743873294</v>
      </c>
      <c r="K691" s="11" cm="1">
        <f t="array" ref="K691">IF(A691=Global_MaxT,INDEX(Life_NetCF,A691),INDEX(Life_NetCF,A691)+(INDEX(Life_BEL,(A691+1))/INDEX(Global_DiscountFactor,A691)))</f>
        <v>-157.92808859180215</v>
      </c>
      <c r="L691" s="11"/>
      <c r="M691" s="5">
        <f t="shared" si="21"/>
        <v>58</v>
      </c>
      <c r="N691" s="22" cm="1">
        <f t="array" ref="N691">INDEX(Annuity_PolicyHoldersInforce,A691)*INDEX(Global_QxFactor,INDEX(Global_Age,A691),Global_QxIndex)</f>
        <v>2.2080113686296783E-4</v>
      </c>
      <c r="O691" s="22" cm="1">
        <f t="array" ref="O691">IF(A691=1,1,INDEX(Annuity_PolicyHoldersInforce,(A691-1))-INDEX(Annuity_Deaths,(A691-1)))</f>
        <v>0.97632528639986527</v>
      </c>
      <c r="P691" s="23" cm="1">
        <f t="array" ref="P691">Annuity_Annuity*((1+Annuity_AnnuityEscalation)^INDEX(Annuity_PolicyAge,A691))</f>
        <v>16942.572239567311</v>
      </c>
      <c r="Q691" s="23" cm="1">
        <f t="array" ref="Q691">INDEX(Annuity_PolicyHoldersInforce,A691)*INDEX(Global_EscalatedExpense,A691)</f>
        <v>80.060387630106888</v>
      </c>
      <c r="R691" s="23" cm="1">
        <f t="array" ref="R691">INDEX(Annuity_PolicyHoldersInforce,A691)*INDEX(Annuity_EscalatedAnnuity,A691)</f>
        <v>16541.461694145961</v>
      </c>
      <c r="S691" s="23" cm="1">
        <f t="array" ref="S691">-INDEX(Annuity_ExpensesPaid,A691)-INDEX(Annuity_AnnuitiesPaid,A691)</f>
        <v>-16621.522081776067</v>
      </c>
      <c r="T691" s="23" cm="1">
        <f t="array" ref="T691">IF(A691=Global_MaxT,INDEX(Annuity_NetCF,A691),INDEX(Annuity_NetCF,A691)+(INDEX(Annuity_BEL,(A691+1))*INDEX(Global_DiscountFactor,A691)))</f>
        <v>-3617737.809228973</v>
      </c>
    </row>
    <row r="692" spans="1:20" x14ac:dyDescent="0.2">
      <c r="A692" s="7">
        <v>690</v>
      </c>
      <c r="B692" s="21">
        <f t="shared" si="20"/>
        <v>79</v>
      </c>
      <c r="C692" s="21"/>
      <c r="D692" s="22" cm="1">
        <f t="array" ref="D692">IF(A692=1,1,INDEX(Life_PolicyHoldersInforce,(A692-1))-INDEX(Life_Deaths,(A692-1))-INDEX(Life_Lapses,(A692-1)))</f>
        <v>2.1026433257583556E-3</v>
      </c>
      <c r="E692" s="22" cm="1">
        <f t="array" ref="E692">(INDEX(Life_PolicyHoldersInforce,A692)-INDEX(Life_Deaths,A692))*INDEX(Life_LapseRateFactor,(Global_DurationInforce+A692))</f>
        <v>1.8376333085077083E-5</v>
      </c>
      <c r="F692" s="22" cm="1">
        <f t="array" ref="F692">INDEX(Life_PolicyHoldersInforce,A692)*INDEX(Global_QxFactor,INDEX(Global_Age,A692),Global_QxIndex)</f>
        <v>4.7552392958777784E-7</v>
      </c>
      <c r="G692" s="11" cm="1">
        <f t="array" ref="G692">INDEX(Life_Deaths,A692)*Life_SumAssured</f>
        <v>0.23776196479388892</v>
      </c>
      <c r="H692" s="11" cm="1">
        <f t="array" ref="H692">INDEX(Life_PolicyHoldersInforce,A692)*Life_Premium</f>
        <v>9.3777892328822665E-2</v>
      </c>
      <c r="I692" s="11" cm="1">
        <f t="array" ref="I692">INDEX(Life_PolicyHoldersInforce,A692)*INDEX(Global_EscalatedExpense,A692)</f>
        <v>0.17312290657988966</v>
      </c>
      <c r="J692" s="11" cm="1">
        <f t="array" ref="J692">INDEX(Life_PremiumsReceived,A692)-INDEX(Life_ExpensesPaid,A692)-INDEX(Life_DeathBenefitsPaid,A692)</f>
        <v>-0.31710697904495588</v>
      </c>
      <c r="K692" s="11" cm="1">
        <f t="array" ref="K692">IF(A692=Global_MaxT,INDEX(Life_NetCF,A692),INDEX(Life_NetCF,A692)+(INDEX(Life_BEL,(A692+1))/INDEX(Global_DiscountFactor,A692)))</f>
        <v>-156.84536883064038</v>
      </c>
      <c r="L692" s="11"/>
      <c r="M692" s="5">
        <f t="shared" si="21"/>
        <v>58</v>
      </c>
      <c r="N692" s="22" cm="1">
        <f t="array" ref="N692">INDEX(Annuity_PolicyHoldersInforce,A692)*INDEX(Global_QxFactor,INDEX(Global_Age,A692),Global_QxIndex)</f>
        <v>2.2075120151588722E-4</v>
      </c>
      <c r="O692" s="22" cm="1">
        <f t="array" ref="O692">IF(A692=1,1,INDEX(Annuity_PolicyHoldersInforce,(A692-1))-INDEX(Annuity_Deaths,(A692-1)))</f>
        <v>0.97610448526300231</v>
      </c>
      <c r="P692" s="23" cm="1">
        <f t="array" ref="P692">Annuity_Annuity*((1+Annuity_AnnuityEscalation)^INDEX(Annuity_PolicyAge,A692))</f>
        <v>16942.572239567311</v>
      </c>
      <c r="Q692" s="23" cm="1">
        <f t="array" ref="Q692">INDEX(Annuity_PolicyHoldersInforce,A692)*INDEX(Global_EscalatedExpense,A692)</f>
        <v>80.368383712178201</v>
      </c>
      <c r="R692" s="23" cm="1">
        <f t="array" ref="R692">INDEX(Annuity_PolicyHoldersInforce,A692)*INDEX(Annuity_EscalatedAnnuity,A692)</f>
        <v>16537.720754934082</v>
      </c>
      <c r="S692" s="23" cm="1">
        <f t="array" ref="S692">-INDEX(Annuity_ExpensesPaid,A692)-INDEX(Annuity_AnnuitiesPaid,A692)</f>
        <v>-16618.089138646261</v>
      </c>
      <c r="T692" s="23" cm="1">
        <f t="array" ref="T692">IF(A692=Global_MaxT,INDEX(Annuity_NetCF,A692),INDEX(Annuity_NetCF,A692)+(INDEX(Annuity_BEL,(A692+1))*INDEX(Global_DiscountFactor,A692)))</f>
        <v>-3618644.9027665663</v>
      </c>
    </row>
    <row r="693" spans="1:20" x14ac:dyDescent="0.2">
      <c r="A693" s="7">
        <v>691</v>
      </c>
      <c r="B693" s="21">
        <f t="shared" si="20"/>
        <v>79</v>
      </c>
      <c r="C693" s="21"/>
      <c r="D693" s="22" cm="1">
        <f t="array" ref="D693">IF(A693=1,1,INDEX(Life_PolicyHoldersInforce,(A693-1))-INDEX(Life_Deaths,(A693-1))-INDEX(Life_Lapses,(A693-1)))</f>
        <v>2.0837914687436908E-3</v>
      </c>
      <c r="E693" s="22" cm="1">
        <f t="array" ref="E693">(INDEX(Life_PolicyHoldersInforce,A693)-INDEX(Life_Deaths,A693))*INDEX(Life_LapseRateFactor,(Global_DurationInforce+A693))</f>
        <v>1.8211574754679423E-5</v>
      </c>
      <c r="F693" s="22" cm="1">
        <f t="array" ref="F693">INDEX(Life_PolicyHoldersInforce,A693)*INDEX(Global_QxFactor,INDEX(Global_Age,A693),Global_QxIndex)</f>
        <v>4.7126048223186114E-7</v>
      </c>
      <c r="G693" s="11" cm="1">
        <f t="array" ref="G693">INDEX(Life_Deaths,A693)*Life_SumAssured</f>
        <v>0.23563024111593056</v>
      </c>
      <c r="H693" s="11" cm="1">
        <f t="array" ref="H693">INDEX(Life_PolicyHoldersInforce,A693)*Life_Premium</f>
        <v>9.2937099505968609E-2</v>
      </c>
      <c r="I693" s="11" cm="1">
        <f t="array" ref="I693">INDEX(Life_PolicyHoldersInforce,A693)*INDEX(Global_EscalatedExpense,A693)</f>
        <v>0.17226972344137112</v>
      </c>
      <c r="J693" s="11" cm="1">
        <f t="array" ref="J693">INDEX(Life_PremiumsReceived,A693)-INDEX(Life_ExpensesPaid,A693)-INDEX(Life_DeathBenefitsPaid,A693)</f>
        <v>-0.31496286505133309</v>
      </c>
      <c r="K693" s="11" cm="1">
        <f t="array" ref="K693">IF(A693=Global_MaxT,INDEX(Life_NetCF,A693),INDEX(Life_NetCF,A693)+(INDEX(Life_BEL,(A693+1))/INDEX(Global_DiscountFactor,A693)))</f>
        <v>-155.77004328931901</v>
      </c>
      <c r="L693" s="11"/>
      <c r="M693" s="5">
        <f t="shared" si="21"/>
        <v>58</v>
      </c>
      <c r="N693" s="22" cm="1">
        <f t="array" ref="N693">INDEX(Annuity_PolicyHoldersInforce,A693)*INDEX(Global_QxFactor,INDEX(Global_Age,A693),Global_QxIndex)</f>
        <v>2.2070127746194991E-4</v>
      </c>
      <c r="O693" s="22" cm="1">
        <f t="array" ref="O693">IF(A693=1,1,INDEX(Annuity_PolicyHoldersInforce,(A693-1))-INDEX(Annuity_Deaths,(A693-1)))</f>
        <v>0.97588373406148643</v>
      </c>
      <c r="P693" s="23" cm="1">
        <f t="array" ref="P693">Annuity_Annuity*((1+Annuity_AnnuityEscalation)^INDEX(Annuity_PolicyAge,A693))</f>
        <v>16942.572239567311</v>
      </c>
      <c r="Q693" s="23" cm="1">
        <f t="array" ref="Q693">INDEX(Annuity_PolicyHoldersInforce,A693)*INDEX(Global_EscalatedExpense,A693)</f>
        <v>80.67756466968396</v>
      </c>
      <c r="R693" s="23" cm="1">
        <f t="array" ref="R693">INDEX(Annuity_PolicyHoldersInforce,A693)*INDEX(Annuity_EscalatedAnnuity,A693)</f>
        <v>16533.980661755428</v>
      </c>
      <c r="S693" s="23" cm="1">
        <f t="array" ref="S693">-INDEX(Annuity_ExpensesPaid,A693)-INDEX(Annuity_AnnuitiesPaid,A693)</f>
        <v>-16614.658226425112</v>
      </c>
      <c r="T693" s="23" cm="1">
        <f t="array" ref="T693">IF(A693=Global_MaxT,INDEX(Annuity_NetCF,A693),INDEX(Annuity_NetCF,A693)+(INDEX(Annuity_BEL,(A693+1))*INDEX(Global_DiscountFactor,A693)))</f>
        <v>-3619559.8612809754</v>
      </c>
    </row>
    <row r="694" spans="1:20" x14ac:dyDescent="0.2">
      <c r="A694" s="7">
        <v>692</v>
      </c>
      <c r="B694" s="21">
        <f t="shared" si="20"/>
        <v>79</v>
      </c>
      <c r="C694" s="21"/>
      <c r="D694" s="22" cm="1">
        <f t="array" ref="D694">IF(A694=1,1,INDEX(Life_PolicyHoldersInforce,(A694-1))-INDEX(Life_Deaths,(A694-1))-INDEX(Life_Lapses,(A694-1)))</f>
        <v>2.0651086335067795E-3</v>
      </c>
      <c r="E694" s="22" cm="1">
        <f t="array" ref="E694">(INDEX(Life_PolicyHoldersInforce,A694)-INDEX(Life_Deaths,A694))*INDEX(Life_LapseRateFactor,(Global_DurationInforce+A694))</f>
        <v>1.8048293612756186E-5</v>
      </c>
      <c r="F694" s="22" cm="1">
        <f t="array" ref="F694">INDEX(Life_PolicyHoldersInforce,A694)*INDEX(Global_QxFactor,INDEX(Global_Age,A694),Global_QxIndex)</f>
        <v>4.6703526004659448E-7</v>
      </c>
      <c r="G694" s="11" cm="1">
        <f t="array" ref="G694">INDEX(Life_Deaths,A694)*Life_SumAssured</f>
        <v>0.23351763002329723</v>
      </c>
      <c r="H694" s="11" cm="1">
        <f t="array" ref="H694">INDEX(Life_PolicyHoldersInforce,A694)*Life_Premium</f>
        <v>9.2103845054402375E-2</v>
      </c>
      <c r="I694" s="11" cm="1">
        <f t="array" ref="I694">INDEX(Life_PolicyHoldersInforce,A694)*INDEX(Global_EscalatedExpense,A694)</f>
        <v>0.17142074495423135</v>
      </c>
      <c r="J694" s="11" cm="1">
        <f t="array" ref="J694">INDEX(Life_PremiumsReceived,A694)-INDEX(Life_ExpensesPaid,A694)-INDEX(Life_DeathBenefitsPaid,A694)</f>
        <v>-0.31283452992312621</v>
      </c>
      <c r="K694" s="11" cm="1">
        <f t="array" ref="K694">IF(A694=Global_MaxT,INDEX(Life_NetCF,A694),INDEX(Life_NetCF,A694)+(INDEX(Life_BEL,(A694+1))/INDEX(Global_DiscountFactor,A694)))</f>
        <v>-154.70206032308232</v>
      </c>
      <c r="L694" s="11"/>
      <c r="M694" s="5">
        <f t="shared" si="21"/>
        <v>58</v>
      </c>
      <c r="N694" s="22" cm="1">
        <f t="array" ref="N694">INDEX(Annuity_PolicyHoldersInforce,A694)*INDEX(Global_QxFactor,INDEX(Global_Age,A694),Global_QxIndex)</f>
        <v>2.2065136469860195E-4</v>
      </c>
      <c r="O694" s="22" cm="1">
        <f t="array" ref="O694">IF(A694=1,1,INDEX(Annuity_PolicyHoldersInforce,(A694-1))-INDEX(Annuity_Deaths,(A694-1)))</f>
        <v>0.97566303278402444</v>
      </c>
      <c r="P694" s="23" cm="1">
        <f t="array" ref="P694">Annuity_Annuity*((1+Annuity_AnnuityEscalation)^INDEX(Annuity_PolicyAge,A694))</f>
        <v>16942.572239567311</v>
      </c>
      <c r="Q694" s="23" cm="1">
        <f t="array" ref="Q694">INDEX(Annuity_PolicyHoldersInforce,A694)*INDEX(Global_EscalatedExpense,A694)</f>
        <v>80.987935060895708</v>
      </c>
      <c r="R694" s="23" cm="1">
        <f t="array" ref="R694">INDEX(Annuity_PolicyHoldersInforce,A694)*INDEX(Annuity_EscalatedAnnuity,A694)</f>
        <v>16530.241414418662</v>
      </c>
      <c r="S694" s="23" cm="1">
        <f t="array" ref="S694">-INDEX(Annuity_ExpensesPaid,A694)-INDEX(Annuity_AnnuitiesPaid,A694)</f>
        <v>-16611.229349479559</v>
      </c>
      <c r="T694" s="23" cm="1">
        <f t="array" ref="T694">IF(A694=Global_MaxT,INDEX(Annuity_NetCF,A694),INDEX(Annuity_NetCF,A694)+(INDEX(Annuity_BEL,(A694+1))*INDEX(Global_DiscountFactor,A694)))</f>
        <v>-3620482.7210145784</v>
      </c>
    </row>
    <row r="695" spans="1:20" x14ac:dyDescent="0.2">
      <c r="A695" s="7">
        <v>693</v>
      </c>
      <c r="B695" s="21">
        <f t="shared" si="20"/>
        <v>79</v>
      </c>
      <c r="C695" s="21"/>
      <c r="D695" s="22" cm="1">
        <f t="array" ref="D695">IF(A695=1,1,INDEX(Life_PolicyHoldersInforce,(A695-1))-INDEX(Life_Deaths,(A695-1))-INDEX(Life_Lapses,(A695-1)))</f>
        <v>2.0465933046339767E-3</v>
      </c>
      <c r="E695" s="22" cm="1">
        <f t="array" ref="E695">(INDEX(Life_PolicyHoldersInforce,A695)-INDEX(Life_Deaths,A695))*INDEX(Life_LapseRateFactor,(Global_DurationInforce+A695))</f>
        <v>1.7886476415146768E-5</v>
      </c>
      <c r="F695" s="22" cm="1">
        <f t="array" ref="F695">INDEX(Life_PolicyHoldersInforce,A695)*INDEX(Global_QxFactor,INDEX(Global_Age,A695),Global_QxIndex)</f>
        <v>4.6284792031315217E-7</v>
      </c>
      <c r="G695" s="11" cm="1">
        <f t="array" ref="G695">INDEX(Life_Deaths,A695)*Life_SumAssured</f>
        <v>0.2314239601565761</v>
      </c>
      <c r="H695" s="11" cm="1">
        <f t="array" ref="H695">INDEX(Life_PolicyHoldersInforce,A695)*Life_Premium</f>
        <v>9.1278061386675366E-2</v>
      </c>
      <c r="I695" s="11" cm="1">
        <f t="array" ref="I695">INDEX(Life_PolicyHoldersInforce,A695)*INDEX(Global_EscalatedExpense,A695)</f>
        <v>0.1705759503971358</v>
      </c>
      <c r="J695" s="11" cm="1">
        <f t="array" ref="J695">INDEX(Life_PremiumsReceived,A695)-INDEX(Life_ExpensesPaid,A695)-INDEX(Life_DeathBenefitsPaid,A695)</f>
        <v>-0.31072184916703655</v>
      </c>
      <c r="K695" s="11" cm="1">
        <f t="array" ref="K695">IF(A695=Global_MaxT,INDEX(Life_NetCF,A695),INDEX(Life_NetCF,A695)+(INDEX(Life_BEL,(A695+1))/INDEX(Global_DiscountFactor,A695)))</f>
        <v>-153.6413686622671</v>
      </c>
      <c r="L695" s="11"/>
      <c r="M695" s="5">
        <f t="shared" si="21"/>
        <v>58</v>
      </c>
      <c r="N695" s="22" cm="1">
        <f t="array" ref="N695">INDEX(Annuity_PolicyHoldersInforce,A695)*INDEX(Global_QxFactor,INDEX(Global_Age,A695),Global_QxIndex)</f>
        <v>2.2060146322328987E-4</v>
      </c>
      <c r="O695" s="22" cm="1">
        <f t="array" ref="O695">IF(A695=1,1,INDEX(Annuity_PolicyHoldersInforce,(A695-1))-INDEX(Annuity_Deaths,(A695-1)))</f>
        <v>0.97544238141932582</v>
      </c>
      <c r="P695" s="23" cm="1">
        <f t="array" ref="P695">Annuity_Annuity*((1+Annuity_AnnuityEscalation)^INDEX(Annuity_PolicyAge,A695))</f>
        <v>16942.572239567311</v>
      </c>
      <c r="Q695" s="23" cm="1">
        <f t="array" ref="Q695">INDEX(Annuity_PolicyHoldersInforce,A695)*INDEX(Global_EscalatedExpense,A695)</f>
        <v>81.299499461620911</v>
      </c>
      <c r="R695" s="23" cm="1">
        <f t="array" ref="R695">INDEX(Annuity_PolicyHoldersInforce,A695)*INDEX(Annuity_EscalatedAnnuity,A695)</f>
        <v>16526.503012732497</v>
      </c>
      <c r="S695" s="23" cm="1">
        <f t="array" ref="S695">-INDEX(Annuity_ExpensesPaid,A695)-INDEX(Annuity_AnnuitiesPaid,A695)</f>
        <v>-16607.802512194117</v>
      </c>
      <c r="T695" s="23" cm="1">
        <f t="array" ref="T695">IF(A695=Global_MaxT,INDEX(Annuity_NetCF,A695),INDEX(Annuity_NetCF,A695)+(INDEX(Annuity_BEL,(A695+1))*INDEX(Global_DiscountFactor,A695)))</f>
        <v>-3621413.5183817768</v>
      </c>
    </row>
    <row r="696" spans="1:20" x14ac:dyDescent="0.2">
      <c r="A696" s="7">
        <v>694</v>
      </c>
      <c r="B696" s="21">
        <f t="shared" si="20"/>
        <v>79</v>
      </c>
      <c r="C696" s="21"/>
      <c r="D696" s="22" cm="1">
        <f t="array" ref="D696">IF(A696=1,1,INDEX(Life_PolicyHoldersInforce,(A696-1))-INDEX(Life_Deaths,(A696-1))-INDEX(Life_Lapses,(A696-1)))</f>
        <v>2.0282439802985167E-3</v>
      </c>
      <c r="E696" s="22" cm="1">
        <f t="array" ref="E696">(INDEX(Life_PolicyHoldersInforce,A696)-INDEX(Life_Deaths,A696))*INDEX(Life_LapseRateFactor,(Global_DurationInforce+A696))</f>
        <v>1.7726110036434909E-5</v>
      </c>
      <c r="F696" s="22" cm="1">
        <f t="array" ref="F696">INDEX(Life_PolicyHoldersInforce,A696)*INDEX(Global_QxFactor,INDEX(Global_Age,A696),Global_QxIndex)</f>
        <v>4.5869812338545332E-7</v>
      </c>
      <c r="G696" s="11" cm="1">
        <f t="array" ref="G696">INDEX(Life_Deaths,A696)*Life_SumAssured</f>
        <v>0.22934906169272665</v>
      </c>
      <c r="H696" s="11" cm="1">
        <f t="array" ref="H696">INDEX(Life_PolicyHoldersInforce,A696)*Life_Premium</f>
        <v>9.0459681521313853E-2</v>
      </c>
      <c r="I696" s="11" cm="1">
        <f t="array" ref="I696">INDEX(Life_PolicyHoldersInforce,A696)*INDEX(Global_EscalatedExpense,A696)</f>
        <v>0.16973531915086887</v>
      </c>
      <c r="J696" s="11" cm="1">
        <f t="array" ref="J696">INDEX(Life_PremiumsReceived,A696)-INDEX(Life_ExpensesPaid,A696)-INDEX(Life_DeathBenefitsPaid,A696)</f>
        <v>-0.30862469932228165</v>
      </c>
      <c r="K696" s="11" cm="1">
        <f t="array" ref="K696">IF(A696=Global_MaxT,INDEX(Life_NetCF,A696),INDEX(Life_NetCF,A696)+(INDEX(Life_BEL,(A696+1))/INDEX(Global_DiscountFactor,A696)))</f>
        <v>-152.58791740944918</v>
      </c>
      <c r="L696" s="11"/>
      <c r="M696" s="5">
        <f t="shared" si="21"/>
        <v>58</v>
      </c>
      <c r="N696" s="22" cm="1">
        <f t="array" ref="N696">INDEX(Annuity_PolicyHoldersInforce,A696)*INDEX(Global_QxFactor,INDEX(Global_Age,A696),Global_QxIndex)</f>
        <v>2.2055157303346089E-4</v>
      </c>
      <c r="O696" s="22" cm="1">
        <f t="array" ref="O696">IF(A696=1,1,INDEX(Annuity_PolicyHoldersInforce,(A696-1))-INDEX(Annuity_Deaths,(A696-1)))</f>
        <v>0.97522177995610249</v>
      </c>
      <c r="P696" s="23" cm="1">
        <f t="array" ref="P696">Annuity_Annuity*((1+Annuity_AnnuityEscalation)^INDEX(Annuity_PolicyAge,A696))</f>
        <v>16942.572239567311</v>
      </c>
      <c r="Q696" s="23" cm="1">
        <f t="array" ref="Q696">INDEX(Annuity_PolicyHoldersInforce,A696)*INDEX(Global_EscalatedExpense,A696)</f>
        <v>81.612262465270504</v>
      </c>
      <c r="R696" s="23" cm="1">
        <f t="array" ref="R696">INDEX(Annuity_PolicyHoldersInforce,A696)*INDEX(Annuity_EscalatedAnnuity,A696)</f>
        <v>16522.765456505684</v>
      </c>
      <c r="S696" s="23" cm="1">
        <f t="array" ref="S696">-INDEX(Annuity_ExpensesPaid,A696)-INDEX(Annuity_AnnuitiesPaid,A696)</f>
        <v>-16604.377718970954</v>
      </c>
      <c r="T696" s="23" cm="1">
        <f t="array" ref="T696">IF(A696=Global_MaxT,INDEX(Annuity_NetCF,A696),INDEX(Annuity_NetCF,A696)+(INDEX(Annuity_BEL,(A696+1))*INDEX(Global_DiscountFactor,A696)))</f>
        <v>-3622352.2899698154</v>
      </c>
    </row>
    <row r="697" spans="1:20" x14ac:dyDescent="0.2">
      <c r="A697" s="7">
        <v>695</v>
      </c>
      <c r="B697" s="21">
        <f t="shared" si="20"/>
        <v>79</v>
      </c>
      <c r="C697" s="21"/>
      <c r="D697" s="22" cm="1">
        <f t="array" ref="D697">IF(A697=1,1,INDEX(Life_PolicyHoldersInforce,(A697-1))-INDEX(Life_Deaths,(A697-1))-INDEX(Life_Lapses,(A697-1)))</f>
        <v>2.0100591721386963E-3</v>
      </c>
      <c r="E697" s="22" cm="1">
        <f t="array" ref="E697">(INDEX(Life_PolicyHoldersInforce,A697)-INDEX(Life_Deaths,A697))*INDEX(Life_LapseRateFactor,(Global_DurationInforce+A697))</f>
        <v>1.7567181468884078E-5</v>
      </c>
      <c r="F697" s="22" cm="1">
        <f t="array" ref="F697">INDEX(Life_PolicyHoldersInforce,A697)*INDEX(Global_QxFactor,INDEX(Global_Age,A697),Global_QxIndex)</f>
        <v>4.5458553266261216E-7</v>
      </c>
      <c r="G697" s="11" cm="1">
        <f t="array" ref="G697">INDEX(Life_Deaths,A697)*Life_SumAssured</f>
        <v>0.22729276633130607</v>
      </c>
      <c r="H697" s="11" cm="1">
        <f t="array" ref="H697">INDEX(Life_PolicyHoldersInforce,A697)*Life_Premium</f>
        <v>8.9648639077385864E-2</v>
      </c>
      <c r="I697" s="11" cm="1">
        <f t="array" ref="I697">INDEX(Life_PolicyHoldersInforce,A697)*INDEX(Global_EscalatedExpense,A697)</f>
        <v>0.16889883069783007</v>
      </c>
      <c r="J697" s="11" cm="1">
        <f t="array" ref="J697">INDEX(Life_PremiumsReceived,A697)-INDEX(Life_ExpensesPaid,A697)-INDEX(Life_DeathBenefitsPaid,A697)</f>
        <v>-0.30654295795175029</v>
      </c>
      <c r="K697" s="11" cm="1">
        <f t="array" ref="K697">IF(A697=Global_MaxT,INDEX(Life_NetCF,A697),INDEX(Life_NetCF,A697)+(INDEX(Life_BEL,(A697+1))/INDEX(Global_DiscountFactor,A697)))</f>
        <v>-151.54165603661286</v>
      </c>
      <c r="L697" s="11"/>
      <c r="M697" s="5">
        <f t="shared" si="21"/>
        <v>58</v>
      </c>
      <c r="N697" s="22" cm="1">
        <f t="array" ref="N697">INDEX(Annuity_PolicyHoldersInforce,A697)*INDEX(Global_QxFactor,INDEX(Global_Age,A697),Global_QxIndex)</f>
        <v>2.2050169412656266E-4</v>
      </c>
      <c r="O697" s="22" cm="1">
        <f t="array" ref="O697">IF(A697=1,1,INDEX(Annuity_PolicyHoldersInforce,(A697-1))-INDEX(Annuity_Deaths,(A697-1)))</f>
        <v>0.97500122838306902</v>
      </c>
      <c r="P697" s="23" cm="1">
        <f t="array" ref="P697">Annuity_Annuity*((1+Annuity_AnnuityEscalation)^INDEX(Annuity_PolicyAge,A697))</f>
        <v>16942.572239567311</v>
      </c>
      <c r="Q697" s="23" cm="1">
        <f t="array" ref="Q697">INDEX(Annuity_PolicyHoldersInforce,A697)*INDEX(Global_EscalatedExpense,A697)</f>
        <v>81.926228682926279</v>
      </c>
      <c r="R697" s="23" cm="1">
        <f t="array" ref="R697">INDEX(Annuity_PolicyHoldersInforce,A697)*INDEX(Annuity_EscalatedAnnuity,A697)</f>
        <v>16519.028745547013</v>
      </c>
      <c r="S697" s="23" cm="1">
        <f t="array" ref="S697">-INDEX(Annuity_ExpensesPaid,A697)-INDEX(Annuity_AnnuitiesPaid,A697)</f>
        <v>-16600.954974229939</v>
      </c>
      <c r="T697" s="23" cm="1">
        <f t="array" ref="T697">IF(A697=Global_MaxT,INDEX(Annuity_NetCF,A697),INDEX(Annuity_NetCF,A697)+(INDEX(Annuity_BEL,(A697+1))*INDEX(Global_DiscountFactor,A697)))</f>
        <v>-3623299.0725396052</v>
      </c>
    </row>
    <row r="698" spans="1:20" x14ac:dyDescent="0.2">
      <c r="A698" s="7">
        <v>696</v>
      </c>
      <c r="B698" s="21">
        <f t="shared" si="20"/>
        <v>80</v>
      </c>
      <c r="C698" s="21"/>
      <c r="D698" s="22" cm="1">
        <f t="array" ref="D698">IF(A698=1,1,INDEX(Life_PolicyHoldersInforce,(A698-1))-INDEX(Life_Deaths,(A698-1))-INDEX(Life_Lapses,(A698-1)))</f>
        <v>1.9920374051371494E-3</v>
      </c>
      <c r="E698" s="22" cm="1">
        <f t="array" ref="E698">(INDEX(Life_PolicyHoldersInforce,A698)-INDEX(Life_Deaths,A698))*INDEX(Life_LapseRateFactor,(Global_DurationInforce+A698))</f>
        <v>1.7409192358871665E-5</v>
      </c>
      <c r="F698" s="22" cm="1">
        <f t="array" ref="F698">INDEX(Life_PolicyHoldersInforce,A698)*INDEX(Global_QxFactor,INDEX(Global_Age,A698),Global_QxIndex)</f>
        <v>5.0604448811499883E-7</v>
      </c>
      <c r="G698" s="11" cm="1">
        <f t="array" ref="G698">INDEX(Life_Deaths,A698)*Life_SumAssured</f>
        <v>0.2530222440574994</v>
      </c>
      <c r="H698" s="11" cm="1">
        <f t="array" ref="H698">INDEX(Life_PolicyHoldersInforce,A698)*Life_Premium</f>
        <v>8.8844868269116861E-2</v>
      </c>
      <c r="I698" s="11" cm="1">
        <f t="array" ref="I698">INDEX(Life_PolicyHoldersInforce,A698)*INDEX(Global_EscalatedExpense,A698)</f>
        <v>0.16806646462153388</v>
      </c>
      <c r="J698" s="11" cm="1">
        <f t="array" ref="J698">INDEX(Life_PremiumsReceived,A698)-INDEX(Life_ExpensesPaid,A698)-INDEX(Life_DeathBenefitsPaid,A698)</f>
        <v>-0.33224384040991639</v>
      </c>
      <c r="K698" s="11" cm="1">
        <f t="array" ref="K698">IF(A698=Global_MaxT,INDEX(Life_NetCF,A698),INDEX(Life_NetCF,A698)+(INDEX(Life_BEL,(A698+1))/INDEX(Global_DiscountFactor,A698)))</f>
        <v>-150.50253438234276</v>
      </c>
      <c r="L698" s="11"/>
      <c r="M698" s="5">
        <f t="shared" si="21"/>
        <v>59</v>
      </c>
      <c r="N698" s="22" cm="1">
        <f t="array" ref="N698">INDEX(Annuity_PolicyHoldersInforce,A698)*INDEX(Global_QxFactor,INDEX(Global_Age,A698),Global_QxIndex)</f>
        <v>2.4762708400433397E-4</v>
      </c>
      <c r="O698" s="22" cm="1">
        <f t="array" ref="O698">IF(A698=1,1,INDEX(Annuity_PolicyHoldersInforce,(A698-1))-INDEX(Annuity_Deaths,(A698-1)))</f>
        <v>0.97478072668894244</v>
      </c>
      <c r="P698" s="23" cm="1">
        <f t="array" ref="P698">Annuity_Annuity*((1+Annuity_AnnuityEscalation)^INDEX(Annuity_PolicyAge,A698))</f>
        <v>17789.70085154568</v>
      </c>
      <c r="Q698" s="23" cm="1">
        <f t="array" ref="Q698">INDEX(Annuity_PolicyHoldersInforce,A698)*INDEX(Global_EscalatedExpense,A698)</f>
        <v>82.241402743409267</v>
      </c>
      <c r="R698" s="23" cm="1">
        <f t="array" ref="R698">INDEX(Annuity_PolicyHoldersInforce,A698)*INDEX(Annuity_EscalatedAnnuity,A698)</f>
        <v>17341.057523648597</v>
      </c>
      <c r="S698" s="23" cm="1">
        <f t="array" ref="S698">-INDEX(Annuity_ExpensesPaid,A698)-INDEX(Annuity_AnnuitiesPaid,A698)</f>
        <v>-17423.298926392006</v>
      </c>
      <c r="T698" s="23" cm="1">
        <f t="array" ref="T698">IF(A698=Global_MaxT,INDEX(Annuity_NetCF,A698),INDEX(Annuity_NetCF,A698)+(INDEX(Annuity_BEL,(A698+1))*INDEX(Global_DiscountFactor,A698)))</f>
        <v>-3624253.9030265524</v>
      </c>
    </row>
    <row r="699" spans="1:20" x14ac:dyDescent="0.2">
      <c r="A699" s="7">
        <v>697</v>
      </c>
      <c r="B699" s="21">
        <f t="shared" si="20"/>
        <v>80</v>
      </c>
      <c r="C699" s="21"/>
      <c r="D699" s="22" cm="1">
        <f t="array" ref="D699">IF(A699=1,1,INDEX(Life_PolicyHoldersInforce,(A699-1))-INDEX(Life_Deaths,(A699-1))-INDEX(Life_Lapses,(A699-1)))</f>
        <v>1.9741221682901627E-3</v>
      </c>
      <c r="E699" s="22" cm="1">
        <f t="array" ref="E699">(INDEX(Life_PolicyHoldersInforce,A699)-INDEX(Life_Deaths,A699))*INDEX(Life_LapseRateFactor,(Global_DurationInforce+A699))</f>
        <v>1.7252624111900185E-5</v>
      </c>
      <c r="F699" s="22" cm="1">
        <f t="array" ref="F699">INDEX(Life_PolicyHoldersInforce,A699)*INDEX(Global_QxFactor,INDEX(Global_Age,A699),Global_QxIndex)</f>
        <v>5.0149341551148595E-7</v>
      </c>
      <c r="G699" s="11" cm="1">
        <f t="array" ref="G699">INDEX(Life_Deaths,A699)*Life_SumAssured</f>
        <v>0.25074670775574298</v>
      </c>
      <c r="H699" s="11" cm="1">
        <f t="array" ref="H699">INDEX(Life_PolicyHoldersInforce,A699)*Life_Premium</f>
        <v>8.8045848705741253E-2</v>
      </c>
      <c r="I699" s="11" cm="1">
        <f t="array" ref="I699">INDEX(Life_PolicyHoldersInforce,A699)*INDEX(Global_EscalatedExpense,A699)</f>
        <v>0.1672335372299367</v>
      </c>
      <c r="J699" s="11" cm="1">
        <f t="array" ref="J699">INDEX(Life_PremiumsReceived,A699)-INDEX(Life_ExpensesPaid,A699)-INDEX(Life_DeathBenefitsPaid,A699)</f>
        <v>-0.32993439627993842</v>
      </c>
      <c r="K699" s="11" cm="1">
        <f t="array" ref="K699">IF(A699=Global_MaxT,INDEX(Life_NetCF,A699),INDEX(Life_NetCF,A699)+(INDEX(Life_BEL,(A699+1))/INDEX(Global_DiscountFactor,A699)))</f>
        <v>-149.44286981647119</v>
      </c>
      <c r="L699" s="11"/>
      <c r="M699" s="5">
        <f t="shared" si="21"/>
        <v>59</v>
      </c>
      <c r="N699" s="22" cm="1">
        <f t="array" ref="N699">INDEX(Annuity_PolicyHoldersInforce,A699)*INDEX(Global_QxFactor,INDEX(Global_Age,A699),Global_QxIndex)</f>
        <v>2.4756417839792054E-4</v>
      </c>
      <c r="O699" s="22" cm="1">
        <f t="array" ref="O699">IF(A699=1,1,INDEX(Annuity_PolicyHoldersInforce,(A699-1))-INDEX(Annuity_Deaths,(A699-1)))</f>
        <v>0.97453309960493806</v>
      </c>
      <c r="P699" s="23" cm="1">
        <f t="array" ref="P699">Annuity_Annuity*((1+Annuity_AnnuityEscalation)^INDEX(Annuity_PolicyAge,A699))</f>
        <v>17789.70085154568</v>
      </c>
      <c r="Q699" s="23" cm="1">
        <f t="array" ref="Q699">INDEX(Annuity_PolicyHoldersInforce,A699)*INDEX(Global_EscalatedExpense,A699)</f>
        <v>82.555487199530546</v>
      </c>
      <c r="R699" s="23" cm="1">
        <f t="array" ref="R699">INDEX(Annuity_PolicyHoldersInforce,A699)*INDEX(Annuity_EscalatedAnnuity,A699)</f>
        <v>17336.652311901416</v>
      </c>
      <c r="S699" s="23" cm="1">
        <f t="array" ref="S699">-INDEX(Annuity_ExpensesPaid,A699)-INDEX(Annuity_AnnuitiesPaid,A699)</f>
        <v>-17419.207799100946</v>
      </c>
      <c r="T699" s="23" cm="1">
        <f t="array" ref="T699">IF(A699=Global_MaxT,INDEX(Annuity_NetCF,A699),INDEX(Annuity_NetCF,A699)+(INDEX(Annuity_BEL,(A699+1))*INDEX(Global_DiscountFactor,A699)))</f>
        <v>-3624387.0344462446</v>
      </c>
    </row>
    <row r="700" spans="1:20" x14ac:dyDescent="0.2">
      <c r="A700" s="7">
        <v>698</v>
      </c>
      <c r="B700" s="21">
        <f t="shared" si="20"/>
        <v>80</v>
      </c>
      <c r="C700" s="21"/>
      <c r="D700" s="22" cm="1">
        <f t="array" ref="D700">IF(A700=1,1,INDEX(Life_PolicyHoldersInforce,(A700-1))-INDEX(Life_Deaths,(A700-1))-INDEX(Life_Lapses,(A700-1)))</f>
        <v>1.9563680507627508E-3</v>
      </c>
      <c r="E700" s="22" cm="1">
        <f t="array" ref="E700">(INDEX(Life_PolicyHoldersInforce,A700)-INDEX(Life_Deaths,A700))*INDEX(Life_LapseRateFactor,(Global_DurationInforce+A700))</f>
        <v>1.7097463949545983E-5</v>
      </c>
      <c r="F700" s="22" cm="1">
        <f t="array" ref="F700">INDEX(Life_PolicyHoldersInforce,A700)*INDEX(Global_QxFactor,INDEX(Global_Age,A700),Global_QxIndex)</f>
        <v>4.9698327263318291E-7</v>
      </c>
      <c r="G700" s="11" cm="1">
        <f t="array" ref="G700">INDEX(Life_Deaths,A700)*Life_SumAssured</f>
        <v>0.24849163631659146</v>
      </c>
      <c r="H700" s="11" cm="1">
        <f t="array" ref="H700">INDEX(Life_PolicyHoldersInforce,A700)*Life_Premium</f>
        <v>8.7254015064018683E-2</v>
      </c>
      <c r="I700" s="11" cm="1">
        <f t="array" ref="I700">INDEX(Life_PolicyHoldersInforce,A700)*INDEX(Global_EscalatedExpense,A700)</f>
        <v>0.16640473777689843</v>
      </c>
      <c r="J700" s="11" cm="1">
        <f t="array" ref="J700">INDEX(Life_PremiumsReceived,A700)-INDEX(Life_ExpensesPaid,A700)-INDEX(Life_DeathBenefitsPaid,A700)</f>
        <v>-0.3276423590294712</v>
      </c>
      <c r="K700" s="11" cm="1">
        <f t="array" ref="K700">IF(A700=Global_MaxT,INDEX(Life_NetCF,A700),INDEX(Life_NetCF,A700)+(INDEX(Life_BEL,(A700+1))/INDEX(Global_DiscountFactor,A700)))</f>
        <v>-148.39063649363501</v>
      </c>
      <c r="L700" s="11"/>
      <c r="M700" s="5">
        <f t="shared" si="21"/>
        <v>59</v>
      </c>
      <c r="N700" s="22" cm="1">
        <f t="array" ref="N700">INDEX(Annuity_PolicyHoldersInforce,A700)*INDEX(Global_QxFactor,INDEX(Global_Age,A700),Global_QxIndex)</f>
        <v>2.4750128877164653E-4</v>
      </c>
      <c r="O700" s="22" cm="1">
        <f t="array" ref="O700">IF(A700=1,1,INDEX(Annuity_PolicyHoldersInforce,(A700-1))-INDEX(Annuity_Deaths,(A700-1)))</f>
        <v>0.97428553542654017</v>
      </c>
      <c r="P700" s="23" cm="1">
        <f t="array" ref="P700">Annuity_Annuity*((1+Annuity_AnnuityEscalation)^INDEX(Annuity_PolicyAge,A700))</f>
        <v>17789.70085154568</v>
      </c>
      <c r="Q700" s="23" cm="1">
        <f t="array" ref="Q700">INDEX(Annuity_PolicyHoldersInforce,A700)*INDEX(Global_EscalatedExpense,A700)</f>
        <v>82.870771161524928</v>
      </c>
      <c r="R700" s="23" cm="1">
        <f t="array" ref="R700">INDEX(Annuity_PolicyHoldersInforce,A700)*INDEX(Annuity_EscalatedAnnuity,A700)</f>
        <v>17332.24821922616</v>
      </c>
      <c r="S700" s="23" cm="1">
        <f t="array" ref="S700">-INDEX(Annuity_ExpensesPaid,A700)-INDEX(Annuity_AnnuitiesPaid,A700)</f>
        <v>-17415.118990387684</v>
      </c>
      <c r="T700" s="23" cm="1">
        <f t="array" ref="T700">IF(A700=Global_MaxT,INDEX(Annuity_NetCF,A700),INDEX(Annuity_NetCF,A700)+(INDEX(Annuity_BEL,(A700+1))*INDEX(Global_DiscountFactor,A700)))</f>
        <v>-3624524.9249309143</v>
      </c>
    </row>
    <row r="701" spans="1:20" x14ac:dyDescent="0.2">
      <c r="A701" s="7">
        <v>699</v>
      </c>
      <c r="B701" s="21">
        <f t="shared" si="20"/>
        <v>80</v>
      </c>
      <c r="C701" s="21"/>
      <c r="D701" s="22" cm="1">
        <f t="array" ref="D701">IF(A701=1,1,INDEX(Life_PolicyHoldersInforce,(A701-1))-INDEX(Life_Deaths,(A701-1))-INDEX(Life_Lapses,(A701-1)))</f>
        <v>1.9387736035405717E-3</v>
      </c>
      <c r="E701" s="22" cm="1">
        <f t="array" ref="E701">(INDEX(Life_PolicyHoldersInforce,A701)-INDEX(Life_Deaths,A701))*INDEX(Life_LapseRateFactor,(Global_DurationInforce+A701))</f>
        <v>1.694369920830718E-5</v>
      </c>
      <c r="F701" s="22" cm="1">
        <f t="array" ref="F701">INDEX(Life_PolicyHoldersInforce,A701)*INDEX(Global_QxFactor,INDEX(Global_Age,A701),Global_QxIndex)</f>
        <v>4.925136913817199E-7</v>
      </c>
      <c r="G701" s="11" cm="1">
        <f t="array" ref="G701">INDEX(Life_Deaths,A701)*Life_SumAssured</f>
        <v>0.24625684569085995</v>
      </c>
      <c r="H701" s="11" cm="1">
        <f t="array" ref="H701">INDEX(Life_PolicyHoldersInforce,A701)*Life_Premium</f>
        <v>8.6469302717909494E-2</v>
      </c>
      <c r="I701" s="11" cm="1">
        <f t="array" ref="I701">INDEX(Life_PolicyHoldersInforce,A701)*INDEX(Global_EscalatedExpense,A701)</f>
        <v>0.16558004580460051</v>
      </c>
      <c r="J701" s="11" cm="1">
        <f t="array" ref="J701">INDEX(Life_PremiumsReceived,A701)-INDEX(Life_ExpensesPaid,A701)-INDEX(Life_DeathBenefitsPaid,A701)</f>
        <v>-0.32536758877755095</v>
      </c>
      <c r="K701" s="11" cm="1">
        <f t="array" ref="K701">IF(A701=Global_MaxT,INDEX(Life_NetCF,A701),INDEX(Life_NetCF,A701)+(INDEX(Life_BEL,(A701+1))/INDEX(Global_DiscountFactor,A701)))</f>
        <v>-147.3457810945379</v>
      </c>
      <c r="L701" s="11"/>
      <c r="M701" s="5">
        <f t="shared" si="21"/>
        <v>59</v>
      </c>
      <c r="N701" s="22" cm="1">
        <f t="array" ref="N701">INDEX(Annuity_PolicyHoldersInforce,A701)*INDEX(Global_QxFactor,INDEX(Global_Age,A701),Global_QxIndex)</f>
        <v>2.474384151214524E-4</v>
      </c>
      <c r="O701" s="22" cm="1">
        <f t="array" ref="O701">IF(A701=1,1,INDEX(Annuity_PolicyHoldersInforce,(A701-1))-INDEX(Annuity_Deaths,(A701-1)))</f>
        <v>0.97403803413776857</v>
      </c>
      <c r="P701" s="23" cm="1">
        <f t="array" ref="P701">Annuity_Annuity*((1+Annuity_AnnuityEscalation)^INDEX(Annuity_PolicyAge,A701))</f>
        <v>17789.70085154568</v>
      </c>
      <c r="Q701" s="23" cm="1">
        <f t="array" ref="Q701">INDEX(Annuity_PolicyHoldersInforce,A701)*INDEX(Global_EscalatedExpense,A701)</f>
        <v>83.187259210371082</v>
      </c>
      <c r="R701" s="23" cm="1">
        <f t="array" ref="R701">INDEX(Annuity_PolicyHoldersInforce,A701)*INDEX(Annuity_EscalatedAnnuity,A701)</f>
        <v>17327.845245338543</v>
      </c>
      <c r="S701" s="23" cm="1">
        <f t="array" ref="S701">-INDEX(Annuity_ExpensesPaid,A701)-INDEX(Annuity_AnnuitiesPaid,A701)</f>
        <v>-17411.032504548915</v>
      </c>
      <c r="T701" s="23" cm="1">
        <f t="array" ref="T701">IF(A701=Global_MaxT,INDEX(Annuity_NetCF,A701),INDEX(Annuity_NetCF,A701)+(INDEX(Annuity_BEL,(A701+1))*INDEX(Global_DiscountFactor,A701)))</f>
        <v>-3624667.5953156869</v>
      </c>
    </row>
    <row r="702" spans="1:20" x14ac:dyDescent="0.2">
      <c r="A702" s="7">
        <v>700</v>
      </c>
      <c r="B702" s="21">
        <f t="shared" si="20"/>
        <v>80</v>
      </c>
      <c r="C702" s="21"/>
      <c r="D702" s="22" cm="1">
        <f t="array" ref="D702">IF(A702=1,1,INDEX(Life_PolicyHoldersInforce,(A702-1))-INDEX(Life_Deaths,(A702-1))-INDEX(Life_Lapses,(A702-1)))</f>
        <v>1.9213373906408829E-3</v>
      </c>
      <c r="E702" s="22" cm="1">
        <f t="array" ref="E702">(INDEX(Life_PolicyHoldersInforce,A702)-INDEX(Life_Deaths,A702))*INDEX(Life_LapseRateFactor,(Global_DurationInforce+A702))</f>
        <v>1.6791317338570138E-5</v>
      </c>
      <c r="F702" s="22" cm="1">
        <f t="array" ref="F702">INDEX(Life_PolicyHoldersInforce,A702)*INDEX(Global_QxFactor,INDEX(Global_Age,A702),Global_QxIndex)</f>
        <v>4.88084306969192E-7</v>
      </c>
      <c r="G702" s="11" cm="1">
        <f t="array" ref="G702">INDEX(Life_Deaths,A702)*Life_SumAssured</f>
        <v>0.24404215348459601</v>
      </c>
      <c r="H702" s="11" cm="1">
        <f t="array" ref="H702">INDEX(Life_PolicyHoldersInforce,A702)*Life_Premium</f>
        <v>8.5691647622583383E-2</v>
      </c>
      <c r="I702" s="11" cm="1">
        <f t="array" ref="I702">INDEX(Life_PolicyHoldersInforce,A702)*INDEX(Global_EscalatedExpense,A702)</f>
        <v>0.16475944095661318</v>
      </c>
      <c r="J702" s="11" cm="1">
        <f t="array" ref="J702">INDEX(Life_PremiumsReceived,A702)-INDEX(Life_ExpensesPaid,A702)-INDEX(Life_DeathBenefitsPaid,A702)</f>
        <v>-0.32310994681862582</v>
      </c>
      <c r="K702" s="11" cm="1">
        <f t="array" ref="K702">IF(A702=Global_MaxT,INDEX(Life_NetCF,A702),INDEX(Life_NetCF,A702)+(INDEX(Life_BEL,(A702+1))/INDEX(Global_DiscountFactor,A702)))</f>
        <v>-146.30825069736406</v>
      </c>
      <c r="L702" s="11"/>
      <c r="M702" s="5">
        <f t="shared" si="21"/>
        <v>59</v>
      </c>
      <c r="N702" s="22" cm="1">
        <f t="array" ref="N702">INDEX(Annuity_PolicyHoldersInforce,A702)*INDEX(Global_QxFactor,INDEX(Global_Age,A702),Global_QxIndex)</f>
        <v>2.4737555744327967E-4</v>
      </c>
      <c r="O702" s="22" cm="1">
        <f t="array" ref="O702">IF(A702=1,1,INDEX(Annuity_PolicyHoldersInforce,(A702-1))-INDEX(Annuity_Deaths,(A702-1)))</f>
        <v>0.97379059572264715</v>
      </c>
      <c r="P702" s="23" cm="1">
        <f t="array" ref="P702">Annuity_Annuity*((1+Annuity_AnnuityEscalation)^INDEX(Annuity_PolicyAge,A702))</f>
        <v>17789.70085154568</v>
      </c>
      <c r="Q702" s="23" cm="1">
        <f t="array" ref="Q702">INDEX(Annuity_PolicyHoldersInforce,A702)*INDEX(Global_EscalatedExpense,A702)</f>
        <v>83.504955944543283</v>
      </c>
      <c r="R702" s="23" cm="1">
        <f t="array" ref="R702">INDEX(Annuity_PolicyHoldersInforce,A702)*INDEX(Annuity_EscalatedAnnuity,A702)</f>
        <v>17323.443389954351</v>
      </c>
      <c r="S702" s="23" cm="1">
        <f t="array" ref="S702">-INDEX(Annuity_ExpensesPaid,A702)-INDEX(Annuity_AnnuitiesPaid,A702)</f>
        <v>-17406.948345898894</v>
      </c>
      <c r="T702" s="23" cm="1">
        <f t="array" ref="T702">IF(A702=Global_MaxT,INDEX(Annuity_NetCF,A702),INDEX(Annuity_NetCF,A702)+(INDEX(Annuity_BEL,(A702+1))*INDEX(Global_DiscountFactor,A702)))</f>
        <v>-3624815.0665327869</v>
      </c>
    </row>
    <row r="703" spans="1:20" x14ac:dyDescent="0.2">
      <c r="A703" s="7">
        <v>701</v>
      </c>
      <c r="B703" s="21">
        <f t="shared" si="20"/>
        <v>80</v>
      </c>
      <c r="C703" s="21"/>
      <c r="D703" s="22" cm="1">
        <f t="array" ref="D703">IF(A703=1,1,INDEX(Life_PolicyHoldersInforce,(A703-1))-INDEX(Life_Deaths,(A703-1))-INDEX(Life_Lapses,(A703-1)))</f>
        <v>1.9040579889953435E-3</v>
      </c>
      <c r="E703" s="22" cm="1">
        <f t="array" ref="E703">(INDEX(Life_PolicyHoldersInforce,A703)-INDEX(Life_Deaths,A703))*INDEX(Life_LapseRateFactor,(Global_DurationInforce+A703))</f>
        <v>1.6640305903585218E-5</v>
      </c>
      <c r="F703" s="22" cm="1">
        <f t="array" ref="F703">INDEX(Life_PolicyHoldersInforce,A703)*INDEX(Global_QxFactor,INDEX(Global_Age,A703),Global_QxIndex)</f>
        <v>4.8369475788838622E-7</v>
      </c>
      <c r="G703" s="11" cm="1">
        <f t="array" ref="G703">INDEX(Life_Deaths,A703)*Life_SumAssured</f>
        <v>0.24184737894419311</v>
      </c>
      <c r="H703" s="11" cm="1">
        <f t="array" ref="H703">INDEX(Life_PolicyHoldersInforce,A703)*Life_Premium</f>
        <v>8.4920986309192328E-2</v>
      </c>
      <c r="I703" s="11" cm="1">
        <f t="array" ref="I703">INDEX(Life_PolicyHoldersInforce,A703)*INDEX(Global_EscalatedExpense,A703)</f>
        <v>0.16394290297739184</v>
      </c>
      <c r="J703" s="11" cm="1">
        <f t="array" ref="J703">INDEX(Life_PremiumsReceived,A703)-INDEX(Life_ExpensesPaid,A703)-INDEX(Life_DeathBenefitsPaid,A703)</f>
        <v>-0.32086929561239264</v>
      </c>
      <c r="K703" s="11" cm="1">
        <f t="array" ref="K703">IF(A703=Global_MaxT,INDEX(Life_NetCF,A703),INDEX(Life_NetCF,A703)+(INDEX(Life_BEL,(A703+1))/INDEX(Global_DiscountFactor,A703)))</f>
        <v>-145.27799277468313</v>
      </c>
      <c r="L703" s="11"/>
      <c r="M703" s="5">
        <f t="shared" si="21"/>
        <v>59</v>
      </c>
      <c r="N703" s="22" cm="1">
        <f t="array" ref="N703">INDEX(Annuity_PolicyHoldersInforce,A703)*INDEX(Global_QxFactor,INDEX(Global_Age,A703),Global_QxIndex)</f>
        <v>2.4731271573307098E-4</v>
      </c>
      <c r="O703" s="22" cm="1">
        <f t="array" ref="O703">IF(A703=1,1,INDEX(Annuity_PolicyHoldersInforce,(A703-1))-INDEX(Annuity_Deaths,(A703-1)))</f>
        <v>0.97354322016520389</v>
      </c>
      <c r="P703" s="23" cm="1">
        <f t="array" ref="P703">Annuity_Annuity*((1+Annuity_AnnuityEscalation)^INDEX(Annuity_PolicyAge,A703))</f>
        <v>17789.70085154568</v>
      </c>
      <c r="Q703" s="23" cm="1">
        <f t="array" ref="Q703">INDEX(Annuity_PolicyHoldersInforce,A703)*INDEX(Global_EscalatedExpense,A703)</f>
        <v>83.823865980077542</v>
      </c>
      <c r="R703" s="23" cm="1">
        <f t="array" ref="R703">INDEX(Annuity_PolicyHoldersInforce,A703)*INDEX(Annuity_EscalatedAnnuity,A703)</f>
        <v>17319.042652789452</v>
      </c>
      <c r="S703" s="23" cm="1">
        <f t="array" ref="S703">-INDEX(Annuity_ExpensesPaid,A703)-INDEX(Annuity_AnnuitiesPaid,A703)</f>
        <v>-17402.86651876953</v>
      </c>
      <c r="T703" s="23" cm="1">
        <f t="array" ref="T703">IF(A703=Global_MaxT,INDEX(Annuity_NetCF,A703),INDEX(Annuity_NetCF,A703)+(INDEX(Annuity_BEL,(A703+1))*INDEX(Global_DiscountFactor,A703)))</f>
        <v>-3624967.3596119913</v>
      </c>
    </row>
    <row r="704" spans="1:20" x14ac:dyDescent="0.2">
      <c r="A704" s="7">
        <v>702</v>
      </c>
      <c r="B704" s="21">
        <f t="shared" si="20"/>
        <v>80</v>
      </c>
      <c r="C704" s="21"/>
      <c r="D704" s="22" cm="1">
        <f t="array" ref="D704">IF(A704=1,1,INDEX(Life_PolicyHoldersInforce,(A704-1))-INDEX(Life_Deaths,(A704-1))-INDEX(Life_Lapses,(A704-1)))</f>
        <v>1.88693398833387E-3</v>
      </c>
      <c r="E704" s="22" cm="1">
        <f t="array" ref="E704">(INDEX(Life_PolicyHoldersInforce,A704)-INDEX(Life_Deaths,A704))*INDEX(Life_LapseRateFactor,(Global_DurationInforce+A704))</f>
        <v>1.6490652578451742E-5</v>
      </c>
      <c r="F704" s="22" cm="1">
        <f t="array" ref="F704">INDEX(Life_PolicyHoldersInforce,A704)*INDEX(Global_QxFactor,INDEX(Global_Age,A704),Global_QxIndex)</f>
        <v>4.793446858832776E-7</v>
      </c>
      <c r="G704" s="11" cm="1">
        <f t="array" ref="G704">INDEX(Life_Deaths,A704)*Life_SumAssured</f>
        <v>0.23967234294163881</v>
      </c>
      <c r="H704" s="11" cm="1">
        <f t="array" ref="H704">INDEX(Life_PolicyHoldersInforce,A704)*Life_Premium</f>
        <v>8.4157255879690598E-2</v>
      </c>
      <c r="I704" s="11" cm="1">
        <f t="array" ref="I704">INDEX(Life_PolicyHoldersInforce,A704)*INDEX(Global_EscalatedExpense,A704)</f>
        <v>0.16313041171177683</v>
      </c>
      <c r="J704" s="11" cm="1">
        <f t="array" ref="J704">INDEX(Life_PremiumsReceived,A704)-INDEX(Life_ExpensesPaid,A704)-INDEX(Life_DeathBenefitsPaid,A704)</f>
        <v>-0.31864549877372506</v>
      </c>
      <c r="K704" s="11" cm="1">
        <f t="array" ref="K704">IF(A704=Global_MaxT,INDEX(Life_NetCF,A704),INDEX(Life_NetCF,A704)+(INDEX(Life_BEL,(A704+1))/INDEX(Global_DiscountFactor,A704)))</f>
        <v>-144.25495519038026</v>
      </c>
      <c r="L704" s="11"/>
      <c r="M704" s="5">
        <f t="shared" si="21"/>
        <v>59</v>
      </c>
      <c r="N704" s="22" cm="1">
        <f t="array" ref="N704">INDEX(Annuity_PolicyHoldersInforce,A704)*INDEX(Global_QxFactor,INDEX(Global_Age,A704),Global_QxIndex)</f>
        <v>2.4724988998676983E-4</v>
      </c>
      <c r="O704" s="22" cm="1">
        <f t="array" ref="O704">IF(A704=1,1,INDEX(Annuity_PolicyHoldersInforce,(A704-1))-INDEX(Annuity_Deaths,(A704-1)))</f>
        <v>0.97329590744947081</v>
      </c>
      <c r="P704" s="23" cm="1">
        <f t="array" ref="P704">Annuity_Annuity*((1+Annuity_AnnuityEscalation)^INDEX(Annuity_PolicyAge,A704))</f>
        <v>17789.70085154568</v>
      </c>
      <c r="Q704" s="23" cm="1">
        <f t="array" ref="Q704">INDEX(Annuity_PolicyHoldersInforce,A704)*INDEX(Global_EscalatedExpense,A704)</f>
        <v>84.143993950638645</v>
      </c>
      <c r="R704" s="23" cm="1">
        <f t="array" ref="R704">INDEX(Annuity_PolicyHoldersInforce,A704)*INDEX(Annuity_EscalatedAnnuity,A704)</f>
        <v>17314.643033559776</v>
      </c>
      <c r="S704" s="23" cm="1">
        <f t="array" ref="S704">-INDEX(Annuity_ExpensesPaid,A704)-INDEX(Annuity_AnnuitiesPaid,A704)</f>
        <v>-17398.787027510414</v>
      </c>
      <c r="T704" s="23" cm="1">
        <f t="array" ref="T704">IF(A704=Global_MaxT,INDEX(Annuity_NetCF,A704),INDEX(Annuity_NetCF,A704)+(INDEX(Annuity_BEL,(A704+1))*INDEX(Global_DiscountFactor,A704)))</f>
        <v>-3625124.4956810893</v>
      </c>
    </row>
    <row r="705" spans="1:20" x14ac:dyDescent="0.2">
      <c r="A705" s="7">
        <v>703</v>
      </c>
      <c r="B705" s="21">
        <f t="shared" si="20"/>
        <v>80</v>
      </c>
      <c r="C705" s="21"/>
      <c r="D705" s="22" cm="1">
        <f t="array" ref="D705">IF(A705=1,1,INDEX(Life_PolicyHoldersInforce,(A705-1))-INDEX(Life_Deaths,(A705-1))-INDEX(Life_Lapses,(A705-1)))</f>
        <v>1.8699639910695351E-3</v>
      </c>
      <c r="E705" s="22" cm="1">
        <f t="array" ref="E705">(INDEX(Life_PolicyHoldersInforce,A705)-INDEX(Life_Deaths,A705))*INDEX(Life_LapseRateFactor,(Global_DurationInforce+A705))</f>
        <v>1.6342345149112084E-5</v>
      </c>
      <c r="F705" s="22" cm="1">
        <f t="array" ref="F705">INDEX(Life_PolicyHoldersInforce,A705)*INDEX(Global_QxFactor,INDEX(Global_Age,A705),Global_QxIndex)</f>
        <v>4.7503373591978935E-7</v>
      </c>
      <c r="G705" s="11" cm="1">
        <f t="array" ref="G705">INDEX(Life_Deaths,A705)*Life_SumAssured</f>
        <v>0.23751686795989468</v>
      </c>
      <c r="H705" s="11" cm="1">
        <f t="array" ref="H705">INDEX(Life_PolicyHoldersInforce,A705)*Life_Premium</f>
        <v>8.3400394001701267E-2</v>
      </c>
      <c r="I705" s="11" cm="1">
        <f t="array" ref="I705">INDEX(Life_PolicyHoldersInforce,A705)*INDEX(Global_EscalatedExpense,A705)</f>
        <v>0.16232194710449668</v>
      </c>
      <c r="J705" s="11" cm="1">
        <f t="array" ref="J705">INDEX(Life_PremiumsReceived,A705)-INDEX(Life_ExpensesPaid,A705)-INDEX(Life_DeathBenefitsPaid,A705)</f>
        <v>-0.3164384210626901</v>
      </c>
      <c r="K705" s="11" cm="1">
        <f t="array" ref="K705">IF(A705=Global_MaxT,INDEX(Life_NetCF,A705),INDEX(Life_NetCF,A705)+(INDEX(Life_BEL,(A705+1))/INDEX(Global_DiscountFactor,A705)))</f>
        <v>-143.239086196611</v>
      </c>
      <c r="L705" s="11"/>
      <c r="M705" s="5">
        <f t="shared" si="21"/>
        <v>59</v>
      </c>
      <c r="N705" s="22" cm="1">
        <f t="array" ref="N705">INDEX(Annuity_PolicyHoldersInforce,A705)*INDEX(Global_QxFactor,INDEX(Global_Age,A705),Global_QxIndex)</f>
        <v>2.4718708020032094E-4</v>
      </c>
      <c r="O705" s="22" cm="1">
        <f t="array" ref="O705">IF(A705=1,1,INDEX(Annuity_PolicyHoldersInforce,(A705-1))-INDEX(Annuity_Deaths,(A705-1)))</f>
        <v>0.973048657559484</v>
      </c>
      <c r="P705" s="23" cm="1">
        <f t="array" ref="P705">Annuity_Annuity*((1+Annuity_AnnuityEscalation)^INDEX(Annuity_PolicyAge,A705))</f>
        <v>17789.70085154568</v>
      </c>
      <c r="Q705" s="23" cm="1">
        <f t="array" ref="Q705">INDEX(Annuity_PolicyHoldersInforce,A705)*INDEX(Global_EscalatedExpense,A705)</f>
        <v>84.465344507587773</v>
      </c>
      <c r="R705" s="23" cm="1">
        <f t="array" ref="R705">INDEX(Annuity_PolicyHoldersInforce,A705)*INDEX(Annuity_EscalatedAnnuity,A705)</f>
        <v>17310.244531981334</v>
      </c>
      <c r="S705" s="23" cm="1">
        <f t="array" ref="S705">-INDEX(Annuity_ExpensesPaid,A705)-INDEX(Annuity_AnnuitiesPaid,A705)</f>
        <v>-17394.709876488923</v>
      </c>
      <c r="T705" s="23" cm="1">
        <f t="array" ref="T705">IF(A705=Global_MaxT,INDEX(Annuity_NetCF,A705),INDEX(Annuity_NetCF,A705)+(INDEX(Annuity_BEL,(A705+1))*INDEX(Global_DiscountFactor,A705)))</f>
        <v>-3625286.4959663386</v>
      </c>
    </row>
    <row r="706" spans="1:20" x14ac:dyDescent="0.2">
      <c r="A706" s="7">
        <v>704</v>
      </c>
      <c r="B706" s="21">
        <f t="shared" si="20"/>
        <v>80</v>
      </c>
      <c r="C706" s="21"/>
      <c r="D706" s="22" cm="1">
        <f t="array" ref="D706">IF(A706=1,1,INDEX(Life_PolicyHoldersInforce,(A706-1))-INDEX(Life_Deaths,(A706-1))-INDEX(Life_Lapses,(A706-1)))</f>
        <v>1.8531466121845031E-3</v>
      </c>
      <c r="E706" s="22" cm="1">
        <f t="array" ref="E706">(INDEX(Life_PolicyHoldersInforce,A706)-INDEX(Life_Deaths,A706))*INDEX(Life_LapseRateFactor,(Global_DurationInforce+A706))</f>
        <v>1.6195371511354818E-5</v>
      </c>
      <c r="F706" s="22" cm="1">
        <f t="array" ref="F706">INDEX(Life_PolicyHoldersInforce,A706)*INDEX(Global_QxFactor,INDEX(Global_Age,A706),Global_QxIndex)</f>
        <v>4.7076155615681645E-7</v>
      </c>
      <c r="G706" s="11" cm="1">
        <f t="array" ref="G706">INDEX(Life_Deaths,A706)*Life_SumAssured</f>
        <v>0.23538077807840821</v>
      </c>
      <c r="H706" s="11" cm="1">
        <f t="array" ref="H706">INDEX(Life_PolicyHoldersInforce,A706)*Life_Premium</f>
        <v>8.2650338903428849E-2</v>
      </c>
      <c r="I706" s="11" cm="1">
        <f t="array" ref="I706">INDEX(Life_PolicyHoldersInforce,A706)*INDEX(Global_EscalatedExpense,A706)</f>
        <v>0.16151748919967238</v>
      </c>
      <c r="J706" s="11" cm="1">
        <f t="array" ref="J706">INDEX(Life_PremiumsReceived,A706)-INDEX(Life_ExpensesPaid,A706)-INDEX(Life_DeathBenefitsPaid,A706)</f>
        <v>-0.31424792837465176</v>
      </c>
      <c r="K706" s="11" cm="1">
        <f t="array" ref="K706">IF(A706=Global_MaxT,INDEX(Life_NetCF,A706),INDEX(Life_NetCF,A706)+(INDEX(Life_BEL,(A706+1))/INDEX(Global_DiscountFactor,A706)))</f>
        <v>-142.23033443078083</v>
      </c>
      <c r="L706" s="11"/>
      <c r="M706" s="5">
        <f t="shared" si="21"/>
        <v>59</v>
      </c>
      <c r="N706" s="22" cm="1">
        <f t="array" ref="N706">INDEX(Annuity_PolicyHoldersInforce,A706)*INDEX(Global_QxFactor,INDEX(Global_Age,A706),Global_QxIndex)</f>
        <v>2.4712428636966999E-4</v>
      </c>
      <c r="O706" s="22" cm="1">
        <f t="array" ref="O706">IF(A706=1,1,INDEX(Annuity_PolicyHoldersInforce,(A706-1))-INDEX(Annuity_Deaths,(A706-1)))</f>
        <v>0.97280147047928367</v>
      </c>
      <c r="P706" s="23" cm="1">
        <f t="array" ref="P706">Annuity_Annuity*((1+Annuity_AnnuityEscalation)^INDEX(Annuity_PolicyAge,A706))</f>
        <v>17789.70085154568</v>
      </c>
      <c r="Q706" s="23" cm="1">
        <f t="array" ref="Q706">INDEX(Annuity_PolicyHoldersInforce,A706)*INDEX(Global_EscalatedExpense,A706)</f>
        <v>84.787922320049802</v>
      </c>
      <c r="R706" s="23" cm="1">
        <f t="array" ref="R706">INDEX(Annuity_PolicyHoldersInforce,A706)*INDEX(Annuity_EscalatedAnnuity,A706)</f>
        <v>17305.847147770204</v>
      </c>
      <c r="S706" s="23" cm="1">
        <f t="array" ref="S706">-INDEX(Annuity_ExpensesPaid,A706)-INDEX(Annuity_AnnuitiesPaid,A706)</f>
        <v>-17390.635070090255</v>
      </c>
      <c r="T706" s="23" cm="1">
        <f t="array" ref="T706">IF(A706=Global_MaxT,INDEX(Annuity_NetCF,A706),INDEX(Annuity_NetCF,A706)+(INDEX(Annuity_BEL,(A706+1))*INDEX(Global_DiscountFactor,A706)))</f>
        <v>-3625453.3817929276</v>
      </c>
    </row>
    <row r="707" spans="1:20" x14ac:dyDescent="0.2">
      <c r="A707" s="7">
        <v>705</v>
      </c>
      <c r="B707" s="21">
        <f t="shared" ref="B707:B770" si="22">FLOOR(Global_AgeAtInception+((Global_DurationInforce+A707)/12),1)</f>
        <v>80</v>
      </c>
      <c r="C707" s="21"/>
      <c r="D707" s="22" cm="1">
        <f t="array" ref="D707">IF(A707=1,1,INDEX(Life_PolicyHoldersInforce,(A707-1))-INDEX(Life_Deaths,(A707-1))-INDEX(Life_Lapses,(A707-1)))</f>
        <v>1.8364804791169915E-3</v>
      </c>
      <c r="E707" s="22" cm="1">
        <f t="array" ref="E707">(INDEX(Life_PolicyHoldersInforce,A707)-INDEX(Life_Deaths,A707))*INDEX(Life_LapseRateFactor,(Global_DurationInforce+A707))</f>
        <v>1.6049719669826829E-5</v>
      </c>
      <c r="F707" s="22" cm="1">
        <f t="array" ref="F707">INDEX(Life_PolicyHoldersInforce,A707)*INDEX(Global_QxFactor,INDEX(Global_Age,A707),Global_QxIndex)</f>
        <v>4.6652779791751031E-7</v>
      </c>
      <c r="G707" s="11" cm="1">
        <f t="array" ref="G707">INDEX(Life_Deaths,A707)*Life_SumAssured</f>
        <v>0.23326389895875516</v>
      </c>
      <c r="H707" s="11" cm="1">
        <f t="array" ref="H707">INDEX(Life_PolicyHoldersInforce,A707)*Life_Premium</f>
        <v>8.1907029368617823E-2</v>
      </c>
      <c r="I707" s="11" cm="1">
        <f t="array" ref="I707">INDEX(Life_PolicyHoldersInforce,A707)*INDEX(Global_EscalatedExpense,A707)</f>
        <v>0.16071701814032499</v>
      </c>
      <c r="J707" s="11" cm="1">
        <f t="array" ref="J707">INDEX(Life_PremiumsReceived,A707)-INDEX(Life_ExpensesPaid,A707)-INDEX(Life_DeathBenefitsPaid,A707)</f>
        <v>-0.3120738877304623</v>
      </c>
      <c r="K707" s="11" cm="1">
        <f t="array" ref="K707">IF(A707=Global_MaxT,INDEX(Life_NetCF,A707),INDEX(Life_NetCF,A707)+(INDEX(Life_BEL,(A707+1))/INDEX(Global_DiscountFactor,A707)))</f>
        <v>-141.22864891254926</v>
      </c>
      <c r="L707" s="11"/>
      <c r="M707" s="5">
        <f t="shared" ref="M707:M770" si="23">FLOOR((Global_DurationInforce+A707)/12,1)</f>
        <v>59</v>
      </c>
      <c r="N707" s="22" cm="1">
        <f t="array" ref="N707">INDEX(Annuity_PolicyHoldersInforce,A707)*INDEX(Global_QxFactor,INDEX(Global_Age,A707),Global_QxIndex)</f>
        <v>2.4706150849076357E-4</v>
      </c>
      <c r="O707" s="22" cm="1">
        <f t="array" ref="O707">IF(A707=1,1,INDEX(Annuity_PolicyHoldersInforce,(A707-1))-INDEX(Annuity_Deaths,(A707-1)))</f>
        <v>0.97255434619291403</v>
      </c>
      <c r="P707" s="23" cm="1">
        <f t="array" ref="P707">Annuity_Annuity*((1+Annuity_AnnuityEscalation)^INDEX(Annuity_PolicyAge,A707))</f>
        <v>17789.70085154568</v>
      </c>
      <c r="Q707" s="23" cm="1">
        <f t="array" ref="Q707">INDEX(Annuity_PolicyHoldersInforce,A707)*INDEX(Global_EscalatedExpense,A707)</f>
        <v>85.111732074981191</v>
      </c>
      <c r="R707" s="23" cm="1">
        <f t="array" ref="R707">INDEX(Annuity_PolicyHoldersInforce,A707)*INDEX(Annuity_EscalatedAnnuity,A707)</f>
        <v>17301.450880642537</v>
      </c>
      <c r="S707" s="23" cm="1">
        <f t="array" ref="S707">-INDEX(Annuity_ExpensesPaid,A707)-INDEX(Annuity_AnnuitiesPaid,A707)</f>
        <v>-17386.562612717516</v>
      </c>
      <c r="T707" s="23" cm="1">
        <f t="array" ref="T707">IF(A707=Global_MaxT,INDEX(Annuity_NetCF,A707),INDEX(Annuity_NetCF,A707)+(INDEX(Annuity_BEL,(A707+1))*INDEX(Global_DiscountFactor,A707)))</f>
        <v>-3625625.1745854416</v>
      </c>
    </row>
    <row r="708" spans="1:20" x14ac:dyDescent="0.2">
      <c r="A708" s="7">
        <v>706</v>
      </c>
      <c r="B708" s="21">
        <f t="shared" si="22"/>
        <v>80</v>
      </c>
      <c r="C708" s="21"/>
      <c r="D708" s="22" cm="1">
        <f t="array" ref="D708">IF(A708=1,1,INDEX(Life_PolicyHoldersInforce,(A708-1))-INDEX(Life_Deaths,(A708-1))-INDEX(Life_Lapses,(A708-1)))</f>
        <v>1.8199642316492472E-3</v>
      </c>
      <c r="E708" s="22" cm="1">
        <f t="array" ref="E708">(INDEX(Life_PolicyHoldersInforce,A708)-INDEX(Life_Deaths,A708))*INDEX(Life_LapseRateFactor,(Global_DurationInforce+A708))</f>
        <v>1.5905377737054293E-5</v>
      </c>
      <c r="F708" s="22" cm="1">
        <f t="array" ref="F708">INDEX(Life_PolicyHoldersInforce,A708)*INDEX(Global_QxFactor,INDEX(Global_Age,A708),Global_QxIndex)</f>
        <v>4.6233211566082105E-7</v>
      </c>
      <c r="G708" s="11" cm="1">
        <f t="array" ref="G708">INDEX(Life_Deaths,A708)*Life_SumAssured</f>
        <v>0.23116605783041053</v>
      </c>
      <c r="H708" s="11" cm="1">
        <f t="array" ref="H708">INDEX(Life_PolicyHoldersInforce,A708)*Life_Premium</f>
        <v>8.1170404731556428E-2</v>
      </c>
      <c r="I708" s="11" cm="1">
        <f t="array" ref="I708">INDEX(Life_PolicyHoldersInforce,A708)*INDEX(Global_EscalatedExpense,A708)</f>
        <v>0.15992051416788591</v>
      </c>
      <c r="J708" s="11" cm="1">
        <f t="array" ref="J708">INDEX(Life_PremiumsReceived,A708)-INDEX(Life_ExpensesPaid,A708)-INDEX(Life_DeathBenefitsPaid,A708)</f>
        <v>-0.30991616726673998</v>
      </c>
      <c r="K708" s="11" cm="1">
        <f t="array" ref="K708">IF(A708=Global_MaxT,INDEX(Life_NetCF,A708),INDEX(Life_NetCF,A708)+(INDEX(Life_BEL,(A708+1))/INDEX(Global_DiscountFactor,A708)))</f>
        <v>-140.23397904085817</v>
      </c>
      <c r="L708" s="11"/>
      <c r="M708" s="5">
        <f t="shared" si="23"/>
        <v>59</v>
      </c>
      <c r="N708" s="22" cm="1">
        <f t="array" ref="N708">INDEX(Annuity_PolicyHoldersInforce,A708)*INDEX(Global_QxFactor,INDEX(Global_Age,A708),Global_QxIndex)</f>
        <v>2.4699874655954949E-4</v>
      </c>
      <c r="O708" s="22" cm="1">
        <f t="array" ref="O708">IF(A708=1,1,INDEX(Annuity_PolicyHoldersInforce,(A708-1))-INDEX(Annuity_Deaths,(A708-1)))</f>
        <v>0.97230728468442329</v>
      </c>
      <c r="P708" s="23" cm="1">
        <f t="array" ref="P708">Annuity_Annuity*((1+Annuity_AnnuityEscalation)^INDEX(Annuity_PolicyAge,A708))</f>
        <v>17789.70085154568</v>
      </c>
      <c r="Q708" s="23" cm="1">
        <f t="array" ref="Q708">INDEX(Annuity_PolicyHoldersInforce,A708)*INDEX(Global_EscalatedExpense,A708)</f>
        <v>85.436778477238335</v>
      </c>
      <c r="R708" s="23" cm="1">
        <f t="array" ref="R708">INDEX(Annuity_PolicyHoldersInforce,A708)*INDEX(Annuity_EscalatedAnnuity,A708)</f>
        <v>17297.055730314554</v>
      </c>
      <c r="S708" s="23" cm="1">
        <f t="array" ref="S708">-INDEX(Annuity_ExpensesPaid,A708)-INDEX(Annuity_AnnuitiesPaid,A708)</f>
        <v>-17382.492508791791</v>
      </c>
      <c r="T708" s="23" cm="1">
        <f t="array" ref="T708">IF(A708=Global_MaxT,INDEX(Annuity_NetCF,A708),INDEX(Annuity_NetCF,A708)+(INDEX(Annuity_BEL,(A708+1))*INDEX(Global_DiscountFactor,A708)))</f>
        <v>-3625801.8958683247</v>
      </c>
    </row>
    <row r="709" spans="1:20" x14ac:dyDescent="0.2">
      <c r="A709" s="7">
        <v>707</v>
      </c>
      <c r="B709" s="21">
        <f t="shared" si="22"/>
        <v>80</v>
      </c>
      <c r="C709" s="21"/>
      <c r="D709" s="22" cm="1">
        <f t="array" ref="D709">IF(A709=1,1,INDEX(Life_PolicyHoldersInforce,(A709-1))-INDEX(Life_Deaths,(A709-1))-INDEX(Life_Lapses,(A709-1)))</f>
        <v>1.803596521796532E-3</v>
      </c>
      <c r="E709" s="22" cm="1">
        <f t="array" ref="E709">(INDEX(Life_PolicyHoldersInforce,A709)-INDEX(Life_Deaths,A709))*INDEX(Life_LapseRateFactor,(Global_DurationInforce+A709))</f>
        <v>1.576233393247247E-5</v>
      </c>
      <c r="F709" s="22" cm="1">
        <f t="array" ref="F709">INDEX(Life_PolicyHoldersInforce,A709)*INDEX(Global_QxFactor,INDEX(Global_Age,A709),Global_QxIndex)</f>
        <v>4.5817416695329572E-7</v>
      </c>
      <c r="G709" s="11" cm="1">
        <f t="array" ref="G709">INDEX(Life_Deaths,A709)*Life_SumAssured</f>
        <v>0.22908708347664786</v>
      </c>
      <c r="H709" s="11" cm="1">
        <f t="array" ref="H709">INDEX(Life_PolicyHoldersInforce,A709)*Life_Premium</f>
        <v>8.0440404872125323E-2</v>
      </c>
      <c r="I709" s="11" cm="1">
        <f t="array" ref="I709">INDEX(Life_PolicyHoldersInforce,A709)*INDEX(Global_EscalatedExpense,A709)</f>
        <v>0.15912795762170853</v>
      </c>
      <c r="J709" s="11" cm="1">
        <f t="array" ref="J709">INDEX(Life_PremiumsReceived,A709)-INDEX(Life_ExpensesPaid,A709)-INDEX(Life_DeathBenefitsPaid,A709)</f>
        <v>-0.30777463622623108</v>
      </c>
      <c r="K709" s="11" cm="1">
        <f t="array" ref="K709">IF(A709=Global_MaxT,INDEX(Life_NetCF,A709),INDEX(Life_NetCF,A709)+(INDEX(Life_BEL,(A709+1))/INDEX(Global_DiscountFactor,A709)))</f>
        <v>-139.24627459098417</v>
      </c>
      <c r="L709" s="11"/>
      <c r="M709" s="5">
        <f t="shared" si="23"/>
        <v>59</v>
      </c>
      <c r="N709" s="22" cm="1">
        <f t="array" ref="N709">INDEX(Annuity_PolicyHoldersInforce,A709)*INDEX(Global_QxFactor,INDEX(Global_Age,A709),Global_QxIndex)</f>
        <v>2.4693600057197645E-4</v>
      </c>
      <c r="O709" s="22" cm="1">
        <f t="array" ref="O709">IF(A709=1,1,INDEX(Annuity_PolicyHoldersInforce,(A709-1))-INDEX(Annuity_Deaths,(A709-1)))</f>
        <v>0.97206028593786376</v>
      </c>
      <c r="P709" s="23" cm="1">
        <f t="array" ref="P709">Annuity_Annuity*((1+Annuity_AnnuityEscalation)^INDEX(Annuity_PolicyAge,A709))</f>
        <v>17789.70085154568</v>
      </c>
      <c r="Q709" s="23" cm="1">
        <f t="array" ref="Q709">INDEX(Annuity_PolicyHoldersInforce,A709)*INDEX(Global_EscalatedExpense,A709)</f>
        <v>85.763066249645547</v>
      </c>
      <c r="R709" s="23" cm="1">
        <f t="array" ref="R709">INDEX(Annuity_PolicyHoldersInforce,A709)*INDEX(Annuity_EscalatedAnnuity,A709)</f>
        <v>17292.661696502553</v>
      </c>
      <c r="S709" s="23" cm="1">
        <f t="array" ref="S709">-INDEX(Annuity_ExpensesPaid,A709)-INDEX(Annuity_AnnuitiesPaid,A709)</f>
        <v>-17378.424762752198</v>
      </c>
      <c r="T709" s="23" cm="1">
        <f t="array" ref="T709">IF(A709=Global_MaxT,INDEX(Annuity_NetCF,A709),INDEX(Annuity_NetCF,A709)+(INDEX(Annuity_BEL,(A709+1))*INDEX(Global_DiscountFactor,A709)))</f>
        <v>-3625983.5672663501</v>
      </c>
    </row>
    <row r="710" spans="1:20" x14ac:dyDescent="0.2">
      <c r="A710" s="7">
        <v>708</v>
      </c>
      <c r="B710" s="21">
        <f t="shared" si="22"/>
        <v>81</v>
      </c>
      <c r="C710" s="21"/>
      <c r="D710" s="22" cm="1">
        <f t="array" ref="D710">IF(A710=1,1,INDEX(Life_PolicyHoldersInforce,(A710-1))-INDEX(Life_Deaths,(A710-1))-INDEX(Life_Lapses,(A710-1)))</f>
        <v>1.7873760136971062E-3</v>
      </c>
      <c r="E710" s="22" cm="1">
        <f t="array" ref="E710">(INDEX(Life_PolicyHoldersInforce,A710)-INDEX(Life_Deaths,A710))*INDEX(Life_LapseRateFactor,(Global_DurationInforce+A710))</f>
        <v>1.562008679942552E-5</v>
      </c>
      <c r="F710" s="22" cm="1">
        <f t="array" ref="F710">INDEX(Life_PolicyHoldersInforce,A710)*INDEX(Global_QxFactor,INDEX(Global_Age,A710),Global_QxIndex)</f>
        <v>5.1008242009045705E-7</v>
      </c>
      <c r="G710" s="11" cm="1">
        <f t="array" ref="G710">INDEX(Life_Deaths,A710)*Life_SumAssured</f>
        <v>0.25504121004522851</v>
      </c>
      <c r="H710" s="11" cm="1">
        <f t="array" ref="H710">INDEX(Life_PolicyHoldersInforce,A710)*Life_Premium</f>
        <v>7.9716970210890942E-2</v>
      </c>
      <c r="I710" s="11" cm="1">
        <f t="array" ref="I710">INDEX(Life_PolicyHoldersInforce,A710)*INDEX(Global_EscalatedExpense,A710)</f>
        <v>0.1583393289385833</v>
      </c>
      <c r="J710" s="11" cm="1">
        <f t="array" ref="J710">INDEX(Life_PremiumsReceived,A710)-INDEX(Life_ExpensesPaid,A710)-INDEX(Life_DeathBenefitsPaid,A710)</f>
        <v>-0.33366356877292086</v>
      </c>
      <c r="K710" s="11" cm="1">
        <f t="array" ref="K710">IF(A710=Global_MaxT,INDEX(Life_NetCF,A710),INDEX(Life_NetCF,A710)+(INDEX(Life_BEL,(A710+1))/INDEX(Global_DiscountFactor,A710)))</f>
        <v>-138.26548571161493</v>
      </c>
      <c r="L710" s="11"/>
      <c r="M710" s="5">
        <f t="shared" si="23"/>
        <v>60</v>
      </c>
      <c r="N710" s="22" cm="1">
        <f t="array" ref="N710">INDEX(Annuity_PolicyHoldersInforce,A710)*INDEX(Global_QxFactor,INDEX(Global_Age,A710),Global_QxIndex)</f>
        <v>2.7733666649519642E-4</v>
      </c>
      <c r="O710" s="22" cm="1">
        <f t="array" ref="O710">IF(A710=1,1,INDEX(Annuity_PolicyHoldersInforce,(A710-1))-INDEX(Annuity_Deaths,(A710-1)))</f>
        <v>0.97181334993729174</v>
      </c>
      <c r="P710" s="23" cm="1">
        <f t="array" ref="P710">Annuity_Annuity*((1+Annuity_AnnuityEscalation)^INDEX(Annuity_PolicyAge,A710))</f>
        <v>18679.185894122958</v>
      </c>
      <c r="Q710" s="23" cm="1">
        <f t="array" ref="Q710">INDEX(Annuity_PolicyHoldersInforce,A710)*INDEX(Global_EscalatedExpense,A710)</f>
        <v>86.090600133063944</v>
      </c>
      <c r="R710" s="23" cm="1">
        <f t="array" ref="R710">INDEX(Annuity_PolicyHoldersInforce,A710)*INDEX(Annuity_EscalatedAnnuity,A710)</f>
        <v>18152.682217869038</v>
      </c>
      <c r="S710" s="23" cm="1">
        <f t="array" ref="S710">-INDEX(Annuity_ExpensesPaid,A710)-INDEX(Annuity_AnnuitiesPaid,A710)</f>
        <v>-18238.7728180021</v>
      </c>
      <c r="T710" s="23" cm="1">
        <f t="array" ref="T710">IF(A710=Global_MaxT,INDEX(Annuity_NetCF,A710),INDEX(Annuity_NetCF,A710)+(INDEX(Annuity_BEL,(A710+1))*INDEX(Global_DiscountFactor,A710)))</f>
        <v>-3626170.2105050911</v>
      </c>
    </row>
    <row r="711" spans="1:20" x14ac:dyDescent="0.2">
      <c r="A711" s="7">
        <v>709</v>
      </c>
      <c r="B711" s="21">
        <f t="shared" si="22"/>
        <v>81</v>
      </c>
      <c r="C711" s="21"/>
      <c r="D711" s="22" cm="1">
        <f t="array" ref="D711">IF(A711=1,1,INDEX(Life_PolicyHoldersInforce,(A711-1))-INDEX(Life_Deaths,(A711-1))-INDEX(Life_Lapses,(A711-1)))</f>
        <v>1.7712458444775901E-3</v>
      </c>
      <c r="E711" s="22" cm="1">
        <f t="array" ref="E711">(INDEX(Life_PolicyHoldersInforce,A711)-INDEX(Life_Deaths,A711))*INDEX(Life_LapseRateFactor,(Global_DurationInforce+A711))</f>
        <v>1.54791233751838E-5</v>
      </c>
      <c r="F711" s="22" cm="1">
        <f t="array" ref="F711">INDEX(Life_PolicyHoldersInforce,A711)*INDEX(Global_QxFactor,INDEX(Global_Age,A711),Global_QxIndex)</f>
        <v>5.0547918289307474E-7</v>
      </c>
      <c r="G711" s="11" cm="1">
        <f t="array" ref="G711">INDEX(Life_Deaths,A711)*Life_SumAssured</f>
        <v>0.25273959144653735</v>
      </c>
      <c r="H711" s="11" cm="1">
        <f t="array" ref="H711">INDEX(Life_PolicyHoldersInforce,A711)*Life_Premium</f>
        <v>7.8997564663700517E-2</v>
      </c>
      <c r="I711" s="11" cm="1">
        <f t="array" ref="I711">INDEX(Life_PolicyHoldersInforce,A711)*INDEX(Global_EscalatedExpense,A711)</f>
        <v>0.15754966853899863</v>
      </c>
      <c r="J711" s="11" cm="1">
        <f t="array" ref="J711">INDEX(Life_PremiumsReceived,A711)-INDEX(Life_ExpensesPaid,A711)-INDEX(Life_DeathBenefitsPaid,A711)</f>
        <v>-0.33129169532183544</v>
      </c>
      <c r="K711" s="11" cm="1">
        <f t="array" ref="K711">IF(A711=Global_MaxT,INDEX(Life_NetCF,A711),INDEX(Life_NetCF,A711)+(INDEX(Life_BEL,(A711+1))/INDEX(Global_DiscountFactor,A711)))</f>
        <v>-137.26368421912017</v>
      </c>
      <c r="L711" s="11"/>
      <c r="M711" s="5">
        <f t="shared" si="23"/>
        <v>60</v>
      </c>
      <c r="N711" s="22" cm="1">
        <f t="array" ref="N711">INDEX(Annuity_PolicyHoldersInforce,A711)*INDEX(Global_QxFactor,INDEX(Global_Age,A711),Global_QxIndex)</f>
        <v>2.7725751999387738E-4</v>
      </c>
      <c r="O711" s="22" cm="1">
        <f t="array" ref="O711">IF(A711=1,1,INDEX(Annuity_PolicyHoldersInforce,(A711-1))-INDEX(Annuity_Deaths,(A711-1)))</f>
        <v>0.97153601327079653</v>
      </c>
      <c r="P711" s="23" cm="1">
        <f t="array" ref="P711">Annuity_Annuity*((1+Annuity_AnnuityEscalation)^INDEX(Annuity_PolicyAge,A711))</f>
        <v>18679.185894122958</v>
      </c>
      <c r="Q711" s="23" cm="1">
        <f t="array" ref="Q711">INDEX(Annuity_PolicyHoldersInforce,A711)*INDEX(Global_EscalatedExpense,A711)</f>
        <v>86.416675212953905</v>
      </c>
      <c r="R711" s="23" cm="1">
        <f t="array" ref="R711">INDEX(Annuity_PolicyHoldersInforce,A711)*INDEX(Annuity_EscalatedAnnuity,A711)</f>
        <v>18147.50179472032</v>
      </c>
      <c r="S711" s="23" cm="1">
        <f t="array" ref="S711">-INDEX(Annuity_ExpensesPaid,A711)-INDEX(Annuity_AnnuitiesPaid,A711)</f>
        <v>-18233.918469933273</v>
      </c>
      <c r="T711" s="23" cm="1">
        <f t="array" ref="T711">IF(A711=Global_MaxT,INDEX(Annuity_NetCF,A711),INDEX(Annuity_NetCF,A711)+(INDEX(Annuity_BEL,(A711+1))*INDEX(Global_DiscountFactor,A711)))</f>
        <v>-3625493.2263963218</v>
      </c>
    </row>
    <row r="712" spans="1:20" x14ac:dyDescent="0.2">
      <c r="A712" s="7">
        <v>710</v>
      </c>
      <c r="B712" s="21">
        <f t="shared" si="22"/>
        <v>81</v>
      </c>
      <c r="C712" s="21"/>
      <c r="D712" s="22" cm="1">
        <f t="array" ref="D712">IF(A712=1,1,INDEX(Life_PolicyHoldersInforce,(A712-1))-INDEX(Life_Deaths,(A712-1))-INDEX(Life_Lapses,(A712-1)))</f>
        <v>1.7552612419195132E-3</v>
      </c>
      <c r="E712" s="22" cm="1">
        <f t="array" ref="E712">(INDEX(Life_PolicyHoldersInforce,A712)-INDEX(Life_Deaths,A712))*INDEX(Life_LapseRateFactor,(Global_DurationInforce+A712))</f>
        <v>1.5339432074921228E-5</v>
      </c>
      <c r="F712" s="22" cm="1">
        <f t="array" ref="F712">INDEX(Life_PolicyHoldersInforce,A712)*INDEX(Global_QxFactor,INDEX(Global_Age,A712),Global_QxIndex)</f>
        <v>5.0091748759531652E-7</v>
      </c>
      <c r="G712" s="11" cm="1">
        <f t="array" ref="G712">INDEX(Life_Deaths,A712)*Life_SumAssured</f>
        <v>0.25045874379765826</v>
      </c>
      <c r="H712" s="11" cm="1">
        <f t="array" ref="H712">INDEX(Life_PolicyHoldersInforce,A712)*Life_Premium</f>
        <v>7.8284651389610285E-2</v>
      </c>
      <c r="I712" s="11" cm="1">
        <f t="array" ref="I712">INDEX(Life_PolicyHoldersInforce,A712)*INDEX(Global_EscalatedExpense,A712)</f>
        <v>0.15676394628637302</v>
      </c>
      <c r="J712" s="11" cm="1">
        <f t="array" ref="J712">INDEX(Life_PremiumsReceived,A712)-INDEX(Life_ExpensesPaid,A712)-INDEX(Life_DeathBenefitsPaid,A712)</f>
        <v>-0.32893803869442101</v>
      </c>
      <c r="K712" s="11" cm="1">
        <f t="array" ref="K712">IF(A712=Global_MaxT,INDEX(Life_NetCF,A712),INDEX(Life_NetCF,A712)+(INDEX(Life_BEL,(A712+1))/INDEX(Global_DiscountFactor,A712)))</f>
        <v>-136.26909580945227</v>
      </c>
      <c r="L712" s="11"/>
      <c r="M712" s="5">
        <f t="shared" si="23"/>
        <v>60</v>
      </c>
      <c r="N712" s="22" cm="1">
        <f t="array" ref="N712">INDEX(Annuity_PolicyHoldersInforce,A712)*INDEX(Global_QxFactor,INDEX(Global_Age,A712),Global_QxIndex)</f>
        <v>2.7717839607943351E-4</v>
      </c>
      <c r="O712" s="22" cm="1">
        <f t="array" ref="O712">IF(A712=1,1,INDEX(Annuity_PolicyHoldersInforce,(A712-1))-INDEX(Annuity_Deaths,(A712-1)))</f>
        <v>0.97125875575080267</v>
      </c>
      <c r="P712" s="23" cm="1">
        <f t="array" ref="P712">Annuity_Annuity*((1+Annuity_AnnuityEscalation)^INDEX(Annuity_PolicyAge,A712))</f>
        <v>18679.185894122958</v>
      </c>
      <c r="Q712" s="23" cm="1">
        <f t="array" ref="Q712">INDEX(Annuity_PolicyHoldersInforce,A712)*INDEX(Global_EscalatedExpense,A712)</f>
        <v>86.743985328464319</v>
      </c>
      <c r="R712" s="23" cm="1">
        <f t="array" ref="R712">INDEX(Annuity_PolicyHoldersInforce,A712)*INDEX(Annuity_EscalatedAnnuity,A712)</f>
        <v>18142.32284996381</v>
      </c>
      <c r="S712" s="23" cm="1">
        <f t="array" ref="S712">-INDEX(Annuity_ExpensesPaid,A712)-INDEX(Annuity_AnnuitiesPaid,A712)</f>
        <v>-18229.066835292273</v>
      </c>
      <c r="T712" s="23" cm="1">
        <f t="array" ref="T712">IF(A712=Global_MaxT,INDEX(Annuity_NetCF,A712),INDEX(Annuity_NetCF,A712)+(INDEX(Annuity_BEL,(A712+1))*INDEX(Global_DiscountFactor,A712)))</f>
        <v>-3624817.8250100245</v>
      </c>
    </row>
    <row r="713" spans="1:20" x14ac:dyDescent="0.2">
      <c r="A713" s="7">
        <v>711</v>
      </c>
      <c r="B713" s="21">
        <f t="shared" si="22"/>
        <v>81</v>
      </c>
      <c r="C713" s="21"/>
      <c r="D713" s="22" cm="1">
        <f t="array" ref="D713">IF(A713=1,1,INDEX(Life_PolicyHoldersInforce,(A713-1))-INDEX(Life_Deaths,(A713-1))-INDEX(Life_Lapses,(A713-1)))</f>
        <v>1.7394208923569967E-3</v>
      </c>
      <c r="E713" s="22" cm="1">
        <f t="array" ref="E713">(INDEX(Life_PolicyHoldersInforce,A713)-INDEX(Life_Deaths,A713))*INDEX(Life_LapseRateFactor,(Global_DurationInforce+A713))</f>
        <v>1.5201001418358953E-5</v>
      </c>
      <c r="F713" s="22" cm="1">
        <f t="array" ref="F713">INDEX(Life_PolicyHoldersInforce,A713)*INDEX(Global_QxFactor,INDEX(Global_Age,A713),Global_QxIndex)</f>
        <v>4.9639695930243958E-7</v>
      </c>
      <c r="G713" s="11" cm="1">
        <f t="array" ref="G713">INDEX(Life_Deaths,A713)*Life_SumAssured</f>
        <v>0.2481984796512198</v>
      </c>
      <c r="H713" s="11" cm="1">
        <f t="array" ref="H713">INDEX(Life_PolicyHoldersInforce,A713)*Life_Premium</f>
        <v>7.7578171799122048E-2</v>
      </c>
      <c r="I713" s="11" cm="1">
        <f t="array" ref="I713">INDEX(Life_PolicyHoldersInforce,A713)*INDEX(Global_EscalatedExpense,A713)</f>
        <v>0.15598214254061543</v>
      </c>
      <c r="J713" s="11" cm="1">
        <f t="array" ref="J713">INDEX(Life_PremiumsReceived,A713)-INDEX(Life_ExpensesPaid,A713)-INDEX(Life_DeathBenefitsPaid,A713)</f>
        <v>-0.32660245039271318</v>
      </c>
      <c r="K713" s="11" cm="1">
        <f t="array" ref="K713">IF(A713=Global_MaxT,INDEX(Life_NetCF,A713),INDEX(Life_NetCF,A713)+(INDEX(Life_BEL,(A713+1))/INDEX(Global_DiscountFactor,A713)))</f>
        <v>-135.28166741405602</v>
      </c>
      <c r="L713" s="11"/>
      <c r="M713" s="5">
        <f t="shared" si="23"/>
        <v>60</v>
      </c>
      <c r="N713" s="22" cm="1">
        <f t="array" ref="N713">INDEX(Annuity_PolicyHoldersInforce,A713)*INDEX(Global_QxFactor,INDEX(Global_Age,A713),Global_QxIndex)</f>
        <v>2.7709929474541899E-4</v>
      </c>
      <c r="O713" s="22" cm="1">
        <f t="array" ref="O713">IF(A713=1,1,INDEX(Annuity_PolicyHoldersInforce,(A713-1))-INDEX(Annuity_Deaths,(A713-1)))</f>
        <v>0.97098157735472324</v>
      </c>
      <c r="P713" s="23" cm="1">
        <f t="array" ref="P713">Annuity_Annuity*((1+Annuity_AnnuityEscalation)^INDEX(Annuity_PolicyAge,A713))</f>
        <v>18679.185894122958</v>
      </c>
      <c r="Q713" s="23" cm="1">
        <f t="array" ref="Q713">INDEX(Annuity_PolicyHoldersInforce,A713)*INDEX(Global_EscalatedExpense,A713)</f>
        <v>87.072535157391584</v>
      </c>
      <c r="R713" s="23" cm="1">
        <f t="array" ref="R713">INDEX(Annuity_PolicyHoldersInforce,A713)*INDEX(Annuity_EscalatedAnnuity,A713)</f>
        <v>18137.145383177605</v>
      </c>
      <c r="S713" s="23" cm="1">
        <f t="array" ref="S713">-INDEX(Annuity_ExpensesPaid,A713)-INDEX(Annuity_AnnuitiesPaid,A713)</f>
        <v>-18224.217918334998</v>
      </c>
      <c r="T713" s="23" cm="1">
        <f t="array" ref="T713">IF(A713=Global_MaxT,INDEX(Annuity_NetCF,A713),INDEX(Annuity_NetCF,A713)+(INDEX(Annuity_BEL,(A713+1))*INDEX(Global_DiscountFactor,A713)))</f>
        <v>-3624144.0113235456</v>
      </c>
    </row>
    <row r="714" spans="1:20" x14ac:dyDescent="0.2">
      <c r="A714" s="7">
        <v>712</v>
      </c>
      <c r="B714" s="21">
        <f t="shared" si="22"/>
        <v>81</v>
      </c>
      <c r="C714" s="21"/>
      <c r="D714" s="22" cm="1">
        <f t="array" ref="D714">IF(A714=1,1,INDEX(Life_PolicyHoldersInforce,(A714-1))-INDEX(Life_Deaths,(A714-1))-INDEX(Life_Lapses,(A714-1)))</f>
        <v>1.7237234939793352E-3</v>
      </c>
      <c r="E714" s="22" cm="1">
        <f t="array" ref="E714">(INDEX(Life_PolicyHoldersInforce,A714)-INDEX(Life_Deaths,A714))*INDEX(Life_LapseRateFactor,(Global_DurationInforce+A714))</f>
        <v>1.5063820028821862E-5</v>
      </c>
      <c r="F714" s="22" cm="1">
        <f t="array" ref="F714">INDEX(Life_PolicyHoldersInforce,A714)*INDEX(Global_QxFactor,INDEX(Global_Age,A714),Global_QxIndex)</f>
        <v>4.9191722650293791E-7</v>
      </c>
      <c r="G714" s="11" cm="1">
        <f t="array" ref="G714">INDEX(Life_Deaths,A714)*Life_SumAssured</f>
        <v>0.24595861325146895</v>
      </c>
      <c r="H714" s="11" cm="1">
        <f t="array" ref="H714">INDEX(Life_PolicyHoldersInforce,A714)*Life_Premium</f>
        <v>7.6878067831478353E-2</v>
      </c>
      <c r="I714" s="11" cm="1">
        <f t="array" ref="I714">INDEX(Life_PolicyHoldersInforce,A714)*INDEX(Global_EscalatedExpense,A714)</f>
        <v>0.15520423775958386</v>
      </c>
      <c r="J714" s="11" cm="1">
        <f t="array" ref="J714">INDEX(Life_PremiumsReceived,A714)-INDEX(Life_ExpensesPaid,A714)-INDEX(Life_DeathBenefitsPaid,A714)</f>
        <v>-0.32428478317957443</v>
      </c>
      <c r="K714" s="11" cm="1">
        <f t="array" ref="K714">IF(A714=Global_MaxT,INDEX(Life_NetCF,A714),INDEX(Life_NetCF,A714)+(INDEX(Life_BEL,(A714+1))/INDEX(Global_DiscountFactor,A714)))</f>
        <v>-134.30134636921747</v>
      </c>
      <c r="L714" s="11"/>
      <c r="M714" s="5">
        <f t="shared" si="23"/>
        <v>60</v>
      </c>
      <c r="N714" s="22" cm="1">
        <f t="array" ref="N714">INDEX(Annuity_PolicyHoldersInforce,A714)*INDEX(Global_QxFactor,INDEX(Global_Age,A714),Global_QxIndex)</f>
        <v>2.7702021598538978E-4</v>
      </c>
      <c r="O714" s="22" cm="1">
        <f t="array" ref="O714">IF(A714=1,1,INDEX(Annuity_PolicyHoldersInforce,(A714-1))-INDEX(Annuity_Deaths,(A714-1)))</f>
        <v>0.97070447805997784</v>
      </c>
      <c r="P714" s="23" cm="1">
        <f t="array" ref="P714">Annuity_Annuity*((1+Annuity_AnnuityEscalation)^INDEX(Annuity_PolicyAge,A714))</f>
        <v>18679.185894122958</v>
      </c>
      <c r="Q714" s="23" cm="1">
        <f t="array" ref="Q714">INDEX(Annuity_PolicyHoldersInforce,A714)*INDEX(Global_EscalatedExpense,A714)</f>
        <v>87.402329395250277</v>
      </c>
      <c r="R714" s="23" cm="1">
        <f t="array" ref="R714">INDEX(Annuity_PolicyHoldersInforce,A714)*INDEX(Annuity_EscalatedAnnuity,A714)</f>
        <v>18131.969393939926</v>
      </c>
      <c r="S714" s="23" cm="1">
        <f t="array" ref="S714">-INDEX(Annuity_ExpensesPaid,A714)-INDEX(Annuity_AnnuitiesPaid,A714)</f>
        <v>-18219.371723335174</v>
      </c>
      <c r="T714" s="23" cm="1">
        <f t="array" ref="T714">IF(A714=Global_MaxT,INDEX(Annuity_NetCF,A714),INDEX(Annuity_NetCF,A714)+(INDEX(Annuity_BEL,(A714+1))*INDEX(Global_DiscountFactor,A714)))</f>
        <v>-3623471.7903341819</v>
      </c>
    </row>
    <row r="715" spans="1:20" x14ac:dyDescent="0.2">
      <c r="A715" s="7">
        <v>713</v>
      </c>
      <c r="B715" s="21">
        <f t="shared" si="22"/>
        <v>81</v>
      </c>
      <c r="C715" s="21"/>
      <c r="D715" s="22" cm="1">
        <f t="array" ref="D715">IF(A715=1,1,INDEX(Life_PolicyHoldersInforce,(A715-1))-INDEX(Life_Deaths,(A715-1))-INDEX(Life_Lapses,(A715-1)))</f>
        <v>1.7081677567240105E-3</v>
      </c>
      <c r="E715" s="22" cm="1">
        <f t="array" ref="E715">(INDEX(Life_PolicyHoldersInforce,A715)-INDEX(Life_Deaths,A715))*INDEX(Life_LapseRateFactor,(Global_DurationInforce+A715))</f>
        <v>1.4927876632303616E-5</v>
      </c>
      <c r="F715" s="22" cm="1">
        <f t="array" ref="F715">INDEX(Life_PolicyHoldersInforce,A715)*INDEX(Global_QxFactor,INDEX(Global_Age,A715),Global_QxIndex)</f>
        <v>4.8747792103800959E-7</v>
      </c>
      <c r="G715" s="11" cm="1">
        <f t="array" ref="G715">INDEX(Life_Deaths,A715)*Life_SumAssured</f>
        <v>0.24373896051900479</v>
      </c>
      <c r="H715" s="11" cm="1">
        <f t="array" ref="H715">INDEX(Life_PolicyHoldersInforce,A715)*Life_Premium</f>
        <v>7.6184281949890867E-2</v>
      </c>
      <c r="I715" s="11" cm="1">
        <f t="array" ref="I715">INDEX(Life_PolicyHoldersInforce,A715)*INDEX(Global_EscalatedExpense,A715)</f>
        <v>0.1544302124985954</v>
      </c>
      <c r="J715" s="11" cm="1">
        <f t="array" ref="J715">INDEX(Life_PremiumsReceived,A715)-INDEX(Life_ExpensesPaid,A715)-INDEX(Life_DeathBenefitsPaid,A715)</f>
        <v>-0.32198489106770933</v>
      </c>
      <c r="K715" s="11" cm="1">
        <f t="array" ref="K715">IF(A715=Global_MaxT,INDEX(Life_NetCF,A715),INDEX(Life_NetCF,A715)+(INDEX(Life_BEL,(A715+1))/INDEX(Global_DiscountFactor,A715)))</f>
        <v>-133.32808041284824</v>
      </c>
      <c r="L715" s="11"/>
      <c r="M715" s="5">
        <f t="shared" si="23"/>
        <v>60</v>
      </c>
      <c r="N715" s="22" cm="1">
        <f t="array" ref="N715">INDEX(Annuity_PolicyHoldersInforce,A715)*INDEX(Global_QxFactor,INDEX(Global_Age,A715),Global_QxIndex)</f>
        <v>2.7694115979290374E-4</v>
      </c>
      <c r="O715" s="22" cm="1">
        <f t="array" ref="O715">IF(A715=1,1,INDEX(Annuity_PolicyHoldersInforce,(A715-1))-INDEX(Annuity_Deaths,(A715-1)))</f>
        <v>0.97042745784399242</v>
      </c>
      <c r="P715" s="23" cm="1">
        <f t="array" ref="P715">Annuity_Annuity*((1+Annuity_AnnuityEscalation)^INDEX(Annuity_PolicyAge,A715))</f>
        <v>18679.185894122958</v>
      </c>
      <c r="Q715" s="23" cm="1">
        <f t="array" ref="Q715">INDEX(Annuity_PolicyHoldersInforce,A715)*INDEX(Global_EscalatedExpense,A715)</f>
        <v>87.733372755339374</v>
      </c>
      <c r="R715" s="23" cm="1">
        <f t="array" ref="R715">INDEX(Annuity_PolicyHoldersInforce,A715)*INDEX(Annuity_EscalatedAnnuity,A715)</f>
        <v>18126.794881829104</v>
      </c>
      <c r="S715" s="23" cm="1">
        <f t="array" ref="S715">-INDEX(Annuity_ExpensesPaid,A715)-INDEX(Annuity_AnnuitiesPaid,A715)</f>
        <v>-18214.528254584442</v>
      </c>
      <c r="T715" s="23" cm="1">
        <f t="array" ref="T715">IF(A715=Global_MaxT,INDEX(Annuity_NetCF,A715),INDEX(Annuity_NetCF,A715)+(INDEX(Annuity_BEL,(A715+1))*INDEX(Global_DiscountFactor,A715)))</f>
        <v>-3622801.1670592604</v>
      </c>
    </row>
    <row r="716" spans="1:20" x14ac:dyDescent="0.2">
      <c r="A716" s="7">
        <v>714</v>
      </c>
      <c r="B716" s="21">
        <f t="shared" si="22"/>
        <v>81</v>
      </c>
      <c r="C716" s="21"/>
      <c r="D716" s="22" cm="1">
        <f t="array" ref="D716">IF(A716=1,1,INDEX(Life_PolicyHoldersInforce,(A716-1))-INDEX(Life_Deaths,(A716-1))-INDEX(Life_Lapses,(A716-1)))</f>
        <v>1.6927524021706688E-3</v>
      </c>
      <c r="E716" s="22" cm="1">
        <f t="array" ref="E716">(INDEX(Life_PolicyHoldersInforce,A716)-INDEX(Life_Deaths,A716))*INDEX(Life_LapseRateFactor,(Global_DurationInforce+A716))</f>
        <v>1.47931600565401E-5</v>
      </c>
      <c r="F716" s="22" cm="1">
        <f t="array" ref="F716">INDEX(Life_PolicyHoldersInforce,A716)*INDEX(Global_QxFactor,INDEX(Global_Age,A716),Global_QxIndex)</f>
        <v>4.8307867807130083E-7</v>
      </c>
      <c r="G716" s="11" cm="1">
        <f t="array" ref="G716">INDEX(Life_Deaths,A716)*Life_SumAssured</f>
        <v>0.24153933903565042</v>
      </c>
      <c r="H716" s="11" cm="1">
        <f t="array" ref="H716">INDEX(Life_PolicyHoldersInforce,A716)*Life_Premium</f>
        <v>7.5496757136811823E-2</v>
      </c>
      <c r="I716" s="11" cm="1">
        <f t="array" ref="I716">INDEX(Life_PolicyHoldersInforce,A716)*INDEX(Global_EscalatedExpense,A716)</f>
        <v>0.15366004740994046</v>
      </c>
      <c r="J716" s="11" cm="1">
        <f t="array" ref="J716">INDEX(Life_PremiumsReceived,A716)-INDEX(Life_ExpensesPaid,A716)-INDEX(Life_DeathBenefitsPaid,A716)</f>
        <v>-0.31970262930877907</v>
      </c>
      <c r="K716" s="11" cm="1">
        <f t="array" ref="K716">IF(A716=Global_MaxT,INDEX(Life_NetCF,A716),INDEX(Life_NetCF,A716)+(INDEX(Life_BEL,(A716+1))/INDEX(Global_DiscountFactor,A716)))</f>
        <v>-132.36181768129612</v>
      </c>
      <c r="L716" s="11"/>
      <c r="M716" s="5">
        <f t="shared" si="23"/>
        <v>60</v>
      </c>
      <c r="N716" s="22" cm="1">
        <f t="array" ref="N716">INDEX(Annuity_PolicyHoldersInforce,A716)*INDEX(Global_QxFactor,INDEX(Global_Age,A716),Global_QxIndex)</f>
        <v>2.7686212616152047E-4</v>
      </c>
      <c r="O716" s="22" cm="1">
        <f t="array" ref="O716">IF(A716=1,1,INDEX(Annuity_PolicyHoldersInforce,(A716-1))-INDEX(Annuity_Deaths,(A716-1)))</f>
        <v>0.97015051668419949</v>
      </c>
      <c r="P716" s="23" cm="1">
        <f t="array" ref="P716">Annuity_Annuity*((1+Annuity_AnnuityEscalation)^INDEX(Annuity_PolicyAge,A716))</f>
        <v>18679.185894122958</v>
      </c>
      <c r="Q716" s="23" cm="1">
        <f t="array" ref="Q716">INDEX(Annuity_PolicyHoldersInforce,A716)*INDEX(Global_EscalatedExpense,A716)</f>
        <v>88.065669968809928</v>
      </c>
      <c r="R716" s="23" cm="1">
        <f t="array" ref="R716">INDEX(Annuity_PolicyHoldersInforce,A716)*INDEX(Annuity_EscalatedAnnuity,A716)</f>
        <v>18121.621846423601</v>
      </c>
      <c r="S716" s="23" cm="1">
        <f t="array" ref="S716">-INDEX(Annuity_ExpensesPaid,A716)-INDEX(Annuity_AnnuitiesPaid,A716)</f>
        <v>-18209.687516392412</v>
      </c>
      <c r="T716" s="23" cm="1">
        <f t="array" ref="T716">IF(A716=Global_MaxT,INDEX(Annuity_NetCF,A716),INDEX(Annuity_NetCF,A716)+(INDEX(Annuity_BEL,(A716+1))*INDEX(Global_DiscountFactor,A716)))</f>
        <v>-3622132.1465362175</v>
      </c>
    </row>
    <row r="717" spans="1:20" x14ac:dyDescent="0.2">
      <c r="A717" s="7">
        <v>715</v>
      </c>
      <c r="B717" s="21">
        <f t="shared" si="22"/>
        <v>81</v>
      </c>
      <c r="C717" s="21"/>
      <c r="D717" s="22" cm="1">
        <f t="array" ref="D717">IF(A717=1,1,INDEX(Life_PolicyHoldersInforce,(A717-1))-INDEX(Life_Deaths,(A717-1))-INDEX(Life_Lapses,(A717-1)))</f>
        <v>1.6774761634360574E-3</v>
      </c>
      <c r="E717" s="22" cm="1">
        <f t="array" ref="E717">(INDEX(Life_PolicyHoldersInforce,A717)-INDEX(Life_Deaths,A717))*INDEX(Life_LapseRateFactor,(Global_DurationInforce+A717))</f>
        <v>1.4659659230091271E-5</v>
      </c>
      <c r="F717" s="22" cm="1">
        <f t="array" ref="F717">INDEX(Life_PolicyHoldersInforce,A717)*INDEX(Global_QxFactor,INDEX(Global_Age,A717),Global_QxIndex)</f>
        <v>4.7871913605892229E-7</v>
      </c>
      <c r="G717" s="11" cm="1">
        <f t="array" ref="G717">INDEX(Life_Deaths,A717)*Life_SumAssured</f>
        <v>0.23935956802946115</v>
      </c>
      <c r="H717" s="11" cm="1">
        <f t="array" ref="H717">INDEX(Life_PolicyHoldersInforce,A717)*Life_Premium</f>
        <v>7.481543688924816E-2</v>
      </c>
      <c r="I717" s="11" cm="1">
        <f t="array" ref="I717">INDEX(Life_PolicyHoldersInforce,A717)*INDEX(Global_EscalatedExpense,A717)</f>
        <v>0.15289372324239928</v>
      </c>
      <c r="J717" s="11" cm="1">
        <f t="array" ref="J717">INDEX(Life_PremiumsReceived,A717)-INDEX(Life_ExpensesPaid,A717)-INDEX(Life_DeathBenefitsPaid,A717)</f>
        <v>-0.31743785438261229</v>
      </c>
      <c r="K717" s="11" cm="1">
        <f t="array" ref="K717">IF(A717=Global_MaxT,INDEX(Life_NetCF,A717),INDEX(Life_NetCF,A717)+(INDEX(Life_BEL,(A717+1))/INDEX(Global_DiscountFactor,A717)))</f>
        <v>-131.40250670618218</v>
      </c>
      <c r="L717" s="11"/>
      <c r="M717" s="5">
        <f t="shared" si="23"/>
        <v>60</v>
      </c>
      <c r="N717" s="22" cm="1">
        <f t="array" ref="N717">INDEX(Annuity_PolicyHoldersInforce,A717)*INDEX(Global_QxFactor,INDEX(Global_Age,A717),Global_QxIndex)</f>
        <v>2.7678311508480151E-4</v>
      </c>
      <c r="O717" s="22" cm="1">
        <f t="array" ref="O717">IF(A717=1,1,INDEX(Annuity_PolicyHoldersInforce,(A717-1))-INDEX(Annuity_Deaths,(A717-1)))</f>
        <v>0.96987365455803798</v>
      </c>
      <c r="P717" s="23" cm="1">
        <f t="array" ref="P717">Annuity_Annuity*((1+Annuity_AnnuityEscalation)^INDEX(Annuity_PolicyAge,A717))</f>
        <v>18679.185894122958</v>
      </c>
      <c r="Q717" s="23" cm="1">
        <f t="array" ref="Q717">INDEX(Annuity_PolicyHoldersInforce,A717)*INDEX(Global_EscalatedExpense,A717)</f>
        <v>88.399225784732593</v>
      </c>
      <c r="R717" s="23" cm="1">
        <f t="array" ref="R717">INDEX(Annuity_PolicyHoldersInforce,A717)*INDEX(Annuity_EscalatedAnnuity,A717)</f>
        <v>18116.450287301985</v>
      </c>
      <c r="S717" s="23" cm="1">
        <f t="array" ref="S717">-INDEX(Annuity_ExpensesPaid,A717)-INDEX(Annuity_AnnuitiesPaid,A717)</f>
        <v>-18204.849513086716</v>
      </c>
      <c r="T717" s="23" cm="1">
        <f t="array" ref="T717">IF(A717=Global_MaxT,INDEX(Annuity_NetCF,A717),INDEX(Annuity_NetCF,A717)+(INDEX(Annuity_BEL,(A717+1))*INDEX(Global_DiscountFactor,A717)))</f>
        <v>-3621464.7338226796</v>
      </c>
    </row>
    <row r="718" spans="1:20" x14ac:dyDescent="0.2">
      <c r="A718" s="7">
        <v>716</v>
      </c>
      <c r="B718" s="21">
        <f t="shared" si="22"/>
        <v>81</v>
      </c>
      <c r="C718" s="21"/>
      <c r="D718" s="22" cm="1">
        <f t="array" ref="D718">IF(A718=1,1,INDEX(Life_PolicyHoldersInforce,(A718-1))-INDEX(Life_Deaths,(A718-1))-INDEX(Life_Lapses,(A718-1)))</f>
        <v>1.6623377850699071E-3</v>
      </c>
      <c r="E718" s="22" cm="1">
        <f t="array" ref="E718">(INDEX(Life_PolicyHoldersInforce,A718)-INDEX(Life_Deaths,A718))*INDEX(Life_LapseRateFactor,(Global_DurationInforce+A718))</f>
        <v>1.4527363181431259E-5</v>
      </c>
      <c r="F718" s="22" cm="1">
        <f t="array" ref="F718">INDEX(Life_PolicyHoldersInforce,A718)*INDEX(Global_QxFactor,INDEX(Global_Age,A718),Global_QxIndex)</f>
        <v>4.7439893671973641E-7</v>
      </c>
      <c r="G718" s="11" cm="1">
        <f t="array" ref="G718">INDEX(Life_Deaths,A718)*Life_SumAssured</f>
        <v>0.23719946835986822</v>
      </c>
      <c r="H718" s="11" cm="1">
        <f t="array" ref="H718">INDEX(Life_PolicyHoldersInforce,A718)*Life_Premium</f>
        <v>7.4140265214117859E-2</v>
      </c>
      <c r="I718" s="11" cm="1">
        <f t="array" ref="I718">INDEX(Life_PolicyHoldersInforce,A718)*INDEX(Global_EscalatedExpense,A718)</f>
        <v>0.15213122084076053</v>
      </c>
      <c r="J718" s="11" cm="1">
        <f t="array" ref="J718">INDEX(Life_PremiumsReceived,A718)-INDEX(Life_ExpensesPaid,A718)-INDEX(Life_DeathBenefitsPaid,A718)</f>
        <v>-0.31519042398651087</v>
      </c>
      <c r="K718" s="11" cm="1">
        <f t="array" ref="K718">IF(A718=Global_MaxT,INDEX(Life_NetCF,A718),INDEX(Life_NetCF,A718)+(INDEX(Life_BEL,(A718+1))/INDEX(Global_DiscountFactor,A718)))</f>
        <v>-130.45009641126387</v>
      </c>
      <c r="L718" s="11"/>
      <c r="M718" s="5">
        <f t="shared" si="23"/>
        <v>60</v>
      </c>
      <c r="N718" s="22" cm="1">
        <f t="array" ref="N718">INDEX(Annuity_PolicyHoldersInforce,A718)*INDEX(Global_QxFactor,INDEX(Global_Age,A718),Global_QxIndex)</f>
        <v>2.7670412655631015E-4</v>
      </c>
      <c r="O718" s="22" cm="1">
        <f t="array" ref="O718">IF(A718=1,1,INDEX(Annuity_PolicyHoldersInforce,(A718-1))-INDEX(Annuity_Deaths,(A718-1)))</f>
        <v>0.96959687144295315</v>
      </c>
      <c r="P718" s="23" cm="1">
        <f t="array" ref="P718">Annuity_Annuity*((1+Annuity_AnnuityEscalation)^INDEX(Annuity_PolicyAge,A718))</f>
        <v>18679.185894122958</v>
      </c>
      <c r="Q718" s="23" cm="1">
        <f t="array" ref="Q718">INDEX(Annuity_PolicyHoldersInforce,A718)*INDEX(Global_EscalatedExpense,A718)</f>
        <v>88.734044970165471</v>
      </c>
      <c r="R718" s="23" cm="1">
        <f t="array" ref="R718">INDEX(Annuity_PolicyHoldersInforce,A718)*INDEX(Annuity_EscalatedAnnuity,A718)</f>
        <v>18111.280204042963</v>
      </c>
      <c r="S718" s="23" cm="1">
        <f t="array" ref="S718">-INDEX(Annuity_ExpensesPaid,A718)-INDEX(Annuity_AnnuitiesPaid,A718)</f>
        <v>-18200.014249013129</v>
      </c>
      <c r="T718" s="23" cm="1">
        <f t="array" ref="T718">IF(A718=Global_MaxT,INDEX(Annuity_NetCF,A718),INDEX(Annuity_NetCF,A718)+(INDEX(Annuity_BEL,(A718+1))*INDEX(Global_DiscountFactor,A718)))</f>
        <v>-3620798.9339965424</v>
      </c>
    </row>
    <row r="719" spans="1:20" x14ac:dyDescent="0.2">
      <c r="A719" s="7">
        <v>717</v>
      </c>
      <c r="B719" s="21">
        <f t="shared" si="22"/>
        <v>81</v>
      </c>
      <c r="C719" s="21"/>
      <c r="D719" s="22" cm="1">
        <f t="array" ref="D719">IF(A719=1,1,INDEX(Life_PolicyHoldersInforce,(A719-1))-INDEX(Life_Deaths,(A719-1))-INDEX(Life_Lapses,(A719-1)))</f>
        <v>1.6473360229517563E-3</v>
      </c>
      <c r="E719" s="22" cm="1">
        <f t="array" ref="E719">(INDEX(Life_PolicyHoldersInforce,A719)-INDEX(Life_Deaths,A719))*INDEX(Life_LapseRateFactor,(Global_DurationInforce+A719))</f>
        <v>1.4396261038046694E-5</v>
      </c>
      <c r="F719" s="22" cm="1">
        <f t="array" ref="F719">INDEX(Life_PolicyHoldersInforce,A719)*INDEX(Global_QxFactor,INDEX(Global_Age,A719),Global_QxIndex)</f>
        <v>4.7011772500591259E-7</v>
      </c>
      <c r="G719" s="11" cm="1">
        <f t="array" ref="G719">INDEX(Life_Deaths,A719)*Life_SumAssured</f>
        <v>0.2350588625029563</v>
      </c>
      <c r="H719" s="11" cm="1">
        <f t="array" ref="H719">INDEX(Life_PolicyHoldersInforce,A719)*Life_Premium</f>
        <v>7.3471186623648335E-2</v>
      </c>
      <c r="I719" s="11" cm="1">
        <f t="array" ref="I719">INDEX(Life_PolicyHoldersInforce,A719)*INDEX(Global_EscalatedExpense,A719)</f>
        <v>0.15137252114534258</v>
      </c>
      <c r="J719" s="11" cm="1">
        <f t="array" ref="J719">INDEX(Life_PremiumsReceived,A719)-INDEX(Life_ExpensesPaid,A719)-INDEX(Life_DeathBenefitsPaid,A719)</f>
        <v>-0.31296019702465055</v>
      </c>
      <c r="K719" s="11" cm="1">
        <f t="array" ref="K719">IF(A719=Global_MaxT,INDEX(Life_NetCF,A719),INDEX(Life_NetCF,A719)+(INDEX(Life_BEL,(A719+1))/INDEX(Global_DiscountFactor,A719)))</f>
        <v>-129.50453610932394</v>
      </c>
      <c r="L719" s="11"/>
      <c r="M719" s="5">
        <f t="shared" si="23"/>
        <v>60</v>
      </c>
      <c r="N719" s="22" cm="1">
        <f t="array" ref="N719">INDEX(Annuity_PolicyHoldersInforce,A719)*INDEX(Global_QxFactor,INDEX(Global_Age,A719),Global_QxIndex)</f>
        <v>2.7662516056961166E-4</v>
      </c>
      <c r="O719" s="22" cm="1">
        <f t="array" ref="O719">IF(A719=1,1,INDEX(Annuity_PolicyHoldersInforce,(A719-1))-INDEX(Annuity_Deaths,(A719-1)))</f>
        <v>0.96932016731639681</v>
      </c>
      <c r="P719" s="23" cm="1">
        <f t="array" ref="P719">Annuity_Annuity*((1+Annuity_AnnuityEscalation)^INDEX(Annuity_PolicyAge,A719))</f>
        <v>18679.185894122958</v>
      </c>
      <c r="Q719" s="23" cm="1">
        <f t="array" ref="Q719">INDEX(Annuity_PolicyHoldersInforce,A719)*INDEX(Global_EscalatedExpense,A719)</f>
        <v>89.070132310222277</v>
      </c>
      <c r="R719" s="23" cm="1">
        <f t="array" ref="R719">INDEX(Annuity_PolicyHoldersInforce,A719)*INDEX(Annuity_EscalatedAnnuity,A719)</f>
        <v>18106.111596225346</v>
      </c>
      <c r="S719" s="23" cm="1">
        <f t="array" ref="S719">-INDEX(Annuity_ExpensesPaid,A719)-INDEX(Annuity_AnnuitiesPaid,A719)</f>
        <v>-18195.181728535568</v>
      </c>
      <c r="T719" s="23" cm="1">
        <f t="array" ref="T719">IF(A719=Global_MaxT,INDEX(Annuity_NetCF,A719),INDEX(Annuity_NetCF,A719)+(INDEX(Annuity_BEL,(A719+1))*INDEX(Global_DiscountFactor,A719)))</f>
        <v>-3620134.7521560504</v>
      </c>
    </row>
    <row r="720" spans="1:20" x14ac:dyDescent="0.2">
      <c r="A720" s="7">
        <v>718</v>
      </c>
      <c r="B720" s="21">
        <f t="shared" si="22"/>
        <v>81</v>
      </c>
      <c r="C720" s="21"/>
      <c r="D720" s="22" cm="1">
        <f t="array" ref="D720">IF(A720=1,1,INDEX(Life_PolicyHoldersInforce,(A720-1))-INDEX(Life_Deaths,(A720-1))-INDEX(Life_Lapses,(A720-1)))</f>
        <v>1.6324696441887036E-3</v>
      </c>
      <c r="E720" s="22" cm="1">
        <f t="array" ref="E720">(INDEX(Life_PolicyHoldersInforce,A720)-INDEX(Life_Deaths,A720))*INDEX(Life_LapseRateFactor,(Global_DurationInforce+A720))</f>
        <v>1.4266342025543167E-5</v>
      </c>
      <c r="F720" s="22" cm="1">
        <f t="array" ref="F720">INDEX(Life_PolicyHoldersInforce,A720)*INDEX(Global_QxFactor,INDEX(Global_Age,A720),Global_QxIndex)</f>
        <v>4.6587514907374821E-7</v>
      </c>
      <c r="G720" s="11" cm="1">
        <f t="array" ref="G720">INDEX(Life_Deaths,A720)*Life_SumAssured</f>
        <v>0.23293757453687411</v>
      </c>
      <c r="H720" s="11" cm="1">
        <f t="array" ref="H720">INDEX(Life_PolicyHoldersInforce,A720)*Life_Premium</f>
        <v>7.2808146130816181E-2</v>
      </c>
      <c r="I720" s="11" cm="1">
        <f t="array" ref="I720">INDEX(Life_PolicyHoldersInforce,A720)*INDEX(Global_EscalatedExpense,A720)</f>
        <v>0.15061760519151732</v>
      </c>
      <c r="J720" s="11" cm="1">
        <f t="array" ref="J720">INDEX(Life_PremiumsReceived,A720)-INDEX(Life_ExpensesPaid,A720)-INDEX(Life_DeathBenefitsPaid,A720)</f>
        <v>-0.31074703359757527</v>
      </c>
      <c r="K720" s="11" cm="1">
        <f t="array" ref="K720">IF(A720=Global_MaxT,INDEX(Life_NetCF,A720),INDEX(Life_NetCF,A720)+(INDEX(Life_BEL,(A720+1))/INDEX(Global_DiscountFactor,A720)))</f>
        <v>-128.56577549908496</v>
      </c>
      <c r="L720" s="11"/>
      <c r="M720" s="5">
        <f t="shared" si="23"/>
        <v>60</v>
      </c>
      <c r="N720" s="22" cm="1">
        <f t="array" ref="N720">INDEX(Annuity_PolicyHoldersInforce,A720)*INDEX(Global_QxFactor,INDEX(Global_Age,A720),Global_QxIndex)</f>
        <v>2.7654621711827292E-4</v>
      </c>
      <c r="O720" s="22" cm="1">
        <f t="array" ref="O720">IF(A720=1,1,INDEX(Annuity_PolicyHoldersInforce,(A720-1))-INDEX(Annuity_Deaths,(A720-1)))</f>
        <v>0.96904354215582722</v>
      </c>
      <c r="P720" s="23" cm="1">
        <f t="array" ref="P720">Annuity_Annuity*((1+Annuity_AnnuityEscalation)^INDEX(Annuity_PolicyAge,A720))</f>
        <v>18679.185894122958</v>
      </c>
      <c r="Q720" s="23" cm="1">
        <f t="array" ref="Q720">INDEX(Annuity_PolicyHoldersInforce,A720)*INDEX(Global_EscalatedExpense,A720)</f>
        <v>89.407492608140871</v>
      </c>
      <c r="R720" s="23" cm="1">
        <f t="array" ref="R720">INDEX(Annuity_PolicyHoldersInforce,A720)*INDEX(Annuity_EscalatedAnnuity,A720)</f>
        <v>18100.944463428074</v>
      </c>
      <c r="S720" s="23" cm="1">
        <f t="array" ref="S720">-INDEX(Annuity_ExpensesPaid,A720)-INDEX(Annuity_AnnuitiesPaid,A720)</f>
        <v>-18190.351956036215</v>
      </c>
      <c r="T720" s="23" cm="1">
        <f t="array" ref="T720">IF(A720=Global_MaxT,INDEX(Annuity_NetCF,A720),INDEX(Annuity_NetCF,A720)+(INDEX(Annuity_BEL,(A720+1))*INDEX(Global_DiscountFactor,A720)))</f>
        <v>-3619472.1934198807</v>
      </c>
    </row>
    <row r="721" spans="1:20" x14ac:dyDescent="0.2">
      <c r="A721" s="7">
        <v>719</v>
      </c>
      <c r="B721" s="21">
        <f t="shared" si="22"/>
        <v>81</v>
      </c>
      <c r="C721" s="21"/>
      <c r="D721" s="22" cm="1">
        <f t="array" ref="D721">IF(A721=1,1,INDEX(Life_PolicyHoldersInforce,(A721-1))-INDEX(Life_Deaths,(A721-1))-INDEX(Life_Lapses,(A721-1)))</f>
        <v>1.6177374270140868E-3</v>
      </c>
      <c r="E721" s="22" cm="1">
        <f t="array" ref="E721">(INDEX(Life_PolicyHoldersInforce,A721)-INDEX(Life_Deaths,A721))*INDEX(Life_LapseRateFactor,(Global_DurationInforce+A721))</f>
        <v>1.4137595466759762E-5</v>
      </c>
      <c r="F721" s="22" cm="1">
        <f t="array" ref="F721">INDEX(Life_PolicyHoldersInforce,A721)*INDEX(Global_QxFactor,INDEX(Global_Age,A721),Global_QxIndex)</f>
        <v>4.6167086025475313E-7</v>
      </c>
      <c r="G721" s="11" cm="1">
        <f t="array" ref="G721">INDEX(Life_Deaths,A721)*Life_SumAssured</f>
        <v>0.23083543012737656</v>
      </c>
      <c r="H721" s="11" cm="1">
        <f t="array" ref="H721">INDEX(Life_PolicyHoldersInforce,A721)*Life_Premium</f>
        <v>7.215108924482827E-2</v>
      </c>
      <c r="I721" s="11" cm="1">
        <f t="array" ref="I721">INDEX(Life_PolicyHoldersInforce,A721)*INDEX(Global_EscalatedExpense,A721)</f>
        <v>0.14986645410923563</v>
      </c>
      <c r="J721" s="11" cm="1">
        <f t="array" ref="J721">INDEX(Life_PremiumsReceived,A721)-INDEX(Life_ExpensesPaid,A721)-INDEX(Life_DeathBenefitsPaid,A721)</f>
        <v>-0.30855079499178395</v>
      </c>
      <c r="K721" s="11" cm="1">
        <f t="array" ref="K721">IF(A721=Global_MaxT,INDEX(Life_NetCF,A721),INDEX(Life_NetCF,A721)+(INDEX(Life_BEL,(A721+1))/INDEX(Global_DiscountFactor,A721)))</f>
        <v>-127.63376466214929</v>
      </c>
      <c r="L721" s="11"/>
      <c r="M721" s="5">
        <f t="shared" si="23"/>
        <v>60</v>
      </c>
      <c r="N721" s="22" cm="1">
        <f t="array" ref="N721">INDEX(Annuity_PolicyHoldersInforce,A721)*INDEX(Global_QxFactor,INDEX(Global_Age,A721),Global_QxIndex)</f>
        <v>2.7646729619586294E-4</v>
      </c>
      <c r="O721" s="22" cm="1">
        <f t="array" ref="O721">IF(A721=1,1,INDEX(Annuity_PolicyHoldersInforce,(A721-1))-INDEX(Annuity_Deaths,(A721-1)))</f>
        <v>0.96876699593870896</v>
      </c>
      <c r="P721" s="23" cm="1">
        <f t="array" ref="P721">Annuity_Annuity*((1+Annuity_AnnuityEscalation)^INDEX(Annuity_PolicyAge,A721))</f>
        <v>18679.185894122958</v>
      </c>
      <c r="Q721" s="23" cm="1">
        <f t="array" ref="Q721">INDEX(Annuity_PolicyHoldersInforce,A721)*INDEX(Global_EscalatedExpense,A721)</f>
        <v>89.746130685351531</v>
      </c>
      <c r="R721" s="23" cm="1">
        <f t="array" ref="R721">INDEX(Annuity_PolicyHoldersInforce,A721)*INDEX(Annuity_EscalatedAnnuity,A721)</f>
        <v>18095.778805230206</v>
      </c>
      <c r="S721" s="23" cm="1">
        <f t="array" ref="S721">-INDEX(Annuity_ExpensesPaid,A721)-INDEX(Annuity_AnnuitiesPaid,A721)</f>
        <v>-18185.524935915557</v>
      </c>
      <c r="T721" s="23" cm="1">
        <f t="array" ref="T721">IF(A721=Global_MaxT,INDEX(Annuity_NetCF,A721),INDEX(Annuity_NetCF,A721)+(INDEX(Annuity_BEL,(A721+1))*INDEX(Global_DiscountFactor,A721)))</f>
        <v>-3618811.2629272211</v>
      </c>
    </row>
    <row r="722" spans="1:20" x14ac:dyDescent="0.2">
      <c r="A722" s="7">
        <v>720</v>
      </c>
      <c r="B722" s="21">
        <f t="shared" si="22"/>
        <v>82</v>
      </c>
      <c r="C722" s="21"/>
      <c r="D722" s="22" cm="1">
        <f t="array" ref="D722">IF(A722=1,1,INDEX(Life_PolicyHoldersInforce,(A722-1))-INDEX(Life_Deaths,(A722-1))-INDEX(Life_Lapses,(A722-1)))</f>
        <v>1.6031381606870724E-3</v>
      </c>
      <c r="E722" s="22" cm="1">
        <f t="array" ref="E722">(INDEX(Life_PolicyHoldersInforce,A722)-INDEX(Life_Deaths,A722))*INDEX(Life_LapseRateFactor,(Global_DurationInforce+A722))</f>
        <v>1.4009516805382574E-5</v>
      </c>
      <c r="F722" s="22" cm="1">
        <f t="array" ref="F722">INDEX(Life_PolicyHoldersInforce,A722)*INDEX(Global_QxFactor,INDEX(Global_Age,A722),Global_QxIndex)</f>
        <v>5.1401303434540641E-7</v>
      </c>
      <c r="G722" s="11" cm="1">
        <f t="array" ref="G722">INDEX(Life_Deaths,A722)*Life_SumAssured</f>
        <v>0.25700651717270323</v>
      </c>
      <c r="H722" s="11" cm="1">
        <f t="array" ref="H722">INDEX(Life_PolicyHoldersInforce,A722)*Life_Premium</f>
        <v>7.1499961966643433E-2</v>
      </c>
      <c r="I722" s="11" cm="1">
        <f t="array" ref="I722">INDEX(Life_PolicyHoldersInforce,A722)*INDEX(Global_EscalatedExpense,A722)</f>
        <v>0.149119049122556</v>
      </c>
      <c r="J722" s="11" cm="1">
        <f t="array" ref="J722">INDEX(Life_PremiumsReceived,A722)-INDEX(Life_ExpensesPaid,A722)-INDEX(Life_DeathBenefitsPaid,A722)</f>
        <v>-0.33462560432861577</v>
      </c>
      <c r="K722" s="11" cm="1">
        <f t="array" ref="K722">IF(A722=Global_MaxT,INDEX(Life_NetCF,A722),INDEX(Life_NetCF,A722)+(INDEX(Life_BEL,(A722+1))/INDEX(Global_DiscountFactor,A722)))</f>
        <v>-126.70845405996418</v>
      </c>
      <c r="L722" s="11"/>
      <c r="M722" s="5">
        <f t="shared" si="23"/>
        <v>61</v>
      </c>
      <c r="N722" s="22" cm="1">
        <f t="array" ref="N722">INDEX(Annuity_PolicyHoldersInforce,A722)*INDEX(Global_QxFactor,INDEX(Global_Age,A722),Global_QxIndex)</f>
        <v>3.1052642097233261E-4</v>
      </c>
      <c r="O722" s="22" cm="1">
        <f t="array" ref="O722">IF(A722=1,1,INDEX(Annuity_PolicyHoldersInforce,(A722-1))-INDEX(Annuity_Deaths,(A722-1)))</f>
        <v>0.96849052864251306</v>
      </c>
      <c r="P722" s="23" cm="1">
        <f t="array" ref="P722">Annuity_Annuity*((1+Annuity_AnnuityEscalation)^INDEX(Annuity_PolicyAge,A722))</f>
        <v>19613.145188829112</v>
      </c>
      <c r="Q722" s="23" cm="1">
        <f t="array" ref="Q722">INDEX(Annuity_PolicyHoldersInforce,A722)*INDEX(Global_EscalatedExpense,A722)</f>
        <v>90.086051381546241</v>
      </c>
      <c r="R722" s="23" cm="1">
        <f t="array" ref="R722">INDEX(Annuity_PolicyHoldersInforce,A722)*INDEX(Annuity_EscalatedAnnuity,A722)</f>
        <v>18995.145352271469</v>
      </c>
      <c r="S722" s="23" cm="1">
        <f t="array" ref="S722">-INDEX(Annuity_ExpensesPaid,A722)-INDEX(Annuity_AnnuitiesPaid,A722)</f>
        <v>-19085.231403653015</v>
      </c>
      <c r="T722" s="23" cm="1">
        <f t="array" ref="T722">IF(A722=Global_MaxT,INDEX(Annuity_NetCF,A722),INDEX(Annuity_NetCF,A722)+(INDEX(Annuity_BEL,(A722+1))*INDEX(Global_DiscountFactor,A722)))</f>
        <v>-3618151.965837854</v>
      </c>
    </row>
    <row r="723" spans="1:20" x14ac:dyDescent="0.2">
      <c r="A723" s="7">
        <v>721</v>
      </c>
      <c r="B723" s="21">
        <f t="shared" si="22"/>
        <v>82</v>
      </c>
      <c r="C723" s="21"/>
      <c r="D723" s="22" cm="1">
        <f t="array" ref="D723">IF(A723=1,1,INDEX(Life_PolicyHoldersInforce,(A723-1))-INDEX(Life_Deaths,(A723-1))-INDEX(Life_Lapses,(A723-1)))</f>
        <v>1.5886146308473445E-3</v>
      </c>
      <c r="E723" s="22" cm="1">
        <f t="array" ref="E723">(INDEX(Life_PolicyHoldersInforce,A723)-INDEX(Life_Deaths,A723))*INDEX(Life_LapseRateFactor,(Global_DurationInforce+A723))</f>
        <v>1.388259846462276E-5</v>
      </c>
      <c r="F723" s="22" cm="1">
        <f t="array" ref="F723">INDEX(Life_PolicyHoldersInforce,A723)*INDEX(Global_QxFactor,INDEX(Global_Age,A723),Global_QxIndex)</f>
        <v>5.0935636542853329E-7</v>
      </c>
      <c r="G723" s="11" cm="1">
        <f t="array" ref="G723">INDEX(Life_Deaths,A723)*Life_SumAssured</f>
        <v>0.25467818271426662</v>
      </c>
      <c r="H723" s="11" cm="1">
        <f t="array" ref="H723">INDEX(Life_PolicyHoldersInforce,A723)*Life_Premium</f>
        <v>7.0852212535791576E-2</v>
      </c>
      <c r="I723" s="11" cm="1">
        <f t="array" ref="I723">INDEX(Life_PolicyHoldersInforce,A723)*INDEX(Global_EscalatedExpense,A723)</f>
        <v>0.14837014001860535</v>
      </c>
      <c r="J723" s="11" cm="1">
        <f t="array" ref="J723">INDEX(Life_PremiumsReceived,A723)-INDEX(Life_ExpensesPaid,A723)-INDEX(Life_DeathBenefitsPaid,A723)</f>
        <v>-0.3321961101970804</v>
      </c>
      <c r="K723" s="11" cm="1">
        <f t="array" ref="K723">IF(A723=Global_MaxT,INDEX(Life_NetCF,A723),INDEX(Life_NetCF,A723)+(INDEX(Life_BEL,(A723+1))/INDEX(Global_DiscountFactor,A723)))</f>
        <v>-125.76167713300829</v>
      </c>
      <c r="L723" s="11"/>
      <c r="M723" s="5">
        <f t="shared" si="23"/>
        <v>61</v>
      </c>
      <c r="N723" s="22" cm="1">
        <f t="array" ref="N723">INDEX(Annuity_PolicyHoldersInforce,A723)*INDEX(Global_QxFactor,INDEX(Global_Age,A723),Global_QxIndex)</f>
        <v>3.1042685710952743E-4</v>
      </c>
      <c r="O723" s="22" cm="1">
        <f t="array" ref="O723">IF(A723=1,1,INDEX(Annuity_PolicyHoldersInforce,(A723-1))-INDEX(Annuity_Deaths,(A723-1)))</f>
        <v>0.96818000222154077</v>
      </c>
      <c r="P723" s="23" cm="1">
        <f t="array" ref="P723">Annuity_Annuity*((1+Annuity_AnnuityEscalation)^INDEX(Annuity_PolicyAge,A723))</f>
        <v>19613.145188829112</v>
      </c>
      <c r="Q723" s="23" cm="1">
        <f t="array" ref="Q723">INDEX(Annuity_PolicyHoldersInforce,A723)*INDEX(Global_EscalatedExpense,A723)</f>
        <v>90.424071202342688</v>
      </c>
      <c r="R723" s="23" cm="1">
        <f t="array" ref="R723">INDEX(Annuity_PolicyHoldersInforce,A723)*INDEX(Annuity_EscalatedAnnuity,A723)</f>
        <v>18989.05495249197</v>
      </c>
      <c r="S723" s="23" cm="1">
        <f t="array" ref="S723">-INDEX(Annuity_ExpensesPaid,A723)-INDEX(Annuity_AnnuitiesPaid,A723)</f>
        <v>-19079.479023694312</v>
      </c>
      <c r="T723" s="23" cm="1">
        <f t="array" ref="T723">IF(A723=Global_MaxT,INDEX(Annuity_NetCF,A723),INDEX(Annuity_NetCF,A723)+(INDEX(Annuity_BEL,(A723+1))*INDEX(Global_DiscountFactor,A723)))</f>
        <v>-3616585.3737521037</v>
      </c>
    </row>
    <row r="724" spans="1:20" x14ac:dyDescent="0.2">
      <c r="A724" s="7">
        <v>722</v>
      </c>
      <c r="B724" s="21">
        <f t="shared" si="22"/>
        <v>82</v>
      </c>
      <c r="C724" s="21"/>
      <c r="D724" s="22" cm="1">
        <f t="array" ref="D724">IF(A724=1,1,INDEX(Life_PolicyHoldersInforce,(A724-1))-INDEX(Life_Deaths,(A724-1))-INDEX(Life_Lapses,(A724-1)))</f>
        <v>1.5742226760172933E-3</v>
      </c>
      <c r="E724" s="22" cm="1">
        <f t="array" ref="E724">(INDEX(Life_PolicyHoldersInforce,A724)-INDEX(Life_Deaths,A724))*INDEX(Life_LapseRateFactor,(Global_DurationInforce+A724))</f>
        <v>1.3756829932628301E-5</v>
      </c>
      <c r="F724" s="22" cm="1">
        <f t="array" ref="F724">INDEX(Life_PolicyHoldersInforce,A724)*INDEX(Global_QxFactor,INDEX(Global_Age,A724),Global_QxIndex)</f>
        <v>5.0474188331229068E-7</v>
      </c>
      <c r="G724" s="11" cm="1">
        <f t="array" ref="G724">INDEX(Life_Deaths,A724)*Life_SumAssured</f>
        <v>0.25237094165614532</v>
      </c>
      <c r="H724" s="11" cm="1">
        <f t="array" ref="H724">INDEX(Life_PolicyHoldersInforce,A724)*Life_Premium</f>
        <v>7.0210331350371288E-2</v>
      </c>
      <c r="I724" s="11" cm="1">
        <f t="array" ref="I724">INDEX(Life_PolicyHoldersInforce,A724)*INDEX(Global_EscalatedExpense,A724)</f>
        <v>0.14762499210311028</v>
      </c>
      <c r="J724" s="11" cm="1">
        <f t="array" ref="J724">INDEX(Life_PremiumsReceived,A724)-INDEX(Life_ExpensesPaid,A724)-INDEX(Life_DeathBenefitsPaid,A724)</f>
        <v>-0.32978560240888433</v>
      </c>
      <c r="K724" s="11" cm="1">
        <f t="array" ref="K724">IF(A724=Global_MaxT,INDEX(Life_NetCF,A724),INDEX(Life_NetCF,A724)+(INDEX(Life_BEL,(A724+1))/INDEX(Global_DiscountFactor,A724)))</f>
        <v>-124.82190409297625</v>
      </c>
      <c r="L724" s="11"/>
      <c r="M724" s="5">
        <f t="shared" si="23"/>
        <v>61</v>
      </c>
      <c r="N724" s="22" cm="1">
        <f t="array" ref="N724">INDEX(Annuity_PolicyHoldersInforce,A724)*INDEX(Global_QxFactor,INDEX(Global_Age,A724),Global_QxIndex)</f>
        <v>3.1032732516981192E-4</v>
      </c>
      <c r="O724" s="22" cm="1">
        <f t="array" ref="O724">IF(A724=1,1,INDEX(Annuity_PolicyHoldersInforce,(A724-1))-INDEX(Annuity_Deaths,(A724-1)))</f>
        <v>0.96786957536443119</v>
      </c>
      <c r="P724" s="23" cm="1">
        <f t="array" ref="P724">Annuity_Annuity*((1+Annuity_AnnuityEscalation)^INDEX(Annuity_PolicyAge,A724))</f>
        <v>19613.145188829112</v>
      </c>
      <c r="Q724" s="23" cm="1">
        <f t="array" ref="Q724">INDEX(Annuity_PolicyHoldersInforce,A724)*INDEX(Global_EscalatedExpense,A724)</f>
        <v>90.763359337129302</v>
      </c>
      <c r="R724" s="23" cm="1">
        <f t="array" ref="R724">INDEX(Annuity_PolicyHoldersInforce,A724)*INDEX(Annuity_EscalatedAnnuity,A724)</f>
        <v>18982.96650547297</v>
      </c>
      <c r="S724" s="23" cm="1">
        <f t="array" ref="S724">-INDEX(Annuity_ExpensesPaid,A724)-INDEX(Annuity_AnnuitiesPaid,A724)</f>
        <v>-19073.729864810099</v>
      </c>
      <c r="T724" s="23" cm="1">
        <f t="array" ref="T724">IF(A724=Global_MaxT,INDEX(Annuity_NetCF,A724),INDEX(Annuity_NetCF,A724)+(INDEX(Annuity_BEL,(A724+1))*INDEX(Global_DiscountFactor,A724)))</f>
        <v>-3615016.9365801192</v>
      </c>
    </row>
    <row r="725" spans="1:20" x14ac:dyDescent="0.2">
      <c r="A725" s="7">
        <v>723</v>
      </c>
      <c r="B725" s="21">
        <f t="shared" si="22"/>
        <v>82</v>
      </c>
      <c r="C725" s="21"/>
      <c r="D725" s="22" cm="1">
        <f t="array" ref="D725">IF(A725=1,1,INDEX(Life_PolicyHoldersInforce,(A725-1))-INDEX(Life_Deaths,(A725-1))-INDEX(Life_Lapses,(A725-1)))</f>
        <v>1.5599611042013527E-3</v>
      </c>
      <c r="E725" s="22" cm="1">
        <f t="array" ref="E725">(INDEX(Life_PolicyHoldersInforce,A725)-INDEX(Life_Deaths,A725))*INDEX(Life_LapseRateFactor,(Global_DurationInforce+A725))</f>
        <v>1.3632200792778645E-5</v>
      </c>
      <c r="F725" s="22" cm="1">
        <f t="array" ref="F725">INDEX(Life_PolicyHoldersInforce,A725)*INDEX(Global_QxFactor,INDEX(Global_Age,A725),Global_QxIndex)</f>
        <v>5.0016920580799816E-7</v>
      </c>
      <c r="G725" s="11" cm="1">
        <f t="array" ref="G725">INDEX(Life_Deaths,A725)*Life_SumAssured</f>
        <v>0.25008460290399909</v>
      </c>
      <c r="H725" s="11" cm="1">
        <f t="array" ref="H725">INDEX(Life_PolicyHoldersInforce,A725)*Life_Premium</f>
        <v>6.9574265247380335E-2</v>
      </c>
      <c r="I725" s="11" cm="1">
        <f t="array" ref="I725">INDEX(Life_PolicyHoldersInforce,A725)*INDEX(Global_EscalatedExpense,A725)</f>
        <v>0.14688358648654307</v>
      </c>
      <c r="J725" s="11" cm="1">
        <f t="array" ref="J725">INDEX(Life_PremiumsReceived,A725)-INDEX(Life_ExpensesPaid,A725)-INDEX(Life_DeathBenefitsPaid,A725)</f>
        <v>-0.32739392414316182</v>
      </c>
      <c r="K725" s="11" cm="1">
        <f t="array" ref="K725">IF(A725=Global_MaxT,INDEX(Life_NetCF,A725),INDEX(Life_NetCF,A725)+(INDEX(Life_BEL,(A725+1))/INDEX(Global_DiscountFactor,A725)))</f>
        <v>-123.88908211885987</v>
      </c>
      <c r="L725" s="11"/>
      <c r="M725" s="5">
        <f t="shared" si="23"/>
        <v>61</v>
      </c>
      <c r="N725" s="22" cm="1">
        <f t="array" ref="N725">INDEX(Annuity_PolicyHoldersInforce,A725)*INDEX(Global_QxFactor,INDEX(Global_Age,A725),Global_QxIndex)</f>
        <v>3.1022782514295055E-4</v>
      </c>
      <c r="O725" s="22" cm="1">
        <f t="array" ref="O725">IF(A725=1,1,INDEX(Annuity_PolicyHoldersInforce,(A725-1))-INDEX(Annuity_Deaths,(A725-1)))</f>
        <v>0.96755924803926141</v>
      </c>
      <c r="P725" s="23" cm="1">
        <f t="array" ref="P725">Annuity_Annuity*((1+Annuity_AnnuityEscalation)^INDEX(Annuity_PolicyAge,A725))</f>
        <v>19613.145188829112</v>
      </c>
      <c r="Q725" s="23" cm="1">
        <f t="array" ref="Q725">INDEX(Annuity_PolicyHoldersInforce,A725)*INDEX(Global_EscalatedExpense,A725)</f>
        <v>91.103920544858283</v>
      </c>
      <c r="R725" s="23" cm="1">
        <f t="array" ref="R725">INDEX(Annuity_PolicyHoldersInforce,A725)*INDEX(Annuity_EscalatedAnnuity,A725)</f>
        <v>18976.880010588353</v>
      </c>
      <c r="S725" s="23" cm="1">
        <f t="array" ref="S725">-INDEX(Annuity_ExpensesPaid,A725)-INDEX(Annuity_AnnuitiesPaid,A725)</f>
        <v>-19067.983931133211</v>
      </c>
      <c r="T725" s="23" cm="1">
        <f t="array" ref="T725">IF(A725=Global_MaxT,INDEX(Annuity_NetCF,A725),INDEX(Annuity_NetCF,A725)+(INDEX(Annuity_BEL,(A725+1))*INDEX(Global_DiscountFactor,A725)))</f>
        <v>-3613446.6421040976</v>
      </c>
    </row>
    <row r="726" spans="1:20" x14ac:dyDescent="0.2">
      <c r="A726" s="7">
        <v>724</v>
      </c>
      <c r="B726" s="21">
        <f t="shared" si="22"/>
        <v>82</v>
      </c>
      <c r="C726" s="21"/>
      <c r="D726" s="22" cm="1">
        <f t="array" ref="D726">IF(A726=1,1,INDEX(Life_PolicyHoldersInforce,(A726-1))-INDEX(Life_Deaths,(A726-1))-INDEX(Life_Lapses,(A726-1)))</f>
        <v>1.545828734202766E-3</v>
      </c>
      <c r="E726" s="22" cm="1">
        <f t="array" ref="E726">(INDEX(Life_PolicyHoldersInforce,A726)-INDEX(Life_Deaths,A726))*INDEX(Life_LapseRateFactor,(Global_DurationInforce+A726))</f>
        <v>1.3508700722821961E-5</v>
      </c>
      <c r="F726" s="22" cm="1">
        <f t="array" ref="F726">INDEX(Life_PolicyHoldersInforce,A726)*INDEX(Global_QxFactor,INDEX(Global_Age,A726),Global_QxIndex)</f>
        <v>4.9563795418939021E-7</v>
      </c>
      <c r="G726" s="11" cm="1">
        <f t="array" ref="G726">INDEX(Life_Deaths,A726)*Life_SumAssured</f>
        <v>0.24781897709469511</v>
      </c>
      <c r="H726" s="11" cm="1">
        <f t="array" ref="H726">INDEX(Life_PolicyHoldersInforce,A726)*Life_Premium</f>
        <v>6.8943961545443369E-2</v>
      </c>
      <c r="I726" s="11" cm="1">
        <f t="array" ref="I726">INDEX(Life_PolicyHoldersInforce,A726)*INDEX(Global_EscalatedExpense,A726)</f>
        <v>0.14614590437424468</v>
      </c>
      <c r="J726" s="11" cm="1">
        <f t="array" ref="J726">INDEX(Life_PremiumsReceived,A726)-INDEX(Life_ExpensesPaid,A726)-INDEX(Life_DeathBenefitsPaid,A726)</f>
        <v>-0.32502091992349641</v>
      </c>
      <c r="K726" s="11" cm="1">
        <f t="array" ref="K726">IF(A726=Global_MaxT,INDEX(Life_NetCF,A726),INDEX(Life_NetCF,A726)+(INDEX(Life_BEL,(A726+1))/INDEX(Global_DiscountFactor,A726)))</f>
        <v>-122.96315880157573</v>
      </c>
      <c r="L726" s="11"/>
      <c r="M726" s="5">
        <f t="shared" si="23"/>
        <v>61</v>
      </c>
      <c r="N726" s="22" cm="1">
        <f t="array" ref="N726">INDEX(Annuity_PolicyHoldersInforce,A726)*INDEX(Global_QxFactor,INDEX(Global_Age,A726),Global_QxIndex)</f>
        <v>3.1012835701871115E-4</v>
      </c>
      <c r="O726" s="22" cm="1">
        <f t="array" ref="O726">IF(A726=1,1,INDEX(Annuity_PolicyHoldersInforce,(A726-1))-INDEX(Annuity_Deaths,(A726-1)))</f>
        <v>0.9672490202141184</v>
      </c>
      <c r="P726" s="23" cm="1">
        <f t="array" ref="P726">Annuity_Annuity*((1+Annuity_AnnuityEscalation)^INDEX(Annuity_PolicyAge,A726))</f>
        <v>19613.145188829112</v>
      </c>
      <c r="Q726" s="23" cm="1">
        <f t="array" ref="Q726">INDEX(Annuity_PolicyHoldersInforce,A726)*INDEX(Global_EscalatedExpense,A726)</f>
        <v>91.44575960233918</v>
      </c>
      <c r="R726" s="23" cm="1">
        <f t="array" ref="R726">INDEX(Annuity_PolicyHoldersInforce,A726)*INDEX(Annuity_EscalatedAnnuity,A726)</f>
        <v>18970.79546721221</v>
      </c>
      <c r="S726" s="23" cm="1">
        <f t="array" ref="S726">-INDEX(Annuity_ExpensesPaid,A726)-INDEX(Annuity_AnnuitiesPaid,A726)</f>
        <v>-19062.241226814549</v>
      </c>
      <c r="T726" s="23" cm="1">
        <f t="array" ref="T726">IF(A726=Global_MaxT,INDEX(Annuity_NetCF,A726),INDEX(Annuity_NetCF,A726)+(INDEX(Annuity_BEL,(A726+1))*INDEX(Global_DiscountFactor,A726)))</f>
        <v>-3611874.4780426114</v>
      </c>
    </row>
    <row r="727" spans="1:20" x14ac:dyDescent="0.2">
      <c r="A727" s="7">
        <v>725</v>
      </c>
      <c r="B727" s="21">
        <f t="shared" si="22"/>
        <v>82</v>
      </c>
      <c r="C727" s="21"/>
      <c r="D727" s="22" cm="1">
        <f t="array" ref="D727">IF(A727=1,1,INDEX(Life_PolicyHoldersInforce,(A727-1))-INDEX(Life_Deaths,(A727-1))-INDEX(Life_Lapses,(A727-1)))</f>
        <v>1.5318243955257547E-3</v>
      </c>
      <c r="E727" s="22" cm="1">
        <f t="array" ref="E727">(INDEX(Life_PolicyHoldersInforce,A727)-INDEX(Life_Deaths,A727))*INDEX(Life_LapseRateFactor,(Global_DurationInforce+A727))</f>
        <v>1.3386319494020211E-5</v>
      </c>
      <c r="F727" s="22" cm="1">
        <f t="array" ref="F727">INDEX(Life_PolicyHoldersInforce,A727)*INDEX(Global_QxFactor,INDEX(Global_Age,A727),Global_QxIndex)</f>
        <v>4.9114775316124792E-7</v>
      </c>
      <c r="G727" s="11" cm="1">
        <f t="array" ref="G727">INDEX(Life_Deaths,A727)*Life_SumAssured</f>
        <v>0.24557387658062396</v>
      </c>
      <c r="H727" s="11" cm="1">
        <f t="array" ref="H727">INDEX(Life_PolicyHoldersInforce,A727)*Life_Premium</f>
        <v>6.8319368040448664E-2</v>
      </c>
      <c r="I727" s="11" cm="1">
        <f t="array" ref="I727">INDEX(Life_PolicyHoldersInforce,A727)*INDEX(Global_EscalatedExpense,A727)</f>
        <v>0.14541192706594672</v>
      </c>
      <c r="J727" s="11" cm="1">
        <f t="array" ref="J727">INDEX(Life_PremiumsReceived,A727)-INDEX(Life_ExpensesPaid,A727)-INDEX(Life_DeathBenefitsPaid,A727)</f>
        <v>-0.32266643560612202</v>
      </c>
      <c r="K727" s="11" cm="1">
        <f t="array" ref="K727">IF(A727=Global_MaxT,INDEX(Life_NetCF,A727),INDEX(Life_NetCF,A727)+(INDEX(Life_BEL,(A727+1))/INDEX(Global_DiscountFactor,A727)))</f>
        <v>-122.04408214063182</v>
      </c>
      <c r="L727" s="11"/>
      <c r="M727" s="5">
        <f t="shared" si="23"/>
        <v>61</v>
      </c>
      <c r="N727" s="22" cm="1">
        <f t="array" ref="N727">INDEX(Annuity_PolicyHoldersInforce,A727)*INDEX(Global_QxFactor,INDEX(Global_Age,A727),Global_QxIndex)</f>
        <v>3.1002892078686484E-4</v>
      </c>
      <c r="O727" s="22" cm="1">
        <f t="array" ref="O727">IF(A727=1,1,INDEX(Annuity_PolicyHoldersInforce,(A727-1))-INDEX(Annuity_Deaths,(A727-1)))</f>
        <v>0.96693889185709969</v>
      </c>
      <c r="P727" s="23" cm="1">
        <f t="array" ref="P727">Annuity_Annuity*((1+Annuity_AnnuityEscalation)^INDEX(Annuity_PolicyAge,A727))</f>
        <v>19613.145188829112</v>
      </c>
      <c r="Q727" s="23" cm="1">
        <f t="array" ref="Q727">INDEX(Annuity_PolicyHoldersInforce,A727)*INDEX(Global_EscalatedExpense,A727)</f>
        <v>91.78888130430478</v>
      </c>
      <c r="R727" s="23" cm="1">
        <f t="array" ref="R727">INDEX(Annuity_PolicyHoldersInforce,A727)*INDEX(Annuity_EscalatedAnnuity,A727)</f>
        <v>18964.712874718829</v>
      </c>
      <c r="S727" s="23" cm="1">
        <f t="array" ref="S727">-INDEX(Annuity_ExpensesPaid,A727)-INDEX(Annuity_AnnuitiesPaid,A727)</f>
        <v>-19056.501756023135</v>
      </c>
      <c r="T727" s="23" cm="1">
        <f t="array" ref="T727">IF(A727=Global_MaxT,INDEX(Annuity_NetCF,A727),INDEX(Annuity_NetCF,A727)+(INDEX(Annuity_BEL,(A727+1))*INDEX(Global_DiscountFactor,A727)))</f>
        <v>-3610300.4320502807</v>
      </c>
    </row>
    <row r="728" spans="1:20" x14ac:dyDescent="0.2">
      <c r="A728" s="7">
        <v>726</v>
      </c>
      <c r="B728" s="21">
        <f t="shared" si="22"/>
        <v>82</v>
      </c>
      <c r="C728" s="21"/>
      <c r="D728" s="22" cm="1">
        <f t="array" ref="D728">IF(A728=1,1,INDEX(Life_PolicyHoldersInforce,(A728-1))-INDEX(Life_Deaths,(A728-1))-INDEX(Life_Lapses,(A728-1)))</f>
        <v>1.5179469282785732E-3</v>
      </c>
      <c r="E728" s="22" cm="1">
        <f t="array" ref="E728">(INDEX(Life_PolicyHoldersInforce,A728)-INDEX(Life_Deaths,A728))*INDEX(Life_LapseRateFactor,(Global_DurationInforce+A728))</f>
        <v>1.3265046970301974E-5</v>
      </c>
      <c r="F728" s="22" cm="1">
        <f t="array" ref="F728">INDEX(Life_PolicyHoldersInforce,A728)*INDEX(Global_QxFactor,INDEX(Global_Age,A728),Global_QxIndex)</f>
        <v>4.8669823082831582E-7</v>
      </c>
      <c r="G728" s="11" cm="1">
        <f t="array" ref="G728">INDEX(Life_Deaths,A728)*Life_SumAssured</f>
        <v>0.24334911541415791</v>
      </c>
      <c r="H728" s="11" cm="1">
        <f t="array" ref="H728">INDEX(Life_PolicyHoldersInforce,A728)*Life_Premium</f>
        <v>6.7700433001224372E-2</v>
      </c>
      <c r="I728" s="11" cm="1">
        <f t="array" ref="I728">INDEX(Life_PolicyHoldersInforce,A728)*INDEX(Global_EscalatedExpense,A728)</f>
        <v>0.14468163595529748</v>
      </c>
      <c r="J728" s="11" cm="1">
        <f t="array" ref="J728">INDEX(Life_PremiumsReceived,A728)-INDEX(Life_ExpensesPaid,A728)-INDEX(Life_DeathBenefitsPaid,A728)</f>
        <v>-0.320330318368231</v>
      </c>
      <c r="K728" s="11" cm="1">
        <f t="array" ref="K728">IF(A728=Global_MaxT,INDEX(Life_NetCF,A728),INDEX(Life_NetCF,A728)+(INDEX(Life_BEL,(A728+1))/INDEX(Global_DiscountFactor,A728)))</f>
        <v>-121.1318005408222</v>
      </c>
      <c r="L728" s="11"/>
      <c r="M728" s="5">
        <f t="shared" si="23"/>
        <v>61</v>
      </c>
      <c r="N728" s="22" cm="1">
        <f t="array" ref="N728">INDEX(Annuity_PolicyHoldersInforce,A728)*INDEX(Global_QxFactor,INDEX(Global_Age,A728),Global_QxIndex)</f>
        <v>3.0992951643718595E-4</v>
      </c>
      <c r="O728" s="22" cm="1">
        <f t="array" ref="O728">IF(A728=1,1,INDEX(Annuity_PolicyHoldersInforce,(A728-1))-INDEX(Annuity_Deaths,(A728-1)))</f>
        <v>0.96662886293631278</v>
      </c>
      <c r="P728" s="23" cm="1">
        <f t="array" ref="P728">Annuity_Annuity*((1+Annuity_AnnuityEscalation)^INDEX(Annuity_PolicyAge,A728))</f>
        <v>19613.145188829112</v>
      </c>
      <c r="Q728" s="23" cm="1">
        <f t="array" ref="Q728">INDEX(Annuity_PolicyHoldersInforce,A728)*INDEX(Global_EscalatedExpense,A728)</f>
        <v>92.133290463478502</v>
      </c>
      <c r="R728" s="23" cm="1">
        <f t="array" ref="R728">INDEX(Annuity_PolicyHoldersInforce,A728)*INDEX(Annuity_EscalatedAnnuity,A728)</f>
        <v>18958.632232482698</v>
      </c>
      <c r="S728" s="23" cm="1">
        <f t="array" ref="S728">-INDEX(Annuity_ExpensesPaid,A728)-INDEX(Annuity_AnnuitiesPaid,A728)</f>
        <v>-19050.765522946178</v>
      </c>
      <c r="T728" s="23" cm="1">
        <f t="array" ref="T728">IF(A728=Global_MaxT,INDEX(Annuity_NetCF,A728),INDEX(Annuity_NetCF,A728)+(INDEX(Annuity_BEL,(A728+1))*INDEX(Global_DiscountFactor,A728)))</f>
        <v>-3608724.4917174461</v>
      </c>
    </row>
    <row r="729" spans="1:20" x14ac:dyDescent="0.2">
      <c r="A729" s="7">
        <v>727</v>
      </c>
      <c r="B729" s="21">
        <f t="shared" si="22"/>
        <v>82</v>
      </c>
      <c r="C729" s="21"/>
      <c r="D729" s="22" cm="1">
        <f t="array" ref="D729">IF(A729=1,1,INDEX(Life_PolicyHoldersInforce,(A729-1))-INDEX(Life_Deaths,(A729-1))-INDEX(Life_Lapses,(A729-1)))</f>
        <v>1.504195183077443E-3</v>
      </c>
      <c r="E729" s="22" cm="1">
        <f t="array" ref="E729">(INDEX(Life_PolicyHoldersInforce,A729)-INDEX(Life_Deaths,A729))*INDEX(Life_LapseRateFactor,(Global_DurationInforce+A729))</f>
        <v>1.3144873107422929E-5</v>
      </c>
      <c r="F729" s="22" cm="1">
        <f t="array" ref="F729">INDEX(Life_PolicyHoldersInforce,A729)*INDEX(Global_QxFactor,INDEX(Global_Age,A729),Global_QxIndex)</f>
        <v>4.8228901866450063E-7</v>
      </c>
      <c r="G729" s="11" cm="1">
        <f t="array" ref="G729">INDEX(Life_Deaths,A729)*Life_SumAssured</f>
        <v>0.24114450933225032</v>
      </c>
      <c r="H729" s="11" cm="1">
        <f t="array" ref="H729">INDEX(Life_PolicyHoldersInforce,A729)*Life_Premium</f>
        <v>6.7087105165253957E-2</v>
      </c>
      <c r="I729" s="11" cm="1">
        <f t="array" ref="I729">INDEX(Life_PolicyHoldersInforce,A729)*INDEX(Global_EscalatedExpense,A729)</f>
        <v>0.14395501252939097</v>
      </c>
      <c r="J729" s="11" cm="1">
        <f t="array" ref="J729">INDEX(Life_PremiumsReceived,A729)-INDEX(Life_ExpensesPaid,A729)-INDEX(Life_DeathBenefitsPaid,A729)</f>
        <v>-0.31801241669638736</v>
      </c>
      <c r="K729" s="11" cm="1">
        <f t="array" ref="K729">IF(A729=Global_MaxT,INDEX(Life_NetCF,A729),INDEX(Life_NetCF,A729)+(INDEX(Life_BEL,(A729+1))/INDEX(Global_DiscountFactor,A729)))</f>
        <v>-120.22626280894919</v>
      </c>
      <c r="L729" s="11"/>
      <c r="M729" s="5">
        <f t="shared" si="23"/>
        <v>61</v>
      </c>
      <c r="N729" s="22" cm="1">
        <f t="array" ref="N729">INDEX(Annuity_PolicyHoldersInforce,A729)*INDEX(Global_QxFactor,INDEX(Global_Age,A729),Global_QxIndex)</f>
        <v>3.0983014395945219E-4</v>
      </c>
      <c r="O729" s="22" cm="1">
        <f t="array" ref="O729">IF(A729=1,1,INDEX(Annuity_PolicyHoldersInforce,(A729-1))-INDEX(Annuity_Deaths,(A729-1)))</f>
        <v>0.96631893341987563</v>
      </c>
      <c r="P729" s="23" cm="1">
        <f t="array" ref="P729">Annuity_Annuity*((1+Annuity_AnnuityEscalation)^INDEX(Annuity_PolicyAge,A729))</f>
        <v>19613.145188829112</v>
      </c>
      <c r="Q729" s="23" cm="1">
        <f t="array" ref="Q729">INDEX(Annuity_PolicyHoldersInforce,A729)*INDEX(Global_EscalatedExpense,A729)</f>
        <v>92.478991910642264</v>
      </c>
      <c r="R729" s="23" cm="1">
        <f t="array" ref="R729">INDEX(Annuity_PolicyHoldersInforce,A729)*INDEX(Annuity_EscalatedAnnuity,A729)</f>
        <v>18952.553539878514</v>
      </c>
      <c r="S729" s="23" cm="1">
        <f t="array" ref="S729">-INDEX(Annuity_ExpensesPaid,A729)-INDEX(Annuity_AnnuitiesPaid,A729)</f>
        <v>-19045.032531789155</v>
      </c>
      <c r="T729" s="23" cm="1">
        <f t="array" ref="T729">IF(A729=Global_MaxT,INDEX(Annuity_NetCF,A729),INDEX(Annuity_NetCF,A729)+(INDEX(Annuity_BEL,(A729+1))*INDEX(Global_DiscountFactor,A729)))</f>
        <v>-3607146.6445698352</v>
      </c>
    </row>
    <row r="730" spans="1:20" x14ac:dyDescent="0.2">
      <c r="A730" s="7">
        <v>728</v>
      </c>
      <c r="B730" s="21">
        <f t="shared" si="22"/>
        <v>82</v>
      </c>
      <c r="C730" s="21"/>
      <c r="D730" s="22" cm="1">
        <f t="array" ref="D730">IF(A730=1,1,INDEX(Life_PolicyHoldersInforce,(A730-1))-INDEX(Life_Deaths,(A730-1))-INDEX(Life_Lapses,(A730-1)))</f>
        <v>1.4905680209513557E-3</v>
      </c>
      <c r="E730" s="22" cm="1">
        <f t="array" ref="E730">(INDEX(Life_PolicyHoldersInforce,A730)-INDEX(Life_Deaths,A730))*INDEX(Life_LapseRateFactor,(Global_DurationInforce+A730))</f>
        <v>1.302578795213396E-5</v>
      </c>
      <c r="F730" s="22" cm="1">
        <f t="array" ref="F730">INDEX(Life_PolicyHoldersInforce,A730)*INDEX(Global_QxFactor,INDEX(Global_Age,A730),Global_QxIndex)</f>
        <v>4.7791975148234776E-7</v>
      </c>
      <c r="G730" s="11" cm="1">
        <f t="array" ref="G730">INDEX(Life_Deaths,A730)*Life_SumAssured</f>
        <v>0.23895987574117389</v>
      </c>
      <c r="H730" s="11" cm="1">
        <f t="array" ref="H730">INDEX(Life_PolicyHoldersInforce,A730)*Life_Premium</f>
        <v>6.6479333734430462E-2</v>
      </c>
      <c r="I730" s="11" cm="1">
        <f t="array" ref="I730">INDEX(Life_PolicyHoldersInforce,A730)*INDEX(Global_EscalatedExpense,A730)</f>
        <v>0.14323203836829679</v>
      </c>
      <c r="J730" s="11" cm="1">
        <f t="array" ref="J730">INDEX(Life_PremiumsReceived,A730)-INDEX(Life_ExpensesPaid,A730)-INDEX(Life_DeathBenefitsPaid,A730)</f>
        <v>-0.31571258037504024</v>
      </c>
      <c r="K730" s="11" cm="1">
        <f t="array" ref="K730">IF(A730=Global_MaxT,INDEX(Life_NetCF,A730),INDEX(Life_NetCF,A730)+(INDEX(Life_BEL,(A730+1))/INDEX(Global_DiscountFactor,A730)))</f>
        <v>-119.32741815057305</v>
      </c>
      <c r="L730" s="11"/>
      <c r="M730" s="5">
        <f t="shared" si="23"/>
        <v>61</v>
      </c>
      <c r="N730" s="22" cm="1">
        <f t="array" ref="N730">INDEX(Annuity_PolicyHoldersInforce,A730)*INDEX(Global_QxFactor,INDEX(Global_Age,A730),Global_QxIndex)</f>
        <v>3.0973080334344437E-4</v>
      </c>
      <c r="O730" s="22" cm="1">
        <f t="array" ref="O730">IF(A730=1,1,INDEX(Annuity_PolicyHoldersInforce,(A730-1))-INDEX(Annuity_Deaths,(A730-1)))</f>
        <v>0.96600910327591616</v>
      </c>
      <c r="P730" s="23" cm="1">
        <f t="array" ref="P730">Annuity_Annuity*((1+Annuity_AnnuityEscalation)^INDEX(Annuity_PolicyAge,A730))</f>
        <v>19613.145188829112</v>
      </c>
      <c r="Q730" s="23" cm="1">
        <f t="array" ref="Q730">INDEX(Annuity_PolicyHoldersInforce,A730)*INDEX(Global_EscalatedExpense,A730)</f>
        <v>92.825990494703788</v>
      </c>
      <c r="R730" s="23" cm="1">
        <f t="array" ref="R730">INDEX(Annuity_PolicyHoldersInforce,A730)*INDEX(Annuity_EscalatedAnnuity,A730)</f>
        <v>18946.47679628116</v>
      </c>
      <c r="S730" s="23" cm="1">
        <f t="array" ref="S730">-INDEX(Annuity_ExpensesPaid,A730)-INDEX(Annuity_AnnuitiesPaid,A730)</f>
        <v>-19039.302786775865</v>
      </c>
      <c r="T730" s="23" cm="1">
        <f t="array" ref="T730">IF(A730=Global_MaxT,INDEX(Annuity_NetCF,A730),INDEX(Annuity_NetCF,A730)+(INDEX(Annuity_BEL,(A730+1))*INDEX(Global_DiscountFactor,A730)))</f>
        <v>-3605566.8780682301</v>
      </c>
    </row>
    <row r="731" spans="1:20" x14ac:dyDescent="0.2">
      <c r="A731" s="7">
        <v>729</v>
      </c>
      <c r="B731" s="21">
        <f t="shared" si="22"/>
        <v>82</v>
      </c>
      <c r="C731" s="21"/>
      <c r="D731" s="22" cm="1">
        <f t="array" ref="D731">IF(A731=1,1,INDEX(Life_PolicyHoldersInforce,(A731-1))-INDEX(Life_Deaths,(A731-1))-INDEX(Life_Lapses,(A731-1)))</f>
        <v>1.4770643132477395E-3</v>
      </c>
      <c r="E731" s="22" cm="1">
        <f t="array" ref="E731">(INDEX(Life_PolicyHoldersInforce,A731)-INDEX(Life_Deaths,A731))*INDEX(Life_LapseRateFactor,(Global_DurationInforce+A731))</f>
        <v>1.2907781641356785E-5</v>
      </c>
      <c r="F731" s="22" cm="1">
        <f t="array" ref="F731">INDEX(Life_PolicyHoldersInforce,A731)*INDEX(Global_QxFactor,INDEX(Global_Age,A731),Global_QxIndex)</f>
        <v>4.7359006740279564E-7</v>
      </c>
      <c r="G731" s="11" cm="1">
        <f t="array" ref="G731">INDEX(Life_Deaths,A731)*Life_SumAssured</f>
        <v>0.23679503370139782</v>
      </c>
      <c r="H731" s="11" cm="1">
        <f t="array" ref="H731">INDEX(Life_PolicyHoldersInforce,A731)*Life_Premium</f>
        <v>6.5877068370849182E-2</v>
      </c>
      <c r="I731" s="11" cm="1">
        <f t="array" ref="I731">INDEX(Life_PolicyHoldersInforce,A731)*INDEX(Global_EscalatedExpense,A731)</f>
        <v>0.14251269514459347</v>
      </c>
      <c r="J731" s="11" cm="1">
        <f t="array" ref="J731">INDEX(Life_PremiumsReceived,A731)-INDEX(Life_ExpensesPaid,A731)-INDEX(Life_DeathBenefitsPaid,A731)</f>
        <v>-0.31343066047514212</v>
      </c>
      <c r="K731" s="11" cm="1">
        <f t="array" ref="K731">IF(A731=Global_MaxT,INDEX(Life_NetCF,A731),INDEX(Life_NetCF,A731)+(INDEX(Life_BEL,(A731+1))/INDEX(Global_DiscountFactor,A731)))</f>
        <v>-118.43521616678883</v>
      </c>
      <c r="L731" s="11"/>
      <c r="M731" s="5">
        <f t="shared" si="23"/>
        <v>61</v>
      </c>
      <c r="N731" s="22" cm="1">
        <f t="array" ref="N731">INDEX(Annuity_PolicyHoldersInforce,A731)*INDEX(Global_QxFactor,INDEX(Global_Age,A731),Global_QxIndex)</f>
        <v>3.0963149457894674E-4</v>
      </c>
      <c r="O731" s="22" cm="1">
        <f t="array" ref="O731">IF(A731=1,1,INDEX(Annuity_PolicyHoldersInforce,(A731-1))-INDEX(Annuity_Deaths,(A731-1)))</f>
        <v>0.96569937247257276</v>
      </c>
      <c r="P731" s="23" cm="1">
        <f t="array" ref="P731">Annuity_Annuity*((1+Annuity_AnnuityEscalation)^INDEX(Annuity_PolicyAge,A731))</f>
        <v>19613.145188829112</v>
      </c>
      <c r="Q731" s="23" cm="1">
        <f t="array" ref="Q731">INDEX(Annuity_PolicyHoldersInforce,A731)*INDEX(Global_EscalatedExpense,A731)</f>
        <v>93.17429108276481</v>
      </c>
      <c r="R731" s="23" cm="1">
        <f t="array" ref="R731">INDEX(Annuity_PolicyHoldersInforce,A731)*INDEX(Annuity_EscalatedAnnuity,A731)</f>
        <v>18940.402001065733</v>
      </c>
      <c r="S731" s="23" cm="1">
        <f t="array" ref="S731">-INDEX(Annuity_ExpensesPaid,A731)-INDEX(Annuity_AnnuitiesPaid,A731)</f>
        <v>-19033.576292148497</v>
      </c>
      <c r="T731" s="23" cm="1">
        <f t="array" ref="T731">IF(A731=Global_MaxT,INDEX(Annuity_NetCF,A731),INDEX(Annuity_NetCF,A731)+(INDEX(Annuity_BEL,(A731+1))*INDEX(Global_DiscountFactor,A731)))</f>
        <v>-3603985.1796081341</v>
      </c>
    </row>
    <row r="732" spans="1:20" x14ac:dyDescent="0.2">
      <c r="A732" s="7">
        <v>730</v>
      </c>
      <c r="B732" s="21">
        <f t="shared" si="22"/>
        <v>82</v>
      </c>
      <c r="C732" s="21"/>
      <c r="D732" s="22" cm="1">
        <f t="array" ref="D732">IF(A732=1,1,INDEX(Life_PolicyHoldersInforce,(A732-1))-INDEX(Life_Deaths,(A732-1))-INDEX(Life_Lapses,(A732-1)))</f>
        <v>1.4636829415389798E-3</v>
      </c>
      <c r="E732" s="22" cm="1">
        <f t="array" ref="E732">(INDEX(Life_PolicyHoldersInforce,A732)-INDEX(Life_Deaths,A732))*INDEX(Life_LapseRateFactor,(Global_DurationInforce+A732))</f>
        <v>1.2790844401367067E-5</v>
      </c>
      <c r="F732" s="22" cm="1">
        <f t="array" ref="F732">INDEX(Life_PolicyHoldersInforce,A732)*INDEX(Global_QxFactor,INDEX(Global_Age,A732),Global_QxIndex)</f>
        <v>4.6929960782520348E-7</v>
      </c>
      <c r="G732" s="11" cm="1">
        <f t="array" ref="G732">INDEX(Life_Deaths,A732)*Life_SumAssured</f>
        <v>0.23464980391260173</v>
      </c>
      <c r="H732" s="11" cm="1">
        <f t="array" ref="H732">INDEX(Life_PolicyHoldersInforce,A732)*Life_Premium</f>
        <v>6.5280259192638496E-2</v>
      </c>
      <c r="I732" s="11" cm="1">
        <f t="array" ref="I732">INDEX(Life_PolicyHoldersInforce,A732)*INDEX(Global_EscalatedExpense,A732)</f>
        <v>0.14179696462290423</v>
      </c>
      <c r="J732" s="11" cm="1">
        <f t="array" ref="J732">INDEX(Life_PremiumsReceived,A732)-INDEX(Life_ExpensesPaid,A732)-INDEX(Life_DeathBenefitsPaid,A732)</f>
        <v>-0.31116650934286749</v>
      </c>
      <c r="K732" s="11" cm="1">
        <f t="array" ref="K732">IF(A732=Global_MaxT,INDEX(Life_NetCF,A732),INDEX(Life_NetCF,A732)+(INDEX(Life_BEL,(A732+1))/INDEX(Global_DiscountFactor,A732)))</f>
        <v>-117.54960685103011</v>
      </c>
      <c r="L732" s="11"/>
      <c r="M732" s="5">
        <f t="shared" si="23"/>
        <v>61</v>
      </c>
      <c r="N732" s="22" cm="1">
        <f t="array" ref="N732">INDEX(Annuity_PolicyHoldersInforce,A732)*INDEX(Global_QxFactor,INDEX(Global_Age,A732),Global_QxIndex)</f>
        <v>3.0953221765574684E-4</v>
      </c>
      <c r="O732" s="22" cm="1">
        <f t="array" ref="O732">IF(A732=1,1,INDEX(Annuity_PolicyHoldersInforce,(A732-1))-INDEX(Annuity_Deaths,(A732-1)))</f>
        <v>0.96538974097799379</v>
      </c>
      <c r="P732" s="23" cm="1">
        <f t="array" ref="P732">Annuity_Annuity*((1+Annuity_AnnuityEscalation)^INDEX(Annuity_PolicyAge,A732))</f>
        <v>19613.145188829112</v>
      </c>
      <c r="Q732" s="23" cm="1">
        <f t="array" ref="Q732">INDEX(Annuity_PolicyHoldersInforce,A732)*INDEX(Global_EscalatedExpense,A732)</f>
        <v>93.523898560189465</v>
      </c>
      <c r="R732" s="23" cm="1">
        <f t="array" ref="R732">INDEX(Annuity_PolicyHoldersInforce,A732)*INDEX(Annuity_EscalatedAnnuity,A732)</f>
        <v>18934.329153607523</v>
      </c>
      <c r="S732" s="23" cm="1">
        <f t="array" ref="S732">-INDEX(Annuity_ExpensesPaid,A732)-INDEX(Annuity_AnnuitiesPaid,A732)</f>
        <v>-19027.853052167713</v>
      </c>
      <c r="T732" s="23" cm="1">
        <f t="array" ref="T732">IF(A732=Global_MaxT,INDEX(Annuity_NetCF,A732),INDEX(Annuity_NetCF,A732)+(INDEX(Annuity_BEL,(A732+1))*INDEX(Global_DiscountFactor,A732)))</f>
        <v>-3602401.5365194338</v>
      </c>
    </row>
    <row r="733" spans="1:20" x14ac:dyDescent="0.2">
      <c r="A733" s="7">
        <v>731</v>
      </c>
      <c r="B733" s="21">
        <f t="shared" si="22"/>
        <v>82</v>
      </c>
      <c r="C733" s="21"/>
      <c r="D733" s="22" cm="1">
        <f t="array" ref="D733">IF(A733=1,1,INDEX(Life_PolicyHoldersInforce,(A733-1))-INDEX(Life_Deaths,(A733-1))-INDEX(Life_Lapses,(A733-1)))</f>
        <v>1.4504227975297875E-3</v>
      </c>
      <c r="E733" s="22" cm="1">
        <f t="array" ref="E733">(INDEX(Life_PolicyHoldersInforce,A733)-INDEX(Life_Deaths,A733))*INDEX(Life_LapseRateFactor,(Global_DurationInforce+A733))</f>
        <v>1.2674966546984912E-5</v>
      </c>
      <c r="F733" s="22" cm="1">
        <f t="array" ref="F733">INDEX(Life_PolicyHoldersInforce,A733)*INDEX(Global_QxFactor,INDEX(Global_Age,A733),Global_QxIndex)</f>
        <v>4.6504801739765053E-7</v>
      </c>
      <c r="G733" s="11" cm="1">
        <f t="array" ref="G733">INDEX(Life_Deaths,A733)*Life_SumAssured</f>
        <v>0.23252400869882525</v>
      </c>
      <c r="H733" s="11" cm="1">
        <f t="array" ref="H733">INDEX(Life_PolicyHoldersInforce,A733)*Life_Premium</f>
        <v>6.4688856769828523E-2</v>
      </c>
      <c r="I733" s="11" cm="1">
        <f t="array" ref="I733">INDEX(Life_PolicyHoldersInforce,A733)*INDEX(Global_EscalatedExpense,A733)</f>
        <v>0.14108482865943422</v>
      </c>
      <c r="J733" s="11" cm="1">
        <f t="array" ref="J733">INDEX(Life_PremiumsReceived,A733)-INDEX(Life_ExpensesPaid,A733)-INDEX(Life_DeathBenefitsPaid,A733)</f>
        <v>-0.30891998058843095</v>
      </c>
      <c r="K733" s="11" cm="1">
        <f t="array" ref="K733">IF(A733=Global_MaxT,INDEX(Life_NetCF,A733),INDEX(Life_NetCF,A733)+(INDEX(Life_BEL,(A733+1))/INDEX(Global_DiscountFactor,A733)))</f>
        <v>-116.67054058589946</v>
      </c>
      <c r="L733" s="11"/>
      <c r="M733" s="5">
        <f t="shared" si="23"/>
        <v>61</v>
      </c>
      <c r="N733" s="22" cm="1">
        <f t="array" ref="N733">INDEX(Annuity_PolicyHoldersInforce,A733)*INDEX(Global_QxFactor,INDEX(Global_Age,A733),Global_QxIndex)</f>
        <v>3.0943297256363531E-4</v>
      </c>
      <c r="O733" s="22" cm="1">
        <f t="array" ref="O733">IF(A733=1,1,INDEX(Annuity_PolicyHoldersInforce,(A733-1))-INDEX(Annuity_Deaths,(A733-1)))</f>
        <v>0.96508020876033807</v>
      </c>
      <c r="P733" s="23" cm="1">
        <f t="array" ref="P733">Annuity_Annuity*((1+Annuity_AnnuityEscalation)^INDEX(Annuity_PolicyAge,A733))</f>
        <v>19613.145188829112</v>
      </c>
      <c r="Q733" s="23" cm="1">
        <f t="array" ref="Q733">INDEX(Annuity_PolicyHoldersInforce,A733)*INDEX(Global_EscalatedExpense,A733)</f>
        <v>93.874817830672583</v>
      </c>
      <c r="R733" s="23" cm="1">
        <f t="array" ref="R733">INDEX(Annuity_PolicyHoldersInforce,A733)*INDEX(Annuity_EscalatedAnnuity,A733)</f>
        <v>18928.25825328202</v>
      </c>
      <c r="S733" s="23" cm="1">
        <f t="array" ref="S733">-INDEX(Annuity_ExpensesPaid,A733)-INDEX(Annuity_AnnuitiesPaid,A733)</f>
        <v>-19022.133071112694</v>
      </c>
      <c r="T733" s="23" cm="1">
        <f t="array" ref="T733">IF(A733=Global_MaxT,INDEX(Annuity_NetCF,A733),INDEX(Annuity_NetCF,A733)+(INDEX(Annuity_BEL,(A733+1))*INDEX(Global_DiscountFactor,A733)))</f>
        <v>-3600815.9360660627</v>
      </c>
    </row>
    <row r="734" spans="1:20" x14ac:dyDescent="0.2">
      <c r="A734" s="7">
        <v>732</v>
      </c>
      <c r="B734" s="21">
        <f t="shared" si="22"/>
        <v>83</v>
      </c>
      <c r="C734" s="21"/>
      <c r="D734" s="22" cm="1">
        <f t="array" ref="D734">IF(A734=1,1,INDEX(Life_PolicyHoldersInforce,(A734-1))-INDEX(Life_Deaths,(A734-1))-INDEX(Life_Lapses,(A734-1)))</f>
        <v>1.437282782965405E-3</v>
      </c>
      <c r="E734" s="22" cm="1">
        <f t="array" ref="E734">(INDEX(Life_PolicyHoldersInforce,A734)-INDEX(Life_Deaths,A734))*INDEX(Life_LapseRateFactor,(Global_DurationInforce+A734))</f>
        <v>1.25596404583116E-5</v>
      </c>
      <c r="F734" s="22" cm="1">
        <f t="array" ref="F734">INDEX(Life_PolicyHoldersInforce,A734)*INDEX(Global_QxFactor,INDEX(Global_Age,A734),Global_QxIndex)</f>
        <v>5.1780641797411767E-7</v>
      </c>
      <c r="G734" s="11" cm="1">
        <f t="array" ref="G734">INDEX(Life_Deaths,A734)*Life_SumAssured</f>
        <v>0.25890320898705882</v>
      </c>
      <c r="H734" s="11" cm="1">
        <f t="array" ref="H734">INDEX(Life_PolicyHoldersInforce,A734)*Life_Premium</f>
        <v>6.4102812120257063E-2</v>
      </c>
      <c r="I734" s="11" cm="1">
        <f t="array" ref="I734">INDEX(Life_PolicyHoldersInforce,A734)*INDEX(Global_EscalatedExpense,A734)</f>
        <v>0.14037626920151078</v>
      </c>
      <c r="J734" s="11" cm="1">
        <f t="array" ref="J734">INDEX(Life_PremiumsReceived,A734)-INDEX(Life_ExpensesPaid,A734)-INDEX(Life_DeathBenefitsPaid,A734)</f>
        <v>-0.33517666606831253</v>
      </c>
      <c r="K734" s="11" cm="1">
        <f t="array" ref="K734">IF(A734=Global_MaxT,INDEX(Life_NetCF,A734),INDEX(Life_NetCF,A734)+(INDEX(Life_BEL,(A734+1))/INDEX(Global_DiscountFactor,A734)))</f>
        <v>-115.79796814002547</v>
      </c>
      <c r="L734" s="11"/>
      <c r="M734" s="5">
        <f t="shared" si="23"/>
        <v>62</v>
      </c>
      <c r="N734" s="22" cm="1">
        <f t="array" ref="N734">INDEX(Annuity_PolicyHoldersInforce,A734)*INDEX(Global_QxFactor,INDEX(Global_Age,A734),Global_QxIndex)</f>
        <v>3.4757565142892445E-4</v>
      </c>
      <c r="O734" s="22" cm="1">
        <f t="array" ref="O734">IF(A734=1,1,INDEX(Annuity_PolicyHoldersInforce,(A734-1))-INDEX(Annuity_Deaths,(A734-1)))</f>
        <v>0.96477077578777448</v>
      </c>
      <c r="P734" s="23" cm="1">
        <f t="array" ref="P734">Annuity_Annuity*((1+Annuity_AnnuityEscalation)^INDEX(Annuity_PolicyAge,A734))</f>
        <v>20593.802448270559</v>
      </c>
      <c r="Q734" s="23" cm="1">
        <f t="array" ref="Q734">INDEX(Annuity_PolicyHoldersInforce,A734)*INDEX(Global_EscalatedExpense,A734)</f>
        <v>94.227053816308626</v>
      </c>
      <c r="R734" s="23" cm="1">
        <f t="array" ref="R734">INDEX(Annuity_PolicyHoldersInforce,A734)*INDEX(Annuity_EscalatedAnnuity,A734)</f>
        <v>19868.298764438157</v>
      </c>
      <c r="S734" s="23" cm="1">
        <f t="array" ref="S734">-INDEX(Annuity_ExpensesPaid,A734)-INDEX(Annuity_AnnuitiesPaid,A734)</f>
        <v>-19962.525818254468</v>
      </c>
      <c r="T734" s="23" cm="1">
        <f t="array" ref="T734">IF(A734=Global_MaxT,INDEX(Annuity_NetCF,A734),INDEX(Annuity_NetCF,A734)+(INDEX(Annuity_BEL,(A734+1))*INDEX(Global_DiscountFactor,A734)))</f>
        <v>-3599228.36544566</v>
      </c>
    </row>
    <row r="735" spans="1:20" x14ac:dyDescent="0.2">
      <c r="A735" s="7">
        <v>733</v>
      </c>
      <c r="B735" s="21">
        <f t="shared" si="22"/>
        <v>83</v>
      </c>
      <c r="C735" s="21"/>
      <c r="D735" s="22" cm="1">
        <f t="array" ref="D735">IF(A735=1,1,INDEX(Life_PolicyHoldersInforce,(A735-1))-INDEX(Life_Deaths,(A735-1))-INDEX(Life_Lapses,(A735-1)))</f>
        <v>1.4242053360891192E-3</v>
      </c>
      <c r="E735" s="22" cm="1">
        <f t="array" ref="E735">(INDEX(Life_PolicyHoldersInforce,A735)-INDEX(Life_Deaths,A735))*INDEX(Life_LapseRateFactor,(Global_DurationInforce+A735))</f>
        <v>1.2445363690492853E-5</v>
      </c>
      <c r="F735" s="22" cm="1">
        <f t="array" ref="F735">INDEX(Life_PolicyHoldersInforce,A735)*INDEX(Global_QxFactor,INDEX(Global_Age,A735),Global_QxIndex)</f>
        <v>5.1309503758084163E-7</v>
      </c>
      <c r="G735" s="11" cm="1">
        <f t="array" ref="G735">INDEX(Life_Deaths,A735)*Life_SumAssured</f>
        <v>0.25654751879042081</v>
      </c>
      <c r="H735" s="11" cm="1">
        <f t="array" ref="H735">INDEX(Life_PolicyHoldersInforce,A735)*Life_Premium</f>
        <v>6.3519557989574718E-2</v>
      </c>
      <c r="I735" s="11" cm="1">
        <f t="array" ref="I735">INDEX(Life_PolicyHoldersInforce,A735)*INDEX(Global_EscalatedExpense,A735)</f>
        <v>0.13966573017710529</v>
      </c>
      <c r="J735" s="11" cm="1">
        <f t="array" ref="J735">INDEX(Life_PremiumsReceived,A735)-INDEX(Life_ExpensesPaid,A735)-INDEX(Life_DeathBenefitsPaid,A735)</f>
        <v>-0.33269369097795137</v>
      </c>
      <c r="K735" s="11" cm="1">
        <f t="array" ref="K735">IF(A735=Global_MaxT,INDEX(Life_NetCF,A735),INDEX(Life_NetCF,A735)+(INDEX(Life_BEL,(A735+1))/INDEX(Global_DiscountFactor,A735)))</f>
        <v>-114.90349291207312</v>
      </c>
      <c r="L735" s="11"/>
      <c r="M735" s="5">
        <f t="shared" si="23"/>
        <v>62</v>
      </c>
      <c r="N735" s="22" cm="1">
        <f t="array" ref="N735">INDEX(Annuity_PolicyHoldersInforce,A735)*INDEX(Global_QxFactor,INDEX(Global_Age,A735),Global_QxIndex)</f>
        <v>3.4745043118335098E-4</v>
      </c>
      <c r="O735" s="22" cm="1">
        <f t="array" ref="O735">IF(A735=1,1,INDEX(Annuity_PolicyHoldersInforce,(A735-1))-INDEX(Annuity_Deaths,(A735-1)))</f>
        <v>0.96442320013634553</v>
      </c>
      <c r="P735" s="23" cm="1">
        <f t="array" ref="P735">Annuity_Annuity*((1+Annuity_AnnuityEscalation)^INDEX(Annuity_PolicyAge,A735))</f>
        <v>20593.802448270559</v>
      </c>
      <c r="Q735" s="23" cm="1">
        <f t="array" ref="Q735">INDEX(Annuity_PolicyHoldersInforce,A735)*INDEX(Global_EscalatedExpense,A735)</f>
        <v>94.576861238746702</v>
      </c>
      <c r="R735" s="23" cm="1">
        <f t="array" ref="R735">INDEX(Annuity_PolicyHoldersInforce,A735)*INDEX(Annuity_EscalatedAnnuity,A735)</f>
        <v>19861.140860136798</v>
      </c>
      <c r="S735" s="23" cm="1">
        <f t="array" ref="S735">-INDEX(Annuity_ExpensesPaid,A735)-INDEX(Annuity_AnnuitiesPaid,A735)</f>
        <v>-19955.717721375546</v>
      </c>
      <c r="T735" s="23" cm="1">
        <f t="array" ref="T735">IF(A735=Global_MaxT,INDEX(Annuity_NetCF,A735),INDEX(Annuity_NetCF,A735)+(INDEX(Annuity_BEL,(A735+1))*INDEX(Global_DiscountFactor,A735)))</f>
        <v>-3596688.0970885972</v>
      </c>
    </row>
    <row r="736" spans="1:20" x14ac:dyDescent="0.2">
      <c r="A736" s="7">
        <v>734</v>
      </c>
      <c r="B736" s="21">
        <f t="shared" si="22"/>
        <v>83</v>
      </c>
      <c r="C736" s="21"/>
      <c r="D736" s="22" cm="1">
        <f t="array" ref="D736">IF(A736=1,1,INDEX(Life_PolicyHoldersInforce,(A736-1))-INDEX(Life_Deaths,(A736-1))-INDEX(Life_Lapses,(A736-1)))</f>
        <v>1.4112468773610455E-3</v>
      </c>
      <c r="E736" s="22" cm="1">
        <f t="array" ref="E736">(INDEX(Life_PolicyHoldersInforce,A736)-INDEX(Life_Deaths,A736))*INDEX(Life_LapseRateFactor,(Global_DurationInforce+A736))</f>
        <v>1.2332126696042338E-5</v>
      </c>
      <c r="F736" s="22" cm="1">
        <f t="array" ref="F736">INDEX(Life_PolicyHoldersInforce,A736)*INDEX(Global_QxFactor,INDEX(Global_Age,A736),Global_QxIndex)</f>
        <v>5.0842652476208703E-7</v>
      </c>
      <c r="G736" s="11" cm="1">
        <f t="array" ref="G736">INDEX(Life_Deaths,A736)*Life_SumAssured</f>
        <v>0.25421326238104353</v>
      </c>
      <c r="H736" s="11" cm="1">
        <f t="array" ref="H736">INDEX(Life_PolicyHoldersInforce,A736)*Life_Premium</f>
        <v>6.2941610730302633E-2</v>
      </c>
      <c r="I736" s="11" cm="1">
        <f t="array" ref="I736">INDEX(Life_PolicyHoldersInforce,A736)*INDEX(Global_EscalatedExpense,A736)</f>
        <v>0.13895878767017489</v>
      </c>
      <c r="J736" s="11" cm="1">
        <f t="array" ref="J736">INDEX(Life_PremiumsReceived,A736)-INDEX(Life_ExpensesPaid,A736)-INDEX(Life_DeathBenefitsPaid,A736)</f>
        <v>-0.33023043932091578</v>
      </c>
      <c r="K736" s="11" cm="1">
        <f t="array" ref="K736">IF(A736=Global_MaxT,INDEX(Life_NetCF,A736),INDEX(Life_NetCF,A736)+(INDEX(Life_BEL,(A736+1))/INDEX(Global_DiscountFactor,A736)))</f>
        <v>-114.0158214449627</v>
      </c>
      <c r="L736" s="11"/>
      <c r="M736" s="5">
        <f t="shared" si="23"/>
        <v>62</v>
      </c>
      <c r="N736" s="22" cm="1">
        <f t="array" ref="N736">INDEX(Annuity_PolicyHoldersInforce,A736)*INDEX(Global_QxFactor,INDEX(Global_Age,A736),Global_QxIndex)</f>
        <v>3.4732525605057484E-4</v>
      </c>
      <c r="O736" s="22" cm="1">
        <f t="array" ref="O736">IF(A736=1,1,INDEX(Annuity_PolicyHoldersInforce,(A736-1))-INDEX(Annuity_Deaths,(A736-1)))</f>
        <v>0.96407574970516219</v>
      </c>
      <c r="P736" s="23" cm="1">
        <f t="array" ref="P736">Annuity_Annuity*((1+Annuity_AnnuityEscalation)^INDEX(Annuity_PolicyAge,A736))</f>
        <v>20593.802448270559</v>
      </c>
      <c r="Q736" s="23" cm="1">
        <f t="array" ref="Q736">INDEX(Annuity_PolicyHoldersInforce,A736)*INDEX(Global_EscalatedExpense,A736)</f>
        <v>94.927967282205714</v>
      </c>
      <c r="R736" s="23" cm="1">
        <f t="array" ref="R736">INDEX(Annuity_PolicyHoldersInforce,A736)*INDEX(Annuity_EscalatedAnnuity,A736)</f>
        <v>19853.985534596442</v>
      </c>
      <c r="S736" s="23" cm="1">
        <f t="array" ref="S736">-INDEX(Annuity_ExpensesPaid,A736)-INDEX(Annuity_AnnuitiesPaid,A736)</f>
        <v>-19948.913501878647</v>
      </c>
      <c r="T736" s="23" cm="1">
        <f t="array" ref="T736">IF(A736=Global_MaxT,INDEX(Annuity_NetCF,A736),INDEX(Annuity_NetCF,A736)+(INDEX(Annuity_BEL,(A736+1))*INDEX(Global_DiscountFactor,A736)))</f>
        <v>-3594142.3050824911</v>
      </c>
    </row>
    <row r="737" spans="1:20" x14ac:dyDescent="0.2">
      <c r="A737" s="7">
        <v>735</v>
      </c>
      <c r="B737" s="21">
        <f t="shared" si="22"/>
        <v>83</v>
      </c>
      <c r="C737" s="21"/>
      <c r="D737" s="22" cm="1">
        <f t="array" ref="D737">IF(A737=1,1,INDEX(Life_PolicyHoldersInforce,(A737-1))-INDEX(Life_Deaths,(A737-1))-INDEX(Life_Lapses,(A737-1)))</f>
        <v>1.3984063241402409E-3</v>
      </c>
      <c r="E737" s="22" cm="1">
        <f t="array" ref="E737">(INDEX(Life_PolicyHoldersInforce,A737)-INDEX(Life_Deaths,A737))*INDEX(Life_LapseRateFactor,(Global_DurationInforce+A737))</f>
        <v>1.2219920014343706E-5</v>
      </c>
      <c r="F737" s="22" cm="1">
        <f t="array" ref="F737">INDEX(Life_PolicyHoldersInforce,A737)*INDEX(Global_QxFactor,INDEX(Global_Age,A737),Global_QxIndex)</f>
        <v>5.0380048947740029E-7</v>
      </c>
      <c r="G737" s="11" cm="1">
        <f t="array" ref="G737">INDEX(Life_Deaths,A737)*Life_SumAssured</f>
        <v>0.25190024473870015</v>
      </c>
      <c r="H737" s="11" cm="1">
        <f t="array" ref="H737">INDEX(Life_PolicyHoldersInforce,A737)*Life_Premium</f>
        <v>6.2368922056654751E-2</v>
      </c>
      <c r="I737" s="11" cm="1">
        <f t="array" ref="I737">INDEX(Life_PolicyHoldersInforce,A737)*INDEX(Global_EscalatedExpense,A737)</f>
        <v>0.13825542347631692</v>
      </c>
      <c r="J737" s="11" cm="1">
        <f t="array" ref="J737">INDEX(Life_PremiumsReceived,A737)-INDEX(Life_ExpensesPaid,A737)-INDEX(Life_DeathBenefitsPaid,A737)</f>
        <v>-0.32778674615836234</v>
      </c>
      <c r="K737" s="11" cm="1">
        <f t="array" ref="K737">IF(A737=Global_MaxT,INDEX(Life_NetCF,A737),INDEX(Life_NetCF,A737)+(INDEX(Life_BEL,(A737+1))/INDEX(Global_DiscountFactor,A737)))</f>
        <v>-113.13490115357169</v>
      </c>
      <c r="L737" s="11"/>
      <c r="M737" s="5">
        <f t="shared" si="23"/>
        <v>62</v>
      </c>
      <c r="N737" s="22" cm="1">
        <f t="array" ref="N737">INDEX(Annuity_PolicyHoldersInforce,A737)*INDEX(Global_QxFactor,INDEX(Global_Age,A737),Global_QxIndex)</f>
        <v>3.4720012601434326E-4</v>
      </c>
      <c r="O737" s="22" cm="1">
        <f t="array" ref="O737">IF(A737=1,1,INDEX(Annuity_PolicyHoldersInforce,(A737-1))-INDEX(Annuity_Deaths,(A737-1)))</f>
        <v>0.96372842444911166</v>
      </c>
      <c r="P737" s="23" cm="1">
        <f t="array" ref="P737">Annuity_Annuity*((1+Annuity_AnnuityEscalation)^INDEX(Annuity_PolicyAge,A737))</f>
        <v>20593.802448270559</v>
      </c>
      <c r="Q737" s="23" cm="1">
        <f t="array" ref="Q737">INDEX(Annuity_PolicyHoldersInforce,A737)*INDEX(Global_EscalatedExpense,A737)</f>
        <v>95.280376767670731</v>
      </c>
      <c r="R737" s="23" cm="1">
        <f t="array" ref="R737">INDEX(Annuity_PolicyHoldersInforce,A737)*INDEX(Annuity_EscalatedAnnuity,A737)</f>
        <v>19846.832786888044</v>
      </c>
      <c r="S737" s="23" cm="1">
        <f t="array" ref="S737">-INDEX(Annuity_ExpensesPaid,A737)-INDEX(Annuity_AnnuitiesPaid,A737)</f>
        <v>-19942.113163655715</v>
      </c>
      <c r="T737" s="23" cm="1">
        <f t="array" ref="T737">IF(A737=Global_MaxT,INDEX(Annuity_NetCF,A737),INDEX(Annuity_NetCF,A737)+(INDEX(Annuity_BEL,(A737+1))*INDEX(Global_DiscountFactor,A737)))</f>
        <v>-3591590.958644446</v>
      </c>
    </row>
    <row r="738" spans="1:20" x14ac:dyDescent="0.2">
      <c r="A738" s="7">
        <v>736</v>
      </c>
      <c r="B738" s="21">
        <f t="shared" si="22"/>
        <v>83</v>
      </c>
      <c r="C738" s="21"/>
      <c r="D738" s="22" cm="1">
        <f t="array" ref="D738">IF(A738=1,1,INDEX(Life_PolicyHoldersInforce,(A738-1))-INDEX(Life_Deaths,(A738-1))-INDEX(Life_Lapses,(A738-1)))</f>
        <v>1.3856826036364198E-3</v>
      </c>
      <c r="E738" s="22" cm="1">
        <f t="array" ref="E738">(INDEX(Life_PolicyHoldersInforce,A738)-INDEX(Life_Deaths,A738))*INDEX(Life_LapseRateFactor,(Global_DurationInforce+A738))</f>
        <v>1.2108734270860207E-5</v>
      </c>
      <c r="F738" s="22" cm="1">
        <f t="array" ref="F738">INDEX(Life_PolicyHoldersInforce,A738)*INDEX(Global_QxFactor,INDEX(Global_Age,A738),Global_QxIndex)</f>
        <v>4.992165452352002E-7</v>
      </c>
      <c r="G738" s="11" cm="1">
        <f t="array" ref="G738">INDEX(Life_Deaths,A738)*Life_SumAssured</f>
        <v>0.2496082726176001</v>
      </c>
      <c r="H738" s="11" cm="1">
        <f t="array" ref="H738">INDEX(Life_PolicyHoldersInforce,A738)*Life_Premium</f>
        <v>6.1801444122184322E-2</v>
      </c>
      <c r="I738" s="11" cm="1">
        <f t="array" ref="I738">INDEX(Life_PolicyHoldersInforce,A738)*INDEX(Global_EscalatedExpense,A738)</f>
        <v>0.13755561948327463</v>
      </c>
      <c r="J738" s="11" cm="1">
        <f t="array" ref="J738">INDEX(Life_PremiumsReceived,A738)-INDEX(Life_ExpensesPaid,A738)-INDEX(Life_DeathBenefitsPaid,A738)</f>
        <v>-0.32536244797869041</v>
      </c>
      <c r="K738" s="11" cm="1">
        <f t="array" ref="K738">IF(A738=Global_MaxT,INDEX(Life_NetCF,A738),INDEX(Life_NetCF,A738)+(INDEX(Life_BEL,(A738+1))/INDEX(Global_DiscountFactor,A738)))</f>
        <v>-112.26067987163833</v>
      </c>
      <c r="L738" s="11"/>
      <c r="M738" s="5">
        <f t="shared" si="23"/>
        <v>62</v>
      </c>
      <c r="N738" s="22" cm="1">
        <f t="array" ref="N738">INDEX(Annuity_PolicyHoldersInforce,A738)*INDEX(Global_QxFactor,INDEX(Global_Age,A738),Global_QxIndex)</f>
        <v>3.4707504105840946E-4</v>
      </c>
      <c r="O738" s="22" cm="1">
        <f t="array" ref="O738">IF(A738=1,1,INDEX(Annuity_PolicyHoldersInforce,(A738-1))-INDEX(Annuity_Deaths,(A738-1)))</f>
        <v>0.96338122432309736</v>
      </c>
      <c r="P738" s="23" cm="1">
        <f t="array" ref="P738">Annuity_Annuity*((1+Annuity_AnnuityEscalation)^INDEX(Annuity_PolicyAge,A738))</f>
        <v>20593.802448270559</v>
      </c>
      <c r="Q738" s="23" cm="1">
        <f t="array" ref="Q738">INDEX(Annuity_PolicyHoldersInforce,A738)*INDEX(Global_EscalatedExpense,A738)</f>
        <v>95.634094534024968</v>
      </c>
      <c r="R738" s="23" cm="1">
        <f t="array" ref="R738">INDEX(Annuity_PolicyHoldersInforce,A738)*INDEX(Annuity_EscalatedAnnuity,A738)</f>
        <v>19839.68261608289</v>
      </c>
      <c r="S738" s="23" cm="1">
        <f t="array" ref="S738">-INDEX(Annuity_ExpensesPaid,A738)-INDEX(Annuity_AnnuitiesPaid,A738)</f>
        <v>-19935.316710616913</v>
      </c>
      <c r="T738" s="23" cm="1">
        <f t="array" ref="T738">IF(A738=Global_MaxT,INDEX(Annuity_NetCF,A738),INDEX(Annuity_NetCF,A738)+(INDEX(Annuity_BEL,(A738+1))*INDEX(Global_DiscountFactor,A738)))</f>
        <v>-3589034.0268378174</v>
      </c>
    </row>
    <row r="739" spans="1:20" x14ac:dyDescent="0.2">
      <c r="A739" s="7">
        <v>737</v>
      </c>
      <c r="B739" s="21">
        <f t="shared" si="22"/>
        <v>83</v>
      </c>
      <c r="C739" s="21"/>
      <c r="D739" s="22" cm="1">
        <f t="array" ref="D739">IF(A739=1,1,INDEX(Life_PolicyHoldersInforce,(A739-1))-INDEX(Life_Deaths,(A739-1))-INDEX(Life_Lapses,(A739-1)))</f>
        <v>1.3730746528203242E-3</v>
      </c>
      <c r="E739" s="22" cm="1">
        <f t="array" ref="E739">(INDEX(Life_PolicyHoldersInforce,A739)-INDEX(Life_Deaths,A739))*INDEX(Life_LapseRateFactor,(Global_DurationInforce+A739))</f>
        <v>1.1998560176351454E-5</v>
      </c>
      <c r="F739" s="22" cm="1">
        <f t="array" ref="F739">INDEX(Life_PolicyHoldersInforce,A739)*INDEX(Global_QxFactor,INDEX(Global_Age,A739),Global_QxIndex)</f>
        <v>4.9467430906048819E-7</v>
      </c>
      <c r="G739" s="11" cm="1">
        <f t="array" ref="G739">INDEX(Life_Deaths,A739)*Life_SumAssured</f>
        <v>0.2473371545302441</v>
      </c>
      <c r="H739" s="11" cm="1">
        <f t="array" ref="H739">INDEX(Life_PolicyHoldersInforce,A739)*Life_Premium</f>
        <v>6.1239129515786465E-2</v>
      </c>
      <c r="I739" s="11" cm="1">
        <f t="array" ref="I739">INDEX(Life_PolicyHoldersInforce,A739)*INDEX(Global_EscalatedExpense,A739)</f>
        <v>0.13685935767046919</v>
      </c>
      <c r="J739" s="11" cm="1">
        <f t="array" ref="J739">INDEX(Life_PremiumsReceived,A739)-INDEX(Life_ExpensesPaid,A739)-INDEX(Life_DeathBenefitsPaid,A739)</f>
        <v>-0.3229573826849268</v>
      </c>
      <c r="K739" s="11" cm="1">
        <f t="array" ref="K739">IF(A739=Global_MaxT,INDEX(Life_NetCF,A739),INDEX(Life_NetCF,A739)+(INDEX(Life_BEL,(A739+1))/INDEX(Global_DiscountFactor,A739)))</f>
        <v>-111.39310584831237</v>
      </c>
      <c r="L739" s="11"/>
      <c r="M739" s="5">
        <f t="shared" si="23"/>
        <v>62</v>
      </c>
      <c r="N739" s="22" cm="1">
        <f t="array" ref="N739">INDEX(Annuity_PolicyHoldersInforce,A739)*INDEX(Global_QxFactor,INDEX(Global_Age,A739),Global_QxIndex)</f>
        <v>3.4695000116653242E-4</v>
      </c>
      <c r="O739" s="22" cm="1">
        <f t="array" ref="O739">IF(A739=1,1,INDEX(Annuity_PolicyHoldersInforce,(A739-1))-INDEX(Annuity_Deaths,(A739-1)))</f>
        <v>0.9630341492820389</v>
      </c>
      <c r="P739" s="23" cm="1">
        <f t="array" ref="P739">Annuity_Annuity*((1+Annuity_AnnuityEscalation)^INDEX(Annuity_PolicyAge,A739))</f>
        <v>20593.802448270559</v>
      </c>
      <c r="Q739" s="23" cm="1">
        <f t="array" ref="Q739">INDEX(Annuity_PolicyHoldersInforce,A739)*INDEX(Global_EscalatedExpense,A739)</f>
        <v>95.989125438115209</v>
      </c>
      <c r="R739" s="23" cm="1">
        <f t="array" ref="R739">INDEX(Annuity_PolicyHoldersInforce,A739)*INDEX(Annuity_EscalatedAnnuity,A739)</f>
        <v>19832.535021252606</v>
      </c>
      <c r="S739" s="23" cm="1">
        <f t="array" ref="S739">-INDEX(Annuity_ExpensesPaid,A739)-INDEX(Annuity_AnnuitiesPaid,A739)</f>
        <v>-19928.524146690721</v>
      </c>
      <c r="T739" s="23" cm="1">
        <f t="array" ref="T739">IF(A739=Global_MaxT,INDEX(Annuity_NetCF,A739),INDEX(Annuity_NetCF,A739)+(INDEX(Annuity_BEL,(A739+1))*INDEX(Global_DiscountFactor,A739)))</f>
        <v>-3586471.4785714452</v>
      </c>
    </row>
    <row r="740" spans="1:20" x14ac:dyDescent="0.2">
      <c r="A740" s="7">
        <v>738</v>
      </c>
      <c r="B740" s="21">
        <f t="shared" si="22"/>
        <v>83</v>
      </c>
      <c r="C740" s="21"/>
      <c r="D740" s="22" cm="1">
        <f t="array" ref="D740">IF(A740=1,1,INDEX(Life_PolicyHoldersInforce,(A740-1))-INDEX(Life_Deaths,(A740-1))-INDEX(Life_Lapses,(A740-1)))</f>
        <v>1.3605814183349123E-3</v>
      </c>
      <c r="E740" s="22" cm="1">
        <f t="array" ref="E740">(INDEX(Life_PolicyHoldersInforce,A740)-INDEX(Life_Deaths,A740))*INDEX(Life_LapseRateFactor,(Global_DurationInforce+A740))</f>
        <v>1.1889388526097345E-5</v>
      </c>
      <c r="F740" s="22" cm="1">
        <f t="array" ref="F740">INDEX(Life_PolicyHoldersInforce,A740)*INDEX(Global_QxFactor,INDEX(Global_Age,A740),Global_QxIndex)</f>
        <v>4.9017340146285115E-7</v>
      </c>
      <c r="G740" s="11" cm="1">
        <f t="array" ref="G740">INDEX(Life_Deaths,A740)*Life_SumAssured</f>
        <v>0.24508670073142558</v>
      </c>
      <c r="H740" s="11" cm="1">
        <f t="array" ref="H740">INDEX(Life_PolicyHoldersInforce,A740)*Life_Premium</f>
        <v>6.068193125773709E-2</v>
      </c>
      <c r="I740" s="11" cm="1">
        <f t="array" ref="I740">INDEX(Life_PolicyHoldersInforce,A740)*INDEX(Global_EscalatedExpense,A740)</f>
        <v>0.13616662010853614</v>
      </c>
      <c r="J740" s="11" cm="1">
        <f t="array" ref="J740">INDEX(Life_PremiumsReceived,A740)-INDEX(Life_ExpensesPaid,A740)-INDEX(Life_DeathBenefitsPaid,A740)</f>
        <v>-0.32057138958222464</v>
      </c>
      <c r="K740" s="11" cm="1">
        <f t="array" ref="K740">IF(A740=Global_MaxT,INDEX(Life_NetCF,A740),INDEX(Life_NetCF,A740)+(INDEX(Life_BEL,(A740+1))/INDEX(Global_DiscountFactor,A740)))</f>
        <v>-110.53212774473498</v>
      </c>
      <c r="L740" s="11"/>
      <c r="M740" s="5">
        <f t="shared" si="23"/>
        <v>62</v>
      </c>
      <c r="N740" s="22" cm="1">
        <f t="array" ref="N740">INDEX(Annuity_PolicyHoldersInforce,A740)*INDEX(Global_QxFactor,INDEX(Global_Age,A740),Global_QxIndex)</f>
        <v>3.4682500632247709E-4</v>
      </c>
      <c r="O740" s="22" cm="1">
        <f t="array" ref="O740">IF(A740=1,1,INDEX(Annuity_PolicyHoldersInforce,(A740-1))-INDEX(Annuity_Deaths,(A740-1)))</f>
        <v>0.96268719928087232</v>
      </c>
      <c r="P740" s="23" cm="1">
        <f t="array" ref="P740">Annuity_Annuity*((1+Annuity_AnnuityEscalation)^INDEX(Annuity_PolicyAge,A740))</f>
        <v>20593.802448270559</v>
      </c>
      <c r="Q740" s="23" cm="1">
        <f t="array" ref="Q740">INDEX(Annuity_PolicyHoldersInforce,A740)*INDEX(Global_EscalatedExpense,A740)</f>
        <v>96.34547435481872</v>
      </c>
      <c r="R740" s="23" cm="1">
        <f t="array" ref="R740">INDEX(Annuity_PolicyHoldersInforce,A740)*INDEX(Annuity_EscalatedAnnuity,A740)</f>
        <v>19825.390001469157</v>
      </c>
      <c r="S740" s="23" cm="1">
        <f t="array" ref="S740">-INDEX(Annuity_ExpensesPaid,A740)-INDEX(Annuity_AnnuitiesPaid,A740)</f>
        <v>-19921.735475823974</v>
      </c>
      <c r="T740" s="23" cm="1">
        <f t="array" ref="T740">IF(A740=Global_MaxT,INDEX(Annuity_NetCF,A740),INDEX(Annuity_NetCF,A740)+(INDEX(Annuity_BEL,(A740+1))*INDEX(Global_DiscountFactor,A740)))</f>
        <v>-3583903.2825988852</v>
      </c>
    </row>
    <row r="741" spans="1:20" x14ac:dyDescent="0.2">
      <c r="A741" s="7">
        <v>739</v>
      </c>
      <c r="B741" s="21">
        <f t="shared" si="22"/>
        <v>83</v>
      </c>
      <c r="C741" s="21"/>
      <c r="D741" s="22" cm="1">
        <f t="array" ref="D741">IF(A741=1,1,INDEX(Life_PolicyHoldersInforce,(A741-1))-INDEX(Life_Deaths,(A741-1))-INDEX(Life_Lapses,(A741-1)))</f>
        <v>1.3482018564073522E-3</v>
      </c>
      <c r="E741" s="22" cm="1">
        <f t="array" ref="E741">(INDEX(Life_PolicyHoldersInforce,A741)-INDEX(Life_Deaths,A741))*INDEX(Life_LapseRateFactor,(Global_DurationInforce+A741))</f>
        <v>1.178121019912903E-5</v>
      </c>
      <c r="F741" s="22" cm="1">
        <f t="array" ref="F741">INDEX(Life_PolicyHoldersInforce,A741)*INDEX(Global_QxFactor,INDEX(Global_Age,A741),Global_QxIndex)</f>
        <v>4.8571344640475663E-7</v>
      </c>
      <c r="G741" s="11" cm="1">
        <f t="array" ref="G741">INDEX(Life_Deaths,A741)*Life_SumAssured</f>
        <v>0.24285672320237831</v>
      </c>
      <c r="H741" s="11" cm="1">
        <f t="array" ref="H741">INDEX(Life_PolicyHoldersInforce,A741)*Life_Premium</f>
        <v>6.0129802795767913E-2</v>
      </c>
      <c r="I741" s="11" cm="1">
        <f t="array" ref="I741">INDEX(Life_PolicyHoldersInforce,A741)*INDEX(Global_EscalatedExpense,A741)</f>
        <v>0.13547738895886377</v>
      </c>
      <c r="J741" s="11" cm="1">
        <f t="array" ref="J741">INDEX(Life_PremiumsReceived,A741)-INDEX(Life_ExpensesPaid,A741)-INDEX(Life_DeathBenefitsPaid,A741)</f>
        <v>-0.31820430936547417</v>
      </c>
      <c r="K741" s="11" cm="1">
        <f t="array" ref="K741">IF(A741=Global_MaxT,INDEX(Life_NetCF,A741),INDEX(Life_NetCF,A741)+(INDEX(Life_BEL,(A741+1))/INDEX(Global_DiscountFactor,A741)))</f>
        <v>-109.67769463064782</v>
      </c>
      <c r="L741" s="11"/>
      <c r="M741" s="5">
        <f t="shared" si="23"/>
        <v>62</v>
      </c>
      <c r="N741" s="22" cm="1">
        <f t="array" ref="N741">INDEX(Annuity_PolicyHoldersInforce,A741)*INDEX(Global_QxFactor,INDEX(Global_Age,A741),Global_QxIndex)</f>
        <v>3.4670005651001419E-4</v>
      </c>
      <c r="O741" s="22" cm="1">
        <f t="array" ref="O741">IF(A741=1,1,INDEX(Annuity_PolicyHoldersInforce,(A741-1))-INDEX(Annuity_Deaths,(A741-1)))</f>
        <v>0.96234037427454988</v>
      </c>
      <c r="P741" s="23" cm="1">
        <f t="array" ref="P741">Annuity_Annuity*((1+Annuity_AnnuityEscalation)^INDEX(Annuity_PolicyAge,A741))</f>
        <v>20593.802448270559</v>
      </c>
      <c r="Q741" s="23" cm="1">
        <f t="array" ref="Q741">INDEX(Annuity_PolicyHoldersInforce,A741)*INDEX(Global_EscalatedExpense,A741)</f>
        <v>96.703146177110355</v>
      </c>
      <c r="R741" s="23" cm="1">
        <f t="array" ref="R741">INDEX(Annuity_PolicyHoldersInforce,A741)*INDEX(Annuity_EscalatedAnnuity,A741)</f>
        <v>19818.247555804832</v>
      </c>
      <c r="S741" s="23" cm="1">
        <f t="array" ref="S741">-INDEX(Annuity_ExpensesPaid,A741)-INDEX(Annuity_AnnuitiesPaid,A741)</f>
        <v>-19914.950701981943</v>
      </c>
      <c r="T741" s="23" cm="1">
        <f t="array" ref="T741">IF(A741=Global_MaxT,INDEX(Annuity_NetCF,A741),INDEX(Annuity_NetCF,A741)+(INDEX(Annuity_BEL,(A741+1))*INDEX(Global_DiscountFactor,A741)))</f>
        <v>-3581329.4075176325</v>
      </c>
    </row>
    <row r="742" spans="1:20" x14ac:dyDescent="0.2">
      <c r="A742" s="7">
        <v>740</v>
      </c>
      <c r="B742" s="21">
        <f t="shared" si="22"/>
        <v>83</v>
      </c>
      <c r="C742" s="21"/>
      <c r="D742" s="22" cm="1">
        <f t="array" ref="D742">IF(A742=1,1,INDEX(Life_PolicyHoldersInforce,(A742-1))-INDEX(Life_Deaths,(A742-1))-INDEX(Life_Lapses,(A742-1)))</f>
        <v>1.3359349327618185E-3</v>
      </c>
      <c r="E742" s="22" cm="1">
        <f t="array" ref="E742">(INDEX(Life_PolicyHoldersInforce,A742)-INDEX(Life_Deaths,A742))*INDEX(Life_LapseRateFactor,(Global_DurationInforce+A742))</f>
        <v>1.1674016157466895E-5</v>
      </c>
      <c r="F742" s="22" cm="1">
        <f t="array" ref="F742">INDEX(Life_PolicyHoldersInforce,A742)*INDEX(Global_QxFactor,INDEX(Global_Age,A742),Global_QxIndex)</f>
        <v>4.8129407127013589E-7</v>
      </c>
      <c r="G742" s="11" cm="1">
        <f t="array" ref="G742">INDEX(Life_Deaths,A742)*Life_SumAssured</f>
        <v>0.24064703563506795</v>
      </c>
      <c r="H742" s="11" cm="1">
        <f t="array" ref="H742">INDEX(Life_PolicyHoldersInforce,A742)*Life_Premium</f>
        <v>5.958269800117711E-2</v>
      </c>
      <c r="I742" s="11" cm="1">
        <f t="array" ref="I742">INDEX(Life_PolicyHoldersInforce,A742)*INDEX(Global_EscalatedExpense,A742)</f>
        <v>0.13479164647313338</v>
      </c>
      <c r="J742" s="11" cm="1">
        <f t="array" ref="J742">INDEX(Life_PremiumsReceived,A742)-INDEX(Life_ExpensesPaid,A742)-INDEX(Life_DeathBenefitsPaid,A742)</f>
        <v>-0.3158559841070242</v>
      </c>
      <c r="K742" s="11" cm="1">
        <f t="array" ref="K742">IF(A742=Global_MaxT,INDEX(Life_NetCF,A742),INDEX(Life_NetCF,A742)+(INDEX(Life_BEL,(A742+1))/INDEX(Global_DiscountFactor,A742)))</f>
        <v>-108.82975598103074</v>
      </c>
      <c r="L742" s="11"/>
      <c r="M742" s="5">
        <f t="shared" si="23"/>
        <v>62</v>
      </c>
      <c r="N742" s="22" cm="1">
        <f t="array" ref="N742">INDEX(Annuity_PolicyHoldersInforce,A742)*INDEX(Global_QxFactor,INDEX(Global_Age,A742),Global_QxIndex)</f>
        <v>3.4657515171292028E-4</v>
      </c>
      <c r="O742" s="22" cm="1">
        <f t="array" ref="O742">IF(A742=1,1,INDEX(Annuity_PolicyHoldersInforce,(A742-1))-INDEX(Annuity_Deaths,(A742-1)))</f>
        <v>0.96199367421803983</v>
      </c>
      <c r="P742" s="23" cm="1">
        <f t="array" ref="P742">Annuity_Annuity*((1+Annuity_AnnuityEscalation)^INDEX(Annuity_PolicyAge,A742))</f>
        <v>20593.802448270559</v>
      </c>
      <c r="Q742" s="23" cm="1">
        <f t="array" ref="Q742">INDEX(Annuity_PolicyHoldersInforce,A742)*INDEX(Global_EscalatedExpense,A742)</f>
        <v>97.062145816129416</v>
      </c>
      <c r="R742" s="23" cm="1">
        <f t="array" ref="R742">INDEX(Annuity_PolicyHoldersInforce,A742)*INDEX(Annuity_EscalatedAnnuity,A742)</f>
        <v>19811.107683332259</v>
      </c>
      <c r="S742" s="23" cm="1">
        <f t="array" ref="S742">-INDEX(Annuity_ExpensesPaid,A742)-INDEX(Annuity_AnnuitiesPaid,A742)</f>
        <v>-19908.169829148388</v>
      </c>
      <c r="T742" s="23" cm="1">
        <f t="array" ref="T742">IF(A742=Global_MaxT,INDEX(Annuity_NetCF,A742),INDEX(Annuity_NetCF,A742)+(INDEX(Annuity_BEL,(A742+1))*INDEX(Global_DiscountFactor,A742)))</f>
        <v>-3578749.8217683448</v>
      </c>
    </row>
    <row r="743" spans="1:20" x14ac:dyDescent="0.2">
      <c r="A743" s="7">
        <v>741</v>
      </c>
      <c r="B743" s="21">
        <f t="shared" si="22"/>
        <v>83</v>
      </c>
      <c r="C743" s="21"/>
      <c r="D743" s="22" cm="1">
        <f t="array" ref="D743">IF(A743=1,1,INDEX(Life_PolicyHoldersInforce,(A743-1))-INDEX(Life_Deaths,(A743-1))-INDEX(Life_Lapses,(A743-1)))</f>
        <v>1.3237796225330817E-3</v>
      </c>
      <c r="E743" s="22" cm="1">
        <f t="array" ref="E743">(INDEX(Life_PolicyHoldersInforce,A743)-INDEX(Life_Deaths,A743))*INDEX(Life_LapseRateFactor,(Global_DurationInforce+A743))</f>
        <v>1.1567797445365444E-5</v>
      </c>
      <c r="F743" s="22" cm="1">
        <f t="array" ref="F743">INDEX(Life_PolicyHoldersInforce,A743)*INDEX(Global_QxFactor,INDEX(Global_Age,A743),Global_QxIndex)</f>
        <v>4.7691490683325289E-7</v>
      </c>
      <c r="G743" s="11" cm="1">
        <f t="array" ref="G743">INDEX(Life_Deaths,A743)*Life_SumAssured</f>
        <v>0.23845745341662644</v>
      </c>
      <c r="H743" s="11" cm="1">
        <f t="array" ref="H743">INDEX(Life_PolicyHoldersInforce,A743)*Life_Premium</f>
        <v>5.9040571164975443E-2</v>
      </c>
      <c r="I743" s="11" cm="1">
        <f t="array" ref="I743">INDEX(Life_PolicyHoldersInforce,A743)*INDEX(Global_EscalatedExpense,A743)</f>
        <v>0.13410937499286263</v>
      </c>
      <c r="J743" s="11" cm="1">
        <f t="array" ref="J743">INDEX(Life_PremiumsReceived,A743)-INDEX(Life_ExpensesPaid,A743)-INDEX(Life_DeathBenefitsPaid,A743)</f>
        <v>-0.31352625724451366</v>
      </c>
      <c r="K743" s="11" cm="1">
        <f t="array" ref="K743">IF(A743=Global_MaxT,INDEX(Life_NetCF,A743),INDEX(Life_NetCF,A743)+(INDEX(Life_BEL,(A743+1))/INDEX(Global_DiscountFactor,A743)))</f>
        <v>-107.98826167276803</v>
      </c>
      <c r="L743" s="11"/>
      <c r="M743" s="5">
        <f t="shared" si="23"/>
        <v>62</v>
      </c>
      <c r="N743" s="22" cm="1">
        <f t="array" ref="N743">INDEX(Annuity_PolicyHoldersInforce,A743)*INDEX(Global_QxFactor,INDEX(Global_Age,A743),Global_QxIndex)</f>
        <v>3.464502919149778E-4</v>
      </c>
      <c r="O743" s="22" cm="1">
        <f t="array" ref="O743">IF(A743=1,1,INDEX(Annuity_PolicyHoldersInforce,(A743-1))-INDEX(Annuity_Deaths,(A743-1)))</f>
        <v>0.96164709906632695</v>
      </c>
      <c r="P743" s="23" cm="1">
        <f t="array" ref="P743">Annuity_Annuity*((1+Annuity_AnnuityEscalation)^INDEX(Annuity_PolicyAge,A743))</f>
        <v>20593.802448270559</v>
      </c>
      <c r="Q743" s="23" cm="1">
        <f t="array" ref="Q743">INDEX(Annuity_PolicyHoldersInforce,A743)*INDEX(Global_EscalatedExpense,A743)</f>
        <v>97.42247820124733</v>
      </c>
      <c r="R743" s="23" cm="1">
        <f t="array" ref="R743">INDEX(Annuity_PolicyHoldersInforce,A743)*INDEX(Annuity_EscalatedAnnuity,A743)</f>
        <v>19803.970383124404</v>
      </c>
      <c r="S743" s="23" cm="1">
        <f t="array" ref="S743">-INDEX(Annuity_ExpensesPaid,A743)-INDEX(Annuity_AnnuitiesPaid,A743)</f>
        <v>-19901.39286132565</v>
      </c>
      <c r="T743" s="23" cm="1">
        <f t="array" ref="T743">IF(A743=Global_MaxT,INDEX(Annuity_NetCF,A743),INDEX(Annuity_NetCF,A743)+(INDEX(Annuity_BEL,(A743+1))*INDEX(Global_DiscountFactor,A743)))</f>
        <v>-3576164.4936340596</v>
      </c>
    </row>
    <row r="744" spans="1:20" x14ac:dyDescent="0.2">
      <c r="A744" s="7">
        <v>742</v>
      </c>
      <c r="B744" s="21">
        <f t="shared" si="22"/>
        <v>83</v>
      </c>
      <c r="C744" s="21"/>
      <c r="D744" s="22" cm="1">
        <f t="array" ref="D744">IF(A744=1,1,INDEX(Life_PolicyHoldersInforce,(A744-1))-INDEX(Life_Deaths,(A744-1))-INDEX(Life_Lapses,(A744-1)))</f>
        <v>1.3117349101808829E-3</v>
      </c>
      <c r="E744" s="22" cm="1">
        <f t="array" ref="E744">(INDEX(Life_PolicyHoldersInforce,A744)-INDEX(Life_Deaths,A744))*INDEX(Life_LapseRateFactor,(Global_DurationInforce+A744))</f>
        <v>1.1462545188565091E-5</v>
      </c>
      <c r="F744" s="22" cm="1">
        <f t="array" ref="F744">INDEX(Life_PolicyHoldersInforce,A744)*INDEX(Global_QxFactor,INDEX(Global_Age,A744),Global_QxIndex)</f>
        <v>4.7257558722785636E-7</v>
      </c>
      <c r="G744" s="11" cm="1">
        <f t="array" ref="G744">INDEX(Life_Deaths,A744)*Life_SumAssured</f>
        <v>0.23628779361392818</v>
      </c>
      <c r="H744" s="11" cm="1">
        <f t="array" ref="H744">INDEX(Life_PolicyHoldersInforce,A744)*Life_Premium</f>
        <v>5.850337699406738E-2</v>
      </c>
      <c r="I744" s="11" cm="1">
        <f t="array" ref="I744">INDEX(Life_PolicyHoldersInforce,A744)*INDEX(Global_EscalatedExpense,A744)</f>
        <v>0.13343055694895067</v>
      </c>
      <c r="J744" s="11" cm="1">
        <f t="array" ref="J744">INDEX(Life_PremiumsReceived,A744)-INDEX(Life_ExpensesPaid,A744)-INDEX(Life_DeathBenefitsPaid,A744)</f>
        <v>-0.31121497356881145</v>
      </c>
      <c r="K744" s="11" cm="1">
        <f t="array" ref="K744">IF(A744=Global_MaxT,INDEX(Life_NetCF,A744),INDEX(Life_NetCF,A744)+(INDEX(Life_BEL,(A744+1))/INDEX(Global_DiscountFactor,A744)))</f>
        <v>-107.15316198134293</v>
      </c>
      <c r="L744" s="11"/>
      <c r="M744" s="5">
        <f t="shared" si="23"/>
        <v>62</v>
      </c>
      <c r="N744" s="22" cm="1">
        <f t="array" ref="N744">INDEX(Annuity_PolicyHoldersInforce,A744)*INDEX(Global_QxFactor,INDEX(Global_Age,A744),Global_QxIndex)</f>
        <v>3.4632547709997495E-4</v>
      </c>
      <c r="O744" s="22" cm="1">
        <f t="array" ref="O744">IF(A744=1,1,INDEX(Annuity_PolicyHoldersInforce,(A744-1))-INDEX(Annuity_Deaths,(A744-1)))</f>
        <v>0.96130064877441201</v>
      </c>
      <c r="P744" s="23" cm="1">
        <f t="array" ref="P744">Annuity_Annuity*((1+Annuity_AnnuityEscalation)^INDEX(Annuity_PolicyAge,A744))</f>
        <v>20593.802448270559</v>
      </c>
      <c r="Q744" s="23" cm="1">
        <f t="array" ref="Q744">INDEX(Annuity_PolicyHoldersInforce,A744)*INDEX(Global_EscalatedExpense,A744)</f>
        <v>97.784148280135312</v>
      </c>
      <c r="R744" s="23" cm="1">
        <f t="array" ref="R744">INDEX(Annuity_PolicyHoldersInforce,A744)*INDEX(Annuity_EscalatedAnnuity,A744)</f>
        <v>19796.835654254563</v>
      </c>
      <c r="S744" s="23" cm="1">
        <f t="array" ref="S744">-INDEX(Annuity_ExpensesPaid,A744)-INDEX(Annuity_AnnuitiesPaid,A744)</f>
        <v>-19894.619802534697</v>
      </c>
      <c r="T744" s="23" cm="1">
        <f t="array" ref="T744">IF(A744=Global_MaxT,INDEX(Annuity_NetCF,A744),INDEX(Annuity_NetCF,A744)+(INDEX(Annuity_BEL,(A744+1))*INDEX(Global_DiscountFactor,A744)))</f>
        <v>-3573573.3912394089</v>
      </c>
    </row>
    <row r="745" spans="1:20" x14ac:dyDescent="0.2">
      <c r="A745" s="7">
        <v>743</v>
      </c>
      <c r="B745" s="21">
        <f t="shared" si="22"/>
        <v>83</v>
      </c>
      <c r="C745" s="21"/>
      <c r="D745" s="22" cm="1">
        <f t="array" ref="D745">IF(A745=1,1,INDEX(Life_PolicyHoldersInforce,(A745-1))-INDEX(Life_Deaths,(A745-1))-INDEX(Life_Lapses,(A745-1)))</f>
        <v>1.2997997894050898E-3</v>
      </c>
      <c r="E745" s="22" cm="1">
        <f t="array" ref="E745">(INDEX(Life_PolicyHoldersInforce,A745)-INDEX(Life_Deaths,A745))*INDEX(Life_LapseRateFactor,(Global_DurationInforce+A745))</f>
        <v>1.1358250593550734E-5</v>
      </c>
      <c r="F745" s="22" cm="1">
        <f t="array" ref="F745">INDEX(Life_PolicyHoldersInforce,A745)*INDEX(Global_QxFactor,INDEX(Global_Age,A745),Global_QxIndex)</f>
        <v>4.6827574991661336E-7</v>
      </c>
      <c r="G745" s="11" cm="1">
        <f t="array" ref="G745">INDEX(Life_Deaths,A745)*Life_SumAssured</f>
        <v>0.23413787495830668</v>
      </c>
      <c r="H745" s="11" cm="1">
        <f t="array" ref="H745">INDEX(Life_PolicyHoldersInforce,A745)*Life_Premium</f>
        <v>5.7971070607467007E-2</v>
      </c>
      <c r="I745" s="11" cm="1">
        <f t="array" ref="I745">INDEX(Life_PolicyHoldersInforce,A745)*INDEX(Global_EscalatedExpense,A745)</f>
        <v>0.13275517486122565</v>
      </c>
      <c r="J745" s="11" cm="1">
        <f t="array" ref="J745">INDEX(Life_PremiumsReceived,A745)-INDEX(Life_ExpensesPaid,A745)-INDEX(Life_DeathBenefitsPaid,A745)</f>
        <v>-0.30892197921206532</v>
      </c>
      <c r="K745" s="11" cm="1">
        <f t="array" ref="K745">IF(A745=Global_MaxT,INDEX(Life_NetCF,A745),INDEX(Life_NetCF,A745)+(INDEX(Life_BEL,(A745+1))/INDEX(Global_DiscountFactor,A745)))</f>
        <v>-106.32440757756021</v>
      </c>
      <c r="L745" s="11"/>
      <c r="M745" s="5">
        <f t="shared" si="23"/>
        <v>62</v>
      </c>
      <c r="N745" s="22" cm="1">
        <f t="array" ref="N745">INDEX(Annuity_PolicyHoldersInforce,A745)*INDEX(Global_QxFactor,INDEX(Global_Age,A745),Global_QxIndex)</f>
        <v>3.4620070725170589E-4</v>
      </c>
      <c r="O745" s="22" cm="1">
        <f t="array" ref="O745">IF(A745=1,1,INDEX(Annuity_PolicyHoldersInforce,(A745-1))-INDEX(Annuity_Deaths,(A745-1)))</f>
        <v>0.96095432329731201</v>
      </c>
      <c r="P745" s="23" cm="1">
        <f t="array" ref="P745">Annuity_Annuity*((1+Annuity_AnnuityEscalation)^INDEX(Annuity_PolicyAge,A745))</f>
        <v>20593.802448270559</v>
      </c>
      <c r="Q745" s="23" cm="1">
        <f t="array" ref="Q745">INDEX(Annuity_PolicyHoldersInforce,A745)*INDEX(Global_EscalatedExpense,A745)</f>
        <v>98.147161018832108</v>
      </c>
      <c r="R745" s="23" cm="1">
        <f t="array" ref="R745">INDEX(Annuity_PolicyHoldersInforce,A745)*INDEX(Annuity_EscalatedAnnuity,A745)</f>
        <v>19789.703495796362</v>
      </c>
      <c r="S745" s="23" cm="1">
        <f t="array" ref="S745">-INDEX(Annuity_ExpensesPaid,A745)-INDEX(Annuity_AnnuitiesPaid,A745)</f>
        <v>-19887.850656815193</v>
      </c>
      <c r="T745" s="23" cm="1">
        <f t="array" ref="T745">IF(A745=Global_MaxT,INDEX(Annuity_NetCF,A745),INDEX(Annuity_NetCF,A745)+(INDEX(Annuity_BEL,(A745+1))*INDEX(Global_DiscountFactor,A745)))</f>
        <v>-3570976.4825498294</v>
      </c>
    </row>
    <row r="746" spans="1:20" x14ac:dyDescent="0.2">
      <c r="A746" s="7">
        <v>744</v>
      </c>
      <c r="B746" s="21">
        <f t="shared" si="22"/>
        <v>84</v>
      </c>
      <c r="C746" s="21"/>
      <c r="D746" s="22" cm="1">
        <f t="array" ref="D746">IF(A746=1,1,INDEX(Life_PolicyHoldersInforce,(A746-1))-INDEX(Life_Deaths,(A746-1))-INDEX(Life_Lapses,(A746-1)))</f>
        <v>1.2879732630616224E-3</v>
      </c>
      <c r="E746" s="22" cm="1">
        <f t="array" ref="E746">(INDEX(Life_PolicyHoldersInforce,A746)-INDEX(Life_Deaths,A746))*INDEX(Life_LapseRateFactor,(Global_DurationInforce+A746))</f>
        <v>1.1254403051999656E-5</v>
      </c>
      <c r="F746" s="22" cm="1">
        <f t="array" ref="F746">INDEX(Life_PolicyHoldersInforce,A746)*INDEX(Global_QxFactor,INDEX(Global_Age,A746),Global_QxIndex)</f>
        <v>5.2142948936155266E-7</v>
      </c>
      <c r="G746" s="11" cm="1">
        <f t="array" ref="G746">INDEX(Life_Deaths,A746)*Life_SumAssured</f>
        <v>0.26071474468077632</v>
      </c>
      <c r="H746" s="11" cm="1">
        <f t="array" ref="H746">INDEX(Life_PolicyHoldersInforce,A746)*Life_Premium</f>
        <v>5.744360753254836E-2</v>
      </c>
      <c r="I746" s="11" cm="1">
        <f t="array" ref="I746">INDEX(Life_PolicyHoldersInforce,A746)*INDEX(Global_EscalatedExpense,A746)</f>
        <v>0.13208321133799483</v>
      </c>
      <c r="J746" s="11" cm="1">
        <f t="array" ref="J746">INDEX(Life_PremiumsReceived,A746)-INDEX(Life_ExpensesPaid,A746)-INDEX(Life_DeathBenefitsPaid,A746)</f>
        <v>-0.33535434848622281</v>
      </c>
      <c r="K746" s="11" cm="1">
        <f t="array" ref="K746">IF(A746=Global_MaxT,INDEX(Life_NetCF,A746),INDEX(Life_NetCF,A746)+(INDEX(Life_BEL,(A746+1))/INDEX(Global_DiscountFactor,A746)))</f>
        <v>-105.50194952429636</v>
      </c>
      <c r="L746" s="11"/>
      <c r="M746" s="5">
        <f t="shared" si="23"/>
        <v>63</v>
      </c>
      <c r="N746" s="22" cm="1">
        <f t="array" ref="N746">INDEX(Annuity_PolicyHoldersInforce,A746)*INDEX(Global_QxFactor,INDEX(Global_Age,A746),Global_QxIndex)</f>
        <v>3.8889736084120108E-4</v>
      </c>
      <c r="O746" s="22" cm="1">
        <f t="array" ref="O746">IF(A746=1,1,INDEX(Annuity_PolicyHoldersInforce,(A746-1))-INDEX(Annuity_Deaths,(A746-1)))</f>
        <v>0.96060812259006034</v>
      </c>
      <c r="P746" s="23" cm="1">
        <f t="array" ref="P746">Annuity_Annuity*((1+Annuity_AnnuityEscalation)^INDEX(Annuity_PolicyAge,A746))</f>
        <v>21623.492570684095</v>
      </c>
      <c r="Q746" s="23" cm="1">
        <f t="array" ref="Q746">INDEX(Annuity_PolicyHoldersInforce,A746)*INDEX(Global_EscalatedExpense,A746)</f>
        <v>98.511521401812573</v>
      </c>
      <c r="R746" s="23" cm="1">
        <f t="array" ref="R746">INDEX(Annuity_PolicyHoldersInforce,A746)*INDEX(Annuity_EscalatedAnnuity,A746)</f>
        <v>20771.702602164965</v>
      </c>
      <c r="S746" s="23" cm="1">
        <f t="array" ref="S746">-INDEX(Annuity_ExpensesPaid,A746)-INDEX(Annuity_AnnuitiesPaid,A746)</f>
        <v>-20870.214123566777</v>
      </c>
      <c r="T746" s="23" cm="1">
        <f t="array" ref="T746">IF(A746=Global_MaxT,INDEX(Annuity_NetCF,A746),INDEX(Annuity_NetCF,A746)+(INDEX(Annuity_BEL,(A746+1))*INDEX(Global_DiscountFactor,A746)))</f>
        <v>-3568373.7353707682</v>
      </c>
    </row>
    <row r="747" spans="1:20" x14ac:dyDescent="0.2">
      <c r="A747" s="7">
        <v>745</v>
      </c>
      <c r="B747" s="21">
        <f t="shared" si="22"/>
        <v>84</v>
      </c>
      <c r="C747" s="21"/>
      <c r="D747" s="22" cm="1">
        <f t="array" ref="D747">IF(A747=1,1,INDEX(Life_PolicyHoldersInforce,(A747-1))-INDEX(Life_Deaths,(A747-1))-INDEX(Life_Lapses,(A747-1)))</f>
        <v>1.2761974305202613E-3</v>
      </c>
      <c r="E747" s="22" cm="1">
        <f t="array" ref="E747">(INDEX(Life_PolicyHoldersInforce,A747)-INDEX(Life_Deaths,A747))*INDEX(Life_LapseRateFactor,(Global_DurationInforce+A747))</f>
        <v>1.1151504979893488E-5</v>
      </c>
      <c r="F747" s="22" cm="1">
        <f t="array" ref="F747">INDEX(Life_PolicyHoldersInforce,A747)*INDEX(Global_QxFactor,INDEX(Global_Age,A747),Global_QxIndex)</f>
        <v>5.1666210285986933E-7</v>
      </c>
      <c r="G747" s="11" cm="1">
        <f t="array" ref="G747">INDEX(Life_Deaths,A747)*Life_SumAssured</f>
        <v>0.25833105142993468</v>
      </c>
      <c r="H747" s="11" cm="1">
        <f t="array" ref="H747">INDEX(Life_PolicyHoldersInforce,A747)*Life_Premium</f>
        <v>5.6918405401203659E-2</v>
      </c>
      <c r="I747" s="11" cm="1">
        <f t="array" ref="I747">INDEX(Life_PolicyHoldersInforce,A747)*INDEX(Global_EscalatedExpense,A747)</f>
        <v>0.13140878884562379</v>
      </c>
      <c r="J747" s="11" cm="1">
        <f t="array" ref="J747">INDEX(Life_PremiumsReceived,A747)-INDEX(Life_ExpensesPaid,A747)-INDEX(Life_DeathBenefitsPaid,A747)</f>
        <v>-0.33282143487435478</v>
      </c>
      <c r="K747" s="11" cm="1">
        <f t="array" ref="K747">IF(A747=Global_MaxT,INDEX(Life_NetCF,A747),INDEX(Life_NetCF,A747)+(INDEX(Life_BEL,(A747+1))/INDEX(Global_DiscountFactor,A747)))</f>
        <v>-104.6571711034384</v>
      </c>
      <c r="L747" s="11"/>
      <c r="M747" s="5">
        <f t="shared" si="23"/>
        <v>63</v>
      </c>
      <c r="N747" s="22" cm="1">
        <f t="array" ref="N747">INDEX(Annuity_PolicyHoldersInforce,A747)*INDEX(Global_QxFactor,INDEX(Global_Age,A747),Global_QxIndex)</f>
        <v>3.8873991770313818E-4</v>
      </c>
      <c r="O747" s="22" cm="1">
        <f t="array" ref="O747">IF(A747=1,1,INDEX(Annuity_PolicyHoldersInforce,(A747-1))-INDEX(Annuity_Deaths,(A747-1)))</f>
        <v>0.9602192252292191</v>
      </c>
      <c r="P747" s="23" cm="1">
        <f t="array" ref="P747">Annuity_Annuity*((1+Annuity_AnnuityEscalation)^INDEX(Annuity_PolicyAge,A747))</f>
        <v>21623.492570684095</v>
      </c>
      <c r="Q747" s="23" cm="1">
        <f t="array" ref="Q747">INDEX(Annuity_PolicyHoldersInforce,A747)*INDEX(Global_EscalatedExpense,A747)</f>
        <v>98.872825157009757</v>
      </c>
      <c r="R747" s="23" cm="1">
        <f t="array" ref="R747">INDEX(Annuity_PolicyHoldersInforce,A747)*INDEX(Annuity_EscalatedAnnuity,A747)</f>
        <v>20763.293282972056</v>
      </c>
      <c r="S747" s="23" cm="1">
        <f t="array" ref="S747">-INDEX(Annuity_ExpensesPaid,A747)-INDEX(Annuity_AnnuitiesPaid,A747)</f>
        <v>-20862.166108129066</v>
      </c>
      <c r="T747" s="23" cm="1">
        <f t="array" ref="T747">IF(A747=Global_MaxT,INDEX(Annuity_NetCF,A747),INDEX(Annuity_NetCF,A747)+(INDEX(Annuity_BEL,(A747+1))*INDEX(Global_DiscountFactor,A747)))</f>
        <v>-3564771.1740176049</v>
      </c>
    </row>
    <row r="748" spans="1:20" x14ac:dyDescent="0.2">
      <c r="A748" s="7">
        <v>746</v>
      </c>
      <c r="B748" s="21">
        <f t="shared" si="22"/>
        <v>84</v>
      </c>
      <c r="C748" s="21"/>
      <c r="D748" s="22" cm="1">
        <f t="array" ref="D748">IF(A748=1,1,INDEX(Life_PolicyHoldersInforce,(A748-1))-INDEX(Life_Deaths,(A748-1))-INDEX(Life_Lapses,(A748-1)))</f>
        <v>1.264529263437508E-3</v>
      </c>
      <c r="E748" s="22" cm="1">
        <f t="array" ref="E748">(INDEX(Life_PolicyHoldersInforce,A748)-INDEX(Life_Deaths,A748))*INDEX(Life_LapseRateFactor,(Global_DurationInforce+A748))</f>
        <v>1.1049547696311976E-5</v>
      </c>
      <c r="F748" s="22" cm="1">
        <f t="array" ref="F748">INDEX(Life_PolicyHoldersInforce,A748)*INDEX(Global_QxFactor,INDEX(Global_Age,A748),Global_QxIndex)</f>
        <v>5.1193830417690374E-7</v>
      </c>
      <c r="G748" s="11" cm="1">
        <f t="array" ref="G748">INDEX(Life_Deaths,A748)*Life_SumAssured</f>
        <v>0.25596915208845189</v>
      </c>
      <c r="H748" s="11" cm="1">
        <f t="array" ref="H748">INDEX(Life_PolicyHoldersInforce,A748)*Life_Premium</f>
        <v>5.6398005149312862E-2</v>
      </c>
      <c r="I748" s="11" cm="1">
        <f t="array" ref="I748">INDEX(Life_PolicyHoldersInforce,A748)*INDEX(Global_EscalatedExpense,A748)</f>
        <v>0.13073780998317119</v>
      </c>
      <c r="J748" s="11" cm="1">
        <f t="array" ref="J748">INDEX(Life_PremiumsReceived,A748)-INDEX(Life_ExpensesPaid,A748)-INDEX(Life_DeathBenefitsPaid,A748)</f>
        <v>-0.33030895692231022</v>
      </c>
      <c r="K748" s="11" cm="1">
        <f t="array" ref="K748">IF(A748=Global_MaxT,INDEX(Life_NetCF,A748),INDEX(Life_NetCF,A748)+(INDEX(Life_BEL,(A748+1))/INDEX(Global_DiscountFactor,A748)))</f>
        <v>-103.81900541008682</v>
      </c>
      <c r="L748" s="11"/>
      <c r="M748" s="5">
        <f t="shared" si="23"/>
        <v>63</v>
      </c>
      <c r="N748" s="22" cm="1">
        <f t="array" ref="N748">INDEX(Annuity_PolicyHoldersInforce,A748)*INDEX(Global_QxFactor,INDEX(Global_Age,A748),Global_QxIndex)</f>
        <v>3.885825383051369E-4</v>
      </c>
      <c r="O748" s="22" cm="1">
        <f t="array" ref="O748">IF(A748=1,1,INDEX(Annuity_PolicyHoldersInforce,(A748-1))-INDEX(Annuity_Deaths,(A748-1)))</f>
        <v>0.95983048531151594</v>
      </c>
      <c r="P748" s="23" cm="1">
        <f t="array" ref="P748">Annuity_Annuity*((1+Annuity_AnnuityEscalation)^INDEX(Annuity_PolicyAge,A748))</f>
        <v>21623.492570684095</v>
      </c>
      <c r="Q748" s="23" cm="1">
        <f t="array" ref="Q748">INDEX(Annuity_PolicyHoldersInforce,A748)*INDEX(Global_EscalatedExpense,A748)</f>
        <v>99.235454040493522</v>
      </c>
      <c r="R748" s="23" cm="1">
        <f t="array" ref="R748">INDEX(Annuity_PolicyHoldersInforce,A748)*INDEX(Annuity_EscalatedAnnuity,A748)</f>
        <v>20754.887368249674</v>
      </c>
      <c r="S748" s="23" cm="1">
        <f t="array" ref="S748">-INDEX(Annuity_ExpensesPaid,A748)-INDEX(Annuity_AnnuitiesPaid,A748)</f>
        <v>-20854.122822290166</v>
      </c>
      <c r="T748" s="23" cm="1">
        <f t="array" ref="T748">IF(A748=Global_MaxT,INDEX(Annuity_NetCF,A748),INDEX(Annuity_NetCF,A748)+(INDEX(Annuity_BEL,(A748+1))*INDEX(Global_DiscountFactor,A748)))</f>
        <v>-3561159.1642044499</v>
      </c>
    </row>
    <row r="749" spans="1:20" x14ac:dyDescent="0.2">
      <c r="A749" s="7">
        <v>747</v>
      </c>
      <c r="B749" s="21">
        <f t="shared" si="22"/>
        <v>84</v>
      </c>
      <c r="C749" s="21"/>
      <c r="D749" s="22" cm="1">
        <f t="array" ref="D749">IF(A749=1,1,INDEX(Life_PolicyHoldersInforce,(A749-1))-INDEX(Life_Deaths,(A749-1))-INDEX(Life_Lapses,(A749-1)))</f>
        <v>1.2529677774370193E-3</v>
      </c>
      <c r="E749" s="22" cm="1">
        <f t="array" ref="E749">(INDEX(Life_PolicyHoldersInforce,A749)-INDEX(Life_Deaths,A749))*INDEX(Life_LapseRateFactor,(Global_DurationInforce+A749))</f>
        <v>1.0948522599703796E-5</v>
      </c>
      <c r="F749" s="22" cm="1">
        <f t="array" ref="F749">INDEX(Life_PolicyHoldersInforce,A749)*INDEX(Global_QxFactor,INDEX(Global_Age,A749),Global_QxIndex)</f>
        <v>5.0725769479285074E-7</v>
      </c>
      <c r="G749" s="11" cm="1">
        <f t="array" ref="G749">INDEX(Life_Deaths,A749)*Life_SumAssured</f>
        <v>0.25362884739642538</v>
      </c>
      <c r="H749" s="11" cm="1">
        <f t="array" ref="H749">INDEX(Life_PolicyHoldersInforce,A749)*Life_Premium</f>
        <v>5.5882362873691062E-2</v>
      </c>
      <c r="I749" s="11" cm="1">
        <f t="array" ref="I749">INDEX(Life_PolicyHoldersInforce,A749)*INDEX(Global_EscalatedExpense,A749)</f>
        <v>0.13007025716731549</v>
      </c>
      <c r="J749" s="11" cm="1">
        <f t="array" ref="J749">INDEX(Life_PremiumsReceived,A749)-INDEX(Life_ExpensesPaid,A749)-INDEX(Life_DeathBenefitsPaid,A749)</f>
        <v>-0.32781674169004982</v>
      </c>
      <c r="K749" s="11" cm="1">
        <f t="array" ref="K749">IF(A749=Global_MaxT,INDEX(Life_NetCF,A749),INDEX(Life_NetCF,A749)+(INDEX(Life_BEL,(A749+1))/INDEX(Global_DiscountFactor,A749)))</f>
        <v>-102.98740007570281</v>
      </c>
      <c r="L749" s="11"/>
      <c r="M749" s="5">
        <f t="shared" si="23"/>
        <v>63</v>
      </c>
      <c r="N749" s="22" cm="1">
        <f t="array" ref="N749">INDEX(Annuity_PolicyHoldersInforce,A749)*INDEX(Global_QxFactor,INDEX(Global_Age,A749),Global_QxIndex)</f>
        <v>3.8842522262139232E-4</v>
      </c>
      <c r="O749" s="22" cm="1">
        <f t="array" ref="O749">IF(A749=1,1,INDEX(Annuity_PolicyHoldersInforce,(A749-1))-INDEX(Annuity_Deaths,(A749-1)))</f>
        <v>0.95944190277321084</v>
      </c>
      <c r="P749" s="23" cm="1">
        <f t="array" ref="P749">Annuity_Annuity*((1+Annuity_AnnuityEscalation)^INDEX(Annuity_PolicyAge,A749))</f>
        <v>21623.492570684095</v>
      </c>
      <c r="Q749" s="23" cm="1">
        <f t="array" ref="Q749">INDEX(Annuity_PolicyHoldersInforce,A749)*INDEX(Global_EscalatedExpense,A749)</f>
        <v>99.599412912342729</v>
      </c>
      <c r="R749" s="23" cm="1">
        <f t="array" ref="R749">INDEX(Annuity_PolicyHoldersInforce,A749)*INDEX(Annuity_EscalatedAnnuity,A749)</f>
        <v>20746.484856619536</v>
      </c>
      <c r="S749" s="23" cm="1">
        <f t="array" ref="S749">-INDEX(Annuity_ExpensesPaid,A749)-INDEX(Annuity_AnnuitiesPaid,A749)</f>
        <v>-20846.084269531879</v>
      </c>
      <c r="T749" s="23" cm="1">
        <f t="array" ref="T749">IF(A749=Global_MaxT,INDEX(Annuity_NetCF,A749),INDEX(Annuity_NetCF,A749)+(INDEX(Annuity_BEL,(A749+1))*INDEX(Global_DiscountFactor,A749)))</f>
        <v>-3557537.6551878261</v>
      </c>
    </row>
    <row r="750" spans="1:20" x14ac:dyDescent="0.2">
      <c r="A750" s="7">
        <v>748</v>
      </c>
      <c r="B750" s="21">
        <f t="shared" si="22"/>
        <v>84</v>
      </c>
      <c r="C750" s="21"/>
      <c r="D750" s="22" cm="1">
        <f t="array" ref="D750">IF(A750=1,1,INDEX(Life_PolicyHoldersInforce,(A750-1))-INDEX(Life_Deaths,(A750-1))-INDEX(Life_Lapses,(A750-1)))</f>
        <v>1.2415119971425227E-3</v>
      </c>
      <c r="E750" s="22" cm="1">
        <f t="array" ref="E750">(INDEX(Life_PolicyHoldersInforce,A750)-INDEX(Life_Deaths,A750))*INDEX(Life_LapseRateFactor,(Global_DurationInforce+A750))</f>
        <v>1.0848421167160897E-5</v>
      </c>
      <c r="F750" s="22" cm="1">
        <f t="array" ref="F750">INDEX(Life_PolicyHoldersInforce,A750)*INDEX(Global_QxFactor,INDEX(Global_Age,A750),Global_QxIndex)</f>
        <v>5.0261987983153835E-7</v>
      </c>
      <c r="G750" s="11" cm="1">
        <f t="array" ref="G750">INDEX(Life_Deaths,A750)*Life_SumAssured</f>
        <v>0.25130993991576916</v>
      </c>
      <c r="H750" s="11" cm="1">
        <f t="array" ref="H750">INDEX(Life_PolicyHoldersInforce,A750)*Life_Premium</f>
        <v>5.5371435072556513E-2</v>
      </c>
      <c r="I750" s="11" cm="1">
        <f t="array" ref="I750">INDEX(Life_PolicyHoldersInforce,A750)*INDEX(Global_EscalatedExpense,A750)</f>
        <v>0.12940611290451726</v>
      </c>
      <c r="J750" s="11" cm="1">
        <f t="array" ref="J750">INDEX(Life_PremiumsReceived,A750)-INDEX(Life_ExpensesPaid,A750)-INDEX(Life_DeathBenefitsPaid,A750)</f>
        <v>-0.32534461774772994</v>
      </c>
      <c r="K750" s="11" cm="1">
        <f t="array" ref="K750">IF(A750=Global_MaxT,INDEX(Life_NetCF,A750),INDEX(Life_NetCF,A750)+(INDEX(Life_BEL,(A750+1))/INDEX(Global_DiscountFactor,A750)))</f>
        <v>-102.16230315752162</v>
      </c>
      <c r="L750" s="11"/>
      <c r="M750" s="5">
        <f t="shared" si="23"/>
        <v>63</v>
      </c>
      <c r="N750" s="22" cm="1">
        <f t="array" ref="N750">INDEX(Annuity_PolicyHoldersInforce,A750)*INDEX(Global_QxFactor,INDEX(Global_Age,A750),Global_QxIndex)</f>
        <v>3.8826797062611006E-4</v>
      </c>
      <c r="O750" s="22" cm="1">
        <f t="array" ref="O750">IF(A750=1,1,INDEX(Annuity_PolicyHoldersInforce,(A750-1))-INDEX(Annuity_Deaths,(A750-1)))</f>
        <v>0.95905347755058945</v>
      </c>
      <c r="P750" s="23" cm="1">
        <f t="array" ref="P750">Annuity_Annuity*((1+Annuity_AnnuityEscalation)^INDEX(Annuity_PolicyAge,A750))</f>
        <v>21623.492570684095</v>
      </c>
      <c r="Q750" s="23" cm="1">
        <f t="array" ref="Q750">INDEX(Annuity_PolicyHoldersInforce,A750)*INDEX(Global_EscalatedExpense,A750)</f>
        <v>99.964706650462006</v>
      </c>
      <c r="R750" s="23" cm="1">
        <f t="array" ref="R750">INDEX(Annuity_PolicyHoldersInforce,A750)*INDEX(Annuity_EscalatedAnnuity,A750)</f>
        <v>20738.085746703917</v>
      </c>
      <c r="S750" s="23" cm="1">
        <f t="array" ref="S750">-INDEX(Annuity_ExpensesPaid,A750)-INDEX(Annuity_AnnuitiesPaid,A750)</f>
        <v>-20838.050453354379</v>
      </c>
      <c r="T750" s="23" cm="1">
        <f t="array" ref="T750">IF(A750=Global_MaxT,INDEX(Annuity_NetCF,A750),INDEX(Annuity_NetCF,A750)+(INDEX(Annuity_BEL,(A750+1))*INDEX(Global_DiscountFactor,A750)))</f>
        <v>-3553906.5959737613</v>
      </c>
    </row>
    <row r="751" spans="1:20" x14ac:dyDescent="0.2">
      <c r="A751" s="7">
        <v>749</v>
      </c>
      <c r="B751" s="21">
        <f t="shared" si="22"/>
        <v>84</v>
      </c>
      <c r="C751" s="21"/>
      <c r="D751" s="22" cm="1">
        <f t="array" ref="D751">IF(A751=1,1,INDEX(Life_PolicyHoldersInforce,(A751-1))-INDEX(Life_Deaths,(A751-1))-INDEX(Life_Lapses,(A751-1)))</f>
        <v>1.2301609560955301E-3</v>
      </c>
      <c r="E751" s="22" cm="1">
        <f t="array" ref="E751">(INDEX(Life_PolicyHoldersInforce,A751)-INDEX(Life_Deaths,A751))*INDEX(Life_LapseRateFactor,(Global_DurationInforce+A751))</f>
        <v>1.0749234953699466E-5</v>
      </c>
      <c r="F751" s="22" cm="1">
        <f t="array" ref="F751">INDEX(Life_PolicyHoldersInforce,A751)*INDEX(Global_QxFactor,INDEX(Global_Age,A751),Global_QxIndex)</f>
        <v>4.9802446802711476E-7</v>
      </c>
      <c r="G751" s="11" cm="1">
        <f t="array" ref="G751">INDEX(Life_Deaths,A751)*Life_SumAssured</f>
        <v>0.24901223401355738</v>
      </c>
      <c r="H751" s="11" cm="1">
        <f t="array" ref="H751">INDEX(Life_PolicyHoldersInforce,A751)*Life_Premium</f>
        <v>5.4865178641860642E-2</v>
      </c>
      <c r="I751" s="11" cm="1">
        <f t="array" ref="I751">INDEX(Life_PolicyHoldersInforce,A751)*INDEX(Global_EscalatedExpense,A751)</f>
        <v>0.12874535979055987</v>
      </c>
      <c r="J751" s="11" cm="1">
        <f t="array" ref="J751">INDEX(Life_PremiumsReceived,A751)-INDEX(Life_ExpensesPaid,A751)-INDEX(Life_DeathBenefitsPaid,A751)</f>
        <v>-0.32289241516225664</v>
      </c>
      <c r="K751" s="11" cm="1">
        <f t="array" ref="K751">IF(A751=Global_MaxT,INDEX(Life_NetCF,A751),INDEX(Life_NetCF,A751)+(INDEX(Life_BEL,(A751+1))/INDEX(Global_DiscountFactor,A751)))</f>
        <v>-101.34366313498725</v>
      </c>
      <c r="L751" s="11"/>
      <c r="M751" s="5">
        <f t="shared" si="23"/>
        <v>63</v>
      </c>
      <c r="N751" s="22" cm="1">
        <f t="array" ref="N751">INDEX(Annuity_PolicyHoldersInforce,A751)*INDEX(Global_QxFactor,INDEX(Global_Age,A751),Global_QxIndex)</f>
        <v>3.8811078229350623E-4</v>
      </c>
      <c r="O751" s="22" cm="1">
        <f t="array" ref="O751">IF(A751=1,1,INDEX(Annuity_PolicyHoldersInforce,(A751-1))-INDEX(Annuity_Deaths,(A751-1)))</f>
        <v>0.95866520957996337</v>
      </c>
      <c r="P751" s="23" cm="1">
        <f t="array" ref="P751">Annuity_Annuity*((1+Annuity_AnnuityEscalation)^INDEX(Annuity_PolicyAge,A751))</f>
        <v>21623.492570684095</v>
      </c>
      <c r="Q751" s="23" cm="1">
        <f t="array" ref="Q751">INDEX(Annuity_PolicyHoldersInforce,A751)*INDEX(Global_EscalatedExpense,A751)</f>
        <v>100.33134015064627</v>
      </c>
      <c r="R751" s="23" cm="1">
        <f t="array" ref="R751">INDEX(Annuity_PolicyHoldersInforce,A751)*INDEX(Annuity_EscalatedAnnuity,A751)</f>
        <v>20729.690037125649</v>
      </c>
      <c r="S751" s="23" cm="1">
        <f t="array" ref="S751">-INDEX(Annuity_ExpensesPaid,A751)-INDEX(Annuity_AnnuitiesPaid,A751)</f>
        <v>-20830.021377276295</v>
      </c>
      <c r="T751" s="23" cm="1">
        <f t="array" ref="T751">IF(A751=Global_MaxT,INDEX(Annuity_NetCF,A751),INDEX(Annuity_NetCF,A751)+(INDEX(Annuity_BEL,(A751+1))*INDEX(Global_DiscountFactor,A751)))</f>
        <v>-3550265.9353165501</v>
      </c>
    </row>
    <row r="752" spans="1:20" x14ac:dyDescent="0.2">
      <c r="A752" s="7">
        <v>750</v>
      </c>
      <c r="B752" s="21">
        <f t="shared" si="22"/>
        <v>84</v>
      </c>
      <c r="C752" s="21"/>
      <c r="D752" s="22" cm="1">
        <f t="array" ref="D752">IF(A752=1,1,INDEX(Life_PolicyHoldersInforce,(A752-1))-INDEX(Life_Deaths,(A752-1))-INDEX(Life_Lapses,(A752-1)))</f>
        <v>1.2189136966738036E-3</v>
      </c>
      <c r="E752" s="22" cm="1">
        <f t="array" ref="E752">(INDEX(Life_PolicyHoldersInforce,A752)-INDEX(Life_Deaths,A752))*INDEX(Life_LapseRateFactor,(Global_DurationInforce+A752))</f>
        <v>1.0650955591547477E-5</v>
      </c>
      <c r="F752" s="22" cm="1">
        <f t="array" ref="F752">INDEX(Life_PolicyHoldersInforce,A752)*INDEX(Global_QxFactor,INDEX(Global_Age,A752),Global_QxIndex)</f>
        <v>4.9347107169103945E-7</v>
      </c>
      <c r="G752" s="11" cm="1">
        <f t="array" ref="G752">INDEX(Life_Deaths,A752)*Life_SumAssured</f>
        <v>0.24673553584551972</v>
      </c>
      <c r="H752" s="11" cm="1">
        <f t="array" ref="H752">INDEX(Life_PolicyHoldersInforce,A752)*Life_Premium</f>
        <v>5.4363550871651643E-2</v>
      </c>
      <c r="I752" s="11" cm="1">
        <f t="array" ref="I752">INDEX(Life_PolicyHoldersInforce,A752)*INDEX(Global_EscalatedExpense,A752)</f>
        <v>0.12808798051009299</v>
      </c>
      <c r="J752" s="11" cm="1">
        <f t="array" ref="J752">INDEX(Life_PremiumsReceived,A752)-INDEX(Life_ExpensesPaid,A752)-INDEX(Life_DeathBenefitsPaid,A752)</f>
        <v>-0.32045996548396105</v>
      </c>
      <c r="K752" s="11" cm="1">
        <f t="array" ref="K752">IF(A752=Global_MaxT,INDEX(Life_NetCF,A752),INDEX(Life_NetCF,A752)+(INDEX(Life_BEL,(A752+1))/INDEX(Global_DiscountFactor,A752)))</f>
        <v>-100.53142890621778</v>
      </c>
      <c r="L752" s="11"/>
      <c r="M752" s="5">
        <f t="shared" si="23"/>
        <v>63</v>
      </c>
      <c r="N752" s="22" cm="1">
        <f t="array" ref="N752">INDEX(Annuity_PolicyHoldersInforce,A752)*INDEX(Global_QxFactor,INDEX(Global_Age,A752),Global_QxIndex)</f>
        <v>3.8795365759780723E-4</v>
      </c>
      <c r="O752" s="22" cm="1">
        <f t="array" ref="O752">IF(A752=1,1,INDEX(Annuity_PolicyHoldersInforce,(A752-1))-INDEX(Annuity_Deaths,(A752-1)))</f>
        <v>0.95827709879766987</v>
      </c>
      <c r="P752" s="23" cm="1">
        <f t="array" ref="P752">Annuity_Annuity*((1+Annuity_AnnuityEscalation)^INDEX(Annuity_PolicyAge,A752))</f>
        <v>21623.492570684095</v>
      </c>
      <c r="Q752" s="23" cm="1">
        <f t="array" ref="Q752">INDEX(Annuity_PolicyHoldersInforce,A752)*INDEX(Global_EscalatedExpense,A752)</f>
        <v>100.69931832664616</v>
      </c>
      <c r="R752" s="23" cm="1">
        <f t="array" ref="R752">INDEX(Annuity_PolicyHoldersInforce,A752)*INDEX(Annuity_EscalatedAnnuity,A752)</f>
        <v>20721.297726508124</v>
      </c>
      <c r="S752" s="23" cm="1">
        <f t="array" ref="S752">-INDEX(Annuity_ExpensesPaid,A752)-INDEX(Annuity_AnnuitiesPaid,A752)</f>
        <v>-20821.99704483477</v>
      </c>
      <c r="T752" s="23" cm="1">
        <f t="array" ref="T752">IF(A752=Global_MaxT,INDEX(Annuity_NetCF,A752),INDEX(Annuity_NetCF,A752)+(INDEX(Annuity_BEL,(A752+1))*INDEX(Global_DiscountFactor,A752)))</f>
        <v>-3546615.6217175112</v>
      </c>
    </row>
    <row r="753" spans="1:20" x14ac:dyDescent="0.2">
      <c r="A753" s="7">
        <v>751</v>
      </c>
      <c r="B753" s="21">
        <f t="shared" si="22"/>
        <v>84</v>
      </c>
      <c r="C753" s="21"/>
      <c r="D753" s="22" cm="1">
        <f t="array" ref="D753">IF(A753=1,1,INDEX(Life_PolicyHoldersInforce,(A753-1))-INDEX(Life_Deaths,(A753-1))-INDEX(Life_Lapses,(A753-1)))</f>
        <v>1.2077692700105649E-3</v>
      </c>
      <c r="E753" s="22" cm="1">
        <f t="array" ref="E753">(INDEX(Life_PolicyHoldersInforce,A753)-INDEX(Life_Deaths,A753))*INDEX(Life_LapseRateFactor,(Global_DurationInforce+A753))</f>
        <v>1.0553574789438748E-5</v>
      </c>
      <c r="F753" s="22" cm="1">
        <f t="array" ref="F753">INDEX(Life_PolicyHoldersInforce,A753)*INDEX(Global_QxFactor,INDEX(Global_Age,A753),Global_QxIndex)</f>
        <v>4.8895930667937567E-7</v>
      </c>
      <c r="G753" s="11" cm="1">
        <f t="array" ref="G753">INDEX(Life_Deaths,A753)*Life_SumAssured</f>
        <v>0.24447965333968782</v>
      </c>
      <c r="H753" s="11" cm="1">
        <f t="array" ref="H753">INDEX(Life_PolicyHoldersInforce,A753)*Life_Premium</f>
        <v>5.3866509442471198E-2</v>
      </c>
      <c r="I753" s="11" cm="1">
        <f t="array" ref="I753">INDEX(Life_PolicyHoldersInforce,A753)*INDEX(Global_EscalatedExpense,A753)</f>
        <v>0.1274339578361795</v>
      </c>
      <c r="J753" s="11" cm="1">
        <f t="array" ref="J753">INDEX(Life_PremiumsReceived,A753)-INDEX(Life_ExpensesPaid,A753)-INDEX(Life_DeathBenefitsPaid,A753)</f>
        <v>-0.31804710173339612</v>
      </c>
      <c r="K753" s="11" cm="1">
        <f t="array" ref="K753">IF(A753=Global_MaxT,INDEX(Life_NetCF,A753),INDEX(Life_NetCF,A753)+(INDEX(Life_BEL,(A753+1))/INDEX(Global_DiscountFactor,A753)))</f>
        <v>-99.725549784501126</v>
      </c>
      <c r="L753" s="11"/>
      <c r="M753" s="5">
        <f t="shared" si="23"/>
        <v>63</v>
      </c>
      <c r="N753" s="22" cm="1">
        <f t="array" ref="N753">INDEX(Annuity_PolicyHoldersInforce,A753)*INDEX(Global_QxFactor,INDEX(Global_Age,A753),Global_QxIndex)</f>
        <v>3.8779659651324997E-4</v>
      </c>
      <c r="O753" s="22" cm="1">
        <f t="array" ref="O753">IF(A753=1,1,INDEX(Annuity_PolicyHoldersInforce,(A753-1))-INDEX(Annuity_Deaths,(A753-1)))</f>
        <v>0.95788914514007206</v>
      </c>
      <c r="P753" s="23" cm="1">
        <f t="array" ref="P753">Annuity_Annuity*((1+Annuity_AnnuityEscalation)^INDEX(Annuity_PolicyAge,A753))</f>
        <v>21623.492570684095</v>
      </c>
      <c r="Q753" s="23" cm="1">
        <f t="array" ref="Q753">INDEX(Annuity_PolicyHoldersInforce,A753)*INDEX(Global_EscalatedExpense,A753)</f>
        <v>101.06864611023443</v>
      </c>
      <c r="R753" s="23" cm="1">
        <f t="array" ref="R753">INDEX(Annuity_PolicyHoldersInforce,A753)*INDEX(Annuity_EscalatedAnnuity,A753)</f>
        <v>20712.908813475286</v>
      </c>
      <c r="S753" s="23" cm="1">
        <f t="array" ref="S753">-INDEX(Annuity_ExpensesPaid,A753)-INDEX(Annuity_AnnuitiesPaid,A753)</f>
        <v>-20813.97745958552</v>
      </c>
      <c r="T753" s="23" cm="1">
        <f t="array" ref="T753">IF(A753=Global_MaxT,INDEX(Annuity_NetCF,A753),INDEX(Annuity_NetCF,A753)+(INDEX(Annuity_BEL,(A753+1))*INDEX(Global_DiscountFactor,A753)))</f>
        <v>-3542955.6034237347</v>
      </c>
    </row>
    <row r="754" spans="1:20" x14ac:dyDescent="0.2">
      <c r="A754" s="7">
        <v>752</v>
      </c>
      <c r="B754" s="21">
        <f t="shared" si="22"/>
        <v>84</v>
      </c>
      <c r="C754" s="21"/>
      <c r="D754" s="22" cm="1">
        <f t="array" ref="D754">IF(A754=1,1,INDEX(Life_PolicyHoldersInforce,(A754-1))-INDEX(Life_Deaths,(A754-1))-INDEX(Life_Lapses,(A754-1)))</f>
        <v>1.196726735914447E-3</v>
      </c>
      <c r="E754" s="22" cm="1">
        <f t="array" ref="E754">(INDEX(Life_PolicyHoldersInforce,A754)-INDEX(Life_Deaths,A754))*INDEX(Life_LapseRateFactor,(Global_DurationInforce+A754))</f>
        <v>1.0457084331913455E-5</v>
      </c>
      <c r="F754" s="22" cm="1">
        <f t="array" ref="F754">INDEX(Life_PolicyHoldersInforce,A754)*INDEX(Global_QxFactor,INDEX(Global_Age,A754),Global_QxIndex)</f>
        <v>4.8448879236038338E-7</v>
      </c>
      <c r="G754" s="11" cm="1">
        <f t="array" ref="G754">INDEX(Life_Deaths,A754)*Life_SumAssured</f>
        <v>0.2422443961801917</v>
      </c>
      <c r="H754" s="11" cm="1">
        <f t="array" ref="H754">INDEX(Life_PolicyHoldersInforce,A754)*Life_Premium</f>
        <v>5.3374012421784335E-2</v>
      </c>
      <c r="I754" s="11" cm="1">
        <f t="array" ref="I754">INDEX(Life_PolicyHoldersInforce,A754)*INDEX(Global_EscalatedExpense,A754)</f>
        <v>0.12678327462984362</v>
      </c>
      <c r="J754" s="11" cm="1">
        <f t="array" ref="J754">INDEX(Life_PremiumsReceived,A754)-INDEX(Life_ExpensesPaid,A754)-INDEX(Life_DeathBenefitsPaid,A754)</f>
        <v>-0.31565365838825099</v>
      </c>
      <c r="K754" s="11" cm="1">
        <f t="array" ref="K754">IF(A754=Global_MaxT,INDEX(Life_NetCF,A754),INDEX(Life_NetCF,A754)+(INDEX(Life_BEL,(A754+1))/INDEX(Global_DiscountFactor,A754)))</f>
        <v>-98.925975494820804</v>
      </c>
      <c r="L754" s="11"/>
      <c r="M754" s="5">
        <f t="shared" si="23"/>
        <v>63</v>
      </c>
      <c r="N754" s="22" cm="1">
        <f t="array" ref="N754">INDEX(Annuity_PolicyHoldersInforce,A754)*INDEX(Global_QxFactor,INDEX(Global_Age,A754),Global_QxIndex)</f>
        <v>3.8763959901408189E-4</v>
      </c>
      <c r="O754" s="22" cm="1">
        <f t="array" ref="O754">IF(A754=1,1,INDEX(Annuity_PolicyHoldersInforce,(A754-1))-INDEX(Annuity_Deaths,(A754-1)))</f>
        <v>0.95750134854355884</v>
      </c>
      <c r="P754" s="23" cm="1">
        <f t="array" ref="P754">Annuity_Annuity*((1+Annuity_AnnuityEscalation)^INDEX(Annuity_PolicyAge,A754))</f>
        <v>21623.492570684095</v>
      </c>
      <c r="Q754" s="23" cm="1">
        <f t="array" ref="Q754">INDEX(Annuity_PolicyHoldersInforce,A754)*INDEX(Global_EscalatedExpense,A754)</f>
        <v>101.43932845127151</v>
      </c>
      <c r="R754" s="23" cm="1">
        <f t="array" ref="R754">INDEX(Annuity_PolicyHoldersInforce,A754)*INDEX(Annuity_EscalatedAnnuity,A754)</f>
        <v>20704.523296651645</v>
      </c>
      <c r="S754" s="23" cm="1">
        <f t="array" ref="S754">-INDEX(Annuity_ExpensesPaid,A754)-INDEX(Annuity_AnnuitiesPaid,A754)</f>
        <v>-20805.962625102915</v>
      </c>
      <c r="T754" s="23" cm="1">
        <f t="array" ref="T754">IF(A754=Global_MaxT,INDEX(Annuity_NetCF,A754),INDEX(Annuity_NetCF,A754)+(INDEX(Annuity_BEL,(A754+1))*INDEX(Global_DiscountFactor,A754)))</f>
        <v>-3539285.8284268295</v>
      </c>
    </row>
    <row r="755" spans="1:20" x14ac:dyDescent="0.2">
      <c r="A755" s="7">
        <v>753</v>
      </c>
      <c r="B755" s="21">
        <f t="shared" si="22"/>
        <v>84</v>
      </c>
      <c r="C755" s="21"/>
      <c r="D755" s="22" cm="1">
        <f t="array" ref="D755">IF(A755=1,1,INDEX(Life_PolicyHoldersInforce,(A755-1))-INDEX(Life_Deaths,(A755-1))-INDEX(Life_Lapses,(A755-1)))</f>
        <v>1.1857851627901732E-3</v>
      </c>
      <c r="E755" s="22" cm="1">
        <f t="array" ref="E755">(INDEX(Life_PolicyHoldersInforce,A755)-INDEX(Life_Deaths,A755))*INDEX(Life_LapseRateFactor,(Global_DurationInforce+A755))</f>
        <v>1.0361476078625037E-5</v>
      </c>
      <c r="F755" s="22" cm="1">
        <f t="array" ref="F755">INDEX(Life_PolicyHoldersInforce,A755)*INDEX(Global_QxFactor,INDEX(Global_Age,A755),Global_QxIndex)</f>
        <v>4.8005915158240611E-7</v>
      </c>
      <c r="G755" s="11" cm="1">
        <f t="array" ref="G755">INDEX(Life_Deaths,A755)*Life_SumAssured</f>
        <v>0.24002957579120304</v>
      </c>
      <c r="H755" s="11" cm="1">
        <f t="array" ref="H755">INDEX(Life_PolicyHoldersInforce,A755)*Life_Premium</f>
        <v>5.2886018260441731E-2</v>
      </c>
      <c r="I755" s="11" cm="1">
        <f t="array" ref="I755">INDEX(Life_PolicyHoldersInforce,A755)*INDEX(Global_EscalatedExpense,A755)</f>
        <v>0.12613591383962186</v>
      </c>
      <c r="J755" s="11" cm="1">
        <f t="array" ref="J755">INDEX(Life_PremiumsReceived,A755)-INDEX(Life_ExpensesPaid,A755)-INDEX(Life_DeathBenefitsPaid,A755)</f>
        <v>-0.31327947137038314</v>
      </c>
      <c r="K755" s="11" cm="1">
        <f t="array" ref="K755">IF(A755=Global_MaxT,INDEX(Life_NetCF,A755),INDEX(Life_NetCF,A755)+(INDEX(Life_BEL,(A755+1))/INDEX(Global_DiscountFactor,A755)))</f>
        <v>-98.13265617041165</v>
      </c>
      <c r="L755" s="11"/>
      <c r="M755" s="5">
        <f t="shared" si="23"/>
        <v>63</v>
      </c>
      <c r="N755" s="22" cm="1">
        <f t="array" ref="N755">INDEX(Annuity_PolicyHoldersInforce,A755)*INDEX(Global_QxFactor,INDEX(Global_Age,A755),Global_QxIndex)</f>
        <v>3.8748266507456072E-4</v>
      </c>
      <c r="O755" s="22" cm="1">
        <f t="array" ref="O755">IF(A755=1,1,INDEX(Annuity_PolicyHoldersInforce,(A755-1))-INDEX(Annuity_Deaths,(A755-1)))</f>
        <v>0.95711370894454473</v>
      </c>
      <c r="P755" s="23" cm="1">
        <f t="array" ref="P755">Annuity_Annuity*((1+Annuity_AnnuityEscalation)^INDEX(Annuity_PolicyAge,A755))</f>
        <v>21623.492570684095</v>
      </c>
      <c r="Q755" s="23" cm="1">
        <f t="array" ref="Q755">INDEX(Annuity_PolicyHoldersInforce,A755)*INDEX(Global_EscalatedExpense,A755)</f>
        <v>101.8113703177721</v>
      </c>
      <c r="R755" s="23" cm="1">
        <f t="array" ref="R755">INDEX(Annuity_PolicyHoldersInforce,A755)*INDEX(Annuity_EscalatedAnnuity,A755)</f>
        <v>20696.141174662262</v>
      </c>
      <c r="S755" s="23" cm="1">
        <f t="array" ref="S755">-INDEX(Annuity_ExpensesPaid,A755)-INDEX(Annuity_AnnuitiesPaid,A755)</f>
        <v>-20797.952544980035</v>
      </c>
      <c r="T755" s="23" cm="1">
        <f t="array" ref="T755">IF(A755=Global_MaxT,INDEX(Annuity_NetCF,A755),INDEX(Annuity_NetCF,A755)+(INDEX(Annuity_BEL,(A755+1))*INDEX(Global_DiscountFactor,A755)))</f>
        <v>-3535606.2444616579</v>
      </c>
    </row>
    <row r="756" spans="1:20" x14ac:dyDescent="0.2">
      <c r="A756" s="7">
        <v>754</v>
      </c>
      <c r="B756" s="21">
        <f t="shared" si="22"/>
        <v>84</v>
      </c>
      <c r="C756" s="21"/>
      <c r="D756" s="22" cm="1">
        <f t="array" ref="D756">IF(A756=1,1,INDEX(Life_PolicyHoldersInforce,(A756-1))-INDEX(Life_Deaths,(A756-1))-INDEX(Life_Lapses,(A756-1)))</f>
        <v>1.1749436275599657E-3</v>
      </c>
      <c r="E756" s="22" cm="1">
        <f t="array" ref="E756">(INDEX(Life_PolicyHoldersInforce,A756)-INDEX(Life_Deaths,A756))*INDEX(Life_LapseRateFactor,(Global_DurationInforce+A756))</f>
        <v>1.0266741963653451E-5</v>
      </c>
      <c r="F756" s="22" cm="1">
        <f t="array" ref="F756">INDEX(Life_PolicyHoldersInforce,A756)*INDEX(Global_QxFactor,INDEX(Global_Age,A756),Global_QxIndex)</f>
        <v>4.7567001064205421E-7</v>
      </c>
      <c r="G756" s="11" cm="1">
        <f t="array" ref="G756">INDEX(Life_Deaths,A756)*Life_SumAssured</f>
        <v>0.23783500532102711</v>
      </c>
      <c r="H756" s="11" cm="1">
        <f t="array" ref="H756">INDEX(Life_PolicyHoldersInforce,A756)*Life_Premium</f>
        <v>5.2402485789174474E-2</v>
      </c>
      <c r="I756" s="11" cm="1">
        <f t="array" ref="I756">INDEX(Life_PolicyHoldersInforce,A756)*INDEX(Global_EscalatedExpense,A756)</f>
        <v>0.12549185850111641</v>
      </c>
      <c r="J756" s="11" cm="1">
        <f t="array" ref="J756">INDEX(Life_PremiumsReceived,A756)-INDEX(Life_ExpensesPaid,A756)-INDEX(Life_DeathBenefitsPaid,A756)</f>
        <v>-0.31092437803296902</v>
      </c>
      <c r="K756" s="11" cm="1">
        <f t="array" ref="K756">IF(A756=Global_MaxT,INDEX(Life_NetCF,A756),INDEX(Life_NetCF,A756)+(INDEX(Life_BEL,(A756+1))/INDEX(Global_DiscountFactor,A756)))</f>
        <v>-97.345542349345095</v>
      </c>
      <c r="L756" s="11"/>
      <c r="M756" s="5">
        <f t="shared" si="23"/>
        <v>63</v>
      </c>
      <c r="N756" s="22" cm="1">
        <f t="array" ref="N756">INDEX(Annuity_PolicyHoldersInforce,A756)*INDEX(Global_QxFactor,INDEX(Global_Age,A756),Global_QxIndex)</f>
        <v>3.873257946689546E-4</v>
      </c>
      <c r="O756" s="22" cm="1">
        <f t="array" ref="O756">IF(A756=1,1,INDEX(Annuity_PolicyHoldersInforce,(A756-1))-INDEX(Annuity_Deaths,(A756-1)))</f>
        <v>0.95672622627947013</v>
      </c>
      <c r="P756" s="23" cm="1">
        <f t="array" ref="P756">Annuity_Annuity*((1+Annuity_AnnuityEscalation)^INDEX(Annuity_PolicyAge,A756))</f>
        <v>21623.492570684095</v>
      </c>
      <c r="Q756" s="23" cm="1">
        <f t="array" ref="Q756">INDEX(Annuity_PolicyHoldersInforce,A756)*INDEX(Global_EscalatedExpense,A756)</f>
        <v>102.18477669597196</v>
      </c>
      <c r="R756" s="23" cm="1">
        <f t="array" ref="R756">INDEX(Annuity_PolicyHoldersInforce,A756)*INDEX(Annuity_EscalatedAnnuity,A756)</f>
        <v>20687.762446132754</v>
      </c>
      <c r="S756" s="23" cm="1">
        <f t="array" ref="S756">-INDEX(Annuity_ExpensesPaid,A756)-INDEX(Annuity_AnnuitiesPaid,A756)</f>
        <v>-20789.947222828727</v>
      </c>
      <c r="T756" s="23" cm="1">
        <f t="array" ref="T756">IF(A756=Global_MaxT,INDEX(Annuity_NetCF,A756),INDEX(Annuity_NetCF,A756)+(INDEX(Annuity_BEL,(A756+1))*INDEX(Global_DiscountFactor,A756)))</f>
        <v>-3531916.7990050693</v>
      </c>
    </row>
    <row r="757" spans="1:20" x14ac:dyDescent="0.2">
      <c r="A757" s="7">
        <v>755</v>
      </c>
      <c r="B757" s="21">
        <f t="shared" si="22"/>
        <v>84</v>
      </c>
      <c r="C757" s="21"/>
      <c r="D757" s="22" cm="1">
        <f t="array" ref="D757">IF(A757=1,1,INDEX(Life_PolicyHoldersInforce,(A757-1))-INDEX(Life_Deaths,(A757-1))-INDEX(Life_Lapses,(A757-1)))</f>
        <v>1.1642012155856703E-3</v>
      </c>
      <c r="E757" s="22" cm="1">
        <f t="array" ref="E757">(INDEX(Life_PolicyHoldersInforce,A757)-INDEX(Life_Deaths,A757))*INDEX(Life_LapseRateFactor,(Global_DurationInforce+A757))</f>
        <v>1.0172873994824689E-5</v>
      </c>
      <c r="F757" s="22" cm="1">
        <f t="array" ref="F757">INDEX(Life_PolicyHoldersInforce,A757)*INDEX(Global_QxFactor,INDEX(Global_Age,A757),Global_QxIndex)</f>
        <v>4.7132099925267706E-7</v>
      </c>
      <c r="G757" s="11" cm="1">
        <f t="array" ref="G757">INDEX(Life_Deaths,A757)*Life_SumAssured</f>
        <v>0.23566049962633853</v>
      </c>
      <c r="H757" s="11" cm="1">
        <f t="array" ref="H757">INDEX(Life_PolicyHoldersInforce,A757)*Life_Premium</f>
        <v>5.1923374215120895E-2</v>
      </c>
      <c r="I757" s="11" cm="1">
        <f t="array" ref="I757">INDEX(Life_PolicyHoldersInforce,A757)*INDEX(Global_EscalatedExpense,A757)</f>
        <v>0.12485109173655021</v>
      </c>
      <c r="J757" s="11" cm="1">
        <f t="array" ref="J757">INDEX(Life_PremiumsReceived,A757)-INDEX(Life_ExpensesPaid,A757)-INDEX(Life_DeathBenefitsPaid,A757)</f>
        <v>-0.30858821714776785</v>
      </c>
      <c r="K757" s="11" cm="1">
        <f t="array" ref="K757">IF(A757=Global_MaxT,INDEX(Life_NetCF,A757),INDEX(Life_NetCF,A757)+(INDEX(Life_BEL,(A757+1))/INDEX(Global_DiscountFactor,A757)))</f>
        <v>-96.564584971143717</v>
      </c>
      <c r="L757" s="11"/>
      <c r="M757" s="5">
        <f t="shared" si="23"/>
        <v>63</v>
      </c>
      <c r="N757" s="22" cm="1">
        <f t="array" ref="N757">INDEX(Annuity_PolicyHoldersInforce,A757)*INDEX(Global_QxFactor,INDEX(Global_Age,A757),Global_QxIndex)</f>
        <v>3.871689877715422E-4</v>
      </c>
      <c r="O757" s="22" cm="1">
        <f t="array" ref="O757">IF(A757=1,1,INDEX(Annuity_PolicyHoldersInforce,(A757-1))-INDEX(Annuity_Deaths,(A757-1)))</f>
        <v>0.95633890048480119</v>
      </c>
      <c r="P757" s="23" cm="1">
        <f t="array" ref="P757">Annuity_Annuity*((1+Annuity_AnnuityEscalation)^INDEX(Annuity_PolicyAge,A757))</f>
        <v>21623.492570684095</v>
      </c>
      <c r="Q757" s="23" cm="1">
        <f t="array" ref="Q757">INDEX(Annuity_PolicyHoldersInforce,A757)*INDEX(Global_EscalatedExpense,A757)</f>
        <v>102.55955259039426</v>
      </c>
      <c r="R757" s="23" cm="1">
        <f t="array" ref="R757">INDEX(Annuity_PolicyHoldersInforce,A757)*INDEX(Annuity_EscalatedAnnuity,A757)</f>
        <v>20679.387109689294</v>
      </c>
      <c r="S757" s="23" cm="1">
        <f t="array" ref="S757">-INDEX(Annuity_ExpensesPaid,A757)-INDEX(Annuity_AnnuitiesPaid,A757)</f>
        <v>-20781.94666227969</v>
      </c>
      <c r="T757" s="23" cm="1">
        <f t="array" ref="T757">IF(A757=Global_MaxT,INDEX(Annuity_NetCF,A757),INDEX(Annuity_NetCF,A757)+(INDEX(Annuity_BEL,(A757+1))*INDEX(Global_DiscountFactor,A757)))</f>
        <v>-3528217.4392746245</v>
      </c>
    </row>
    <row r="758" spans="1:20" x14ac:dyDescent="0.2">
      <c r="A758" s="7">
        <v>756</v>
      </c>
      <c r="B758" s="21">
        <f t="shared" si="22"/>
        <v>85</v>
      </c>
      <c r="C758" s="21"/>
      <c r="D758" s="22" cm="1">
        <f t="array" ref="D758">IF(A758=1,1,INDEX(Life_PolicyHoldersInforce,(A758-1))-INDEX(Life_Deaths,(A758-1))-INDEX(Life_Lapses,(A758-1)))</f>
        <v>1.1535570205915928E-3</v>
      </c>
      <c r="E758" s="22" cm="1">
        <f t="array" ref="E758">(INDEX(Life_PolicyHoldersInforce,A758)-INDEX(Life_Deaths,A758))*INDEX(Life_LapseRateFactor,(Global_DurationInforce+A758))</f>
        <v>1.0079358690800616E-5</v>
      </c>
      <c r="F758" s="22" cm="1">
        <f t="array" ref="F758">INDEX(Life_PolicyHoldersInforce,A758)*INDEX(Global_QxFactor,INDEX(Global_Age,A758),Global_QxIndex)</f>
        <v>5.2484573998325548E-7</v>
      </c>
      <c r="G758" s="11" cm="1">
        <f t="array" ref="G758">INDEX(Life_Deaths,A758)*Life_SumAssured</f>
        <v>0.26242286999162773</v>
      </c>
      <c r="H758" s="11" cm="1">
        <f t="array" ref="H758">INDEX(Life_PolicyHoldersInforce,A758)*Life_Premium</f>
        <v>5.144864311838504E-2</v>
      </c>
      <c r="I758" s="11" cm="1">
        <f t="array" ref="I758">INDEX(Life_PolicyHoldersInforce,A758)*INDEX(Global_EscalatedExpense,A758)</f>
        <v>0.12421359675432485</v>
      </c>
      <c r="J758" s="11" cm="1">
        <f t="array" ref="J758">INDEX(Life_PremiumsReceived,A758)-INDEX(Life_ExpensesPaid,A758)-INDEX(Life_DeathBenefitsPaid,A758)</f>
        <v>-0.33518782362756755</v>
      </c>
      <c r="K758" s="11" cm="1">
        <f t="array" ref="K758">IF(A758=Global_MaxT,INDEX(Life_NetCF,A758),INDEX(Life_NetCF,A758)+(INDEX(Life_BEL,(A758+1))/INDEX(Global_DiscountFactor,A758)))</f>
        <v>-95.789735373424975</v>
      </c>
      <c r="L758" s="11"/>
      <c r="M758" s="5">
        <f t="shared" si="23"/>
        <v>64</v>
      </c>
      <c r="N758" s="22" cm="1">
        <f t="array" ref="N758">INDEX(Annuity_PolicyHoldersInforce,A758)*INDEX(Global_QxFactor,INDEX(Global_Age,A758),Global_QxIndex)</f>
        <v>4.349392227256577E-4</v>
      </c>
      <c r="O758" s="22" cm="1">
        <f t="array" ref="O758">IF(A758=1,1,INDEX(Annuity_PolicyHoldersInforce,(A758-1))-INDEX(Annuity_Deaths,(A758-1)))</f>
        <v>0.95595173149702961</v>
      </c>
      <c r="P758" s="23" cm="1">
        <f t="array" ref="P758">Annuity_Annuity*((1+Annuity_AnnuityEscalation)^INDEX(Annuity_PolicyAge,A758))</f>
        <v>22704.6671992183</v>
      </c>
      <c r="Q758" s="23" cm="1">
        <f t="array" ref="Q758">INDEX(Annuity_PolicyHoldersInforce,A758)*INDEX(Global_EscalatedExpense,A758)</f>
        <v>102.93570302391696</v>
      </c>
      <c r="R758" s="23" cm="1">
        <f t="array" ref="R758">INDEX(Annuity_PolicyHoldersInforce,A758)*INDEX(Annuity_EscalatedAnnuity,A758)</f>
        <v>21704.565922156547</v>
      </c>
      <c r="S758" s="23" cm="1">
        <f t="array" ref="S758">-INDEX(Annuity_ExpensesPaid,A758)-INDEX(Annuity_AnnuitiesPaid,A758)</f>
        <v>-21807.501625180463</v>
      </c>
      <c r="T758" s="23" cm="1">
        <f t="array" ref="T758">IF(A758=Global_MaxT,INDEX(Annuity_NetCF,A758),INDEX(Annuity_NetCF,A758)+(INDEX(Annuity_BEL,(A758+1))*INDEX(Global_DiscountFactor,A758)))</f>
        <v>-3524508.1122273142</v>
      </c>
    </row>
    <row r="759" spans="1:20" x14ac:dyDescent="0.2">
      <c r="A759" s="7">
        <v>757</v>
      </c>
      <c r="B759" s="21">
        <f t="shared" si="22"/>
        <v>85</v>
      </c>
      <c r="C759" s="21"/>
      <c r="D759" s="22" cm="1">
        <f t="array" ref="D759">IF(A759=1,1,INDEX(Life_PolicyHoldersInforce,(A759-1))-INDEX(Life_Deaths,(A759-1))-INDEX(Life_Lapses,(A759-1)))</f>
        <v>1.1429528161608089E-3</v>
      </c>
      <c r="E759" s="22" cm="1">
        <f t="array" ref="E759">(INDEX(Life_PolicyHoldersInforce,A759)-INDEX(Life_Deaths,A759))*INDEX(Life_LapseRateFactor,(Global_DurationInforce+A759))</f>
        <v>9.9867030368706228E-6</v>
      </c>
      <c r="F759" s="22" cm="1">
        <f t="array" ref="F759">INDEX(Life_PolicyHoldersInforce,A759)*INDEX(Global_QxFactor,INDEX(Global_Age,A759),Global_QxIndex)</f>
        <v>5.2002103567990495E-7</v>
      </c>
      <c r="G759" s="11" cm="1">
        <f t="array" ref="G759">INDEX(Life_Deaths,A759)*Life_SumAssured</f>
        <v>0.26001051783995249</v>
      </c>
      <c r="H759" s="11" cm="1">
        <f t="array" ref="H759">INDEX(Life_PolicyHoldersInforce,A759)*Life_Premium</f>
        <v>5.0975695600772079E-2</v>
      </c>
      <c r="I759" s="11" cm="1">
        <f t="array" ref="I759">INDEX(Life_PolicyHoldersInforce,A759)*INDEX(Global_EscalatedExpense,A759)</f>
        <v>0.12357315864447858</v>
      </c>
      <c r="J759" s="11" cm="1">
        <f t="array" ref="J759">INDEX(Life_PremiumsReceived,A759)-INDEX(Life_ExpensesPaid,A759)-INDEX(Life_DeathBenefitsPaid,A759)</f>
        <v>-0.332607980883659</v>
      </c>
      <c r="K759" s="11" cm="1">
        <f t="array" ref="K759">IF(A759=Global_MaxT,INDEX(Life_NetCF,A759),INDEX(Life_NetCF,A759)+(INDEX(Life_BEL,(A759+1))/INDEX(Global_DiscountFactor,A759)))</f>
        <v>-94.99216836695966</v>
      </c>
      <c r="L759" s="11"/>
      <c r="M759" s="5">
        <f t="shared" si="23"/>
        <v>64</v>
      </c>
      <c r="N759" s="22" cm="1">
        <f t="array" ref="N759">INDEX(Annuity_PolicyHoldersInforce,A759)*INDEX(Global_QxFactor,INDEX(Global_Age,A759),Global_QxIndex)</f>
        <v>4.3474133393982023E-4</v>
      </c>
      <c r="O759" s="22" cm="1">
        <f t="array" ref="O759">IF(A759=1,1,INDEX(Annuity_PolicyHoldersInforce,(A759-1))-INDEX(Annuity_Deaths,(A759-1)))</f>
        <v>0.95551679227430397</v>
      </c>
      <c r="P759" s="23" cm="1">
        <f t="array" ref="P759">Annuity_Annuity*((1+Annuity_AnnuityEscalation)^INDEX(Annuity_PolicyAge,A759))</f>
        <v>22704.6671992183</v>
      </c>
      <c r="Q759" s="23" cm="1">
        <f t="array" ref="Q759">INDEX(Annuity_PolicyHoldersInforce,A759)*INDEX(Global_EscalatedExpense,A759)</f>
        <v>103.30805129453655</v>
      </c>
      <c r="R759" s="23" cm="1">
        <f t="array" ref="R759">INDEX(Annuity_PolicyHoldersInforce,A759)*INDEX(Annuity_EscalatedAnnuity,A759)</f>
        <v>21694.690771852675</v>
      </c>
      <c r="S759" s="23" cm="1">
        <f t="array" ref="S759">-INDEX(Annuity_ExpensesPaid,A759)-INDEX(Annuity_AnnuitiesPaid,A759)</f>
        <v>-21797.998823147213</v>
      </c>
      <c r="T759" s="23" cm="1">
        <f t="array" ref="T759">IF(A759=Global_MaxT,INDEX(Annuity_NetCF,A759),INDEX(Annuity_NetCF,A759)+(INDEX(Annuity_BEL,(A759+1))*INDEX(Global_DiscountFactor,A759)))</f>
        <v>-3519750.1829394978</v>
      </c>
    </row>
    <row r="760" spans="1:20" x14ac:dyDescent="0.2">
      <c r="A760" s="7">
        <v>758</v>
      </c>
      <c r="B760" s="21">
        <f t="shared" si="22"/>
        <v>85</v>
      </c>
      <c r="C760" s="21"/>
      <c r="D760" s="22" cm="1">
        <f t="array" ref="D760">IF(A760=1,1,INDEX(Life_PolicyHoldersInforce,(A760-1))-INDEX(Life_Deaths,(A760-1))-INDEX(Life_Lapses,(A760-1)))</f>
        <v>1.1324460920882583E-3</v>
      </c>
      <c r="E760" s="22" cm="1">
        <f t="array" ref="E760">(INDEX(Life_PolicyHoldersInforce,A760)-INDEX(Life_Deaths,A760))*INDEX(Life_LapseRateFactor,(Global_DurationInforce+A760))</f>
        <v>9.8948991306032085E-6</v>
      </c>
      <c r="F760" s="22" cm="1">
        <f t="array" ref="F760">INDEX(Life_PolicyHoldersInforce,A760)*INDEX(Global_QxFactor,INDEX(Global_Age,A760),Global_QxIndex)</f>
        <v>5.1524068302093573E-7</v>
      </c>
      <c r="G760" s="11" cm="1">
        <f t="array" ref="G760">INDEX(Life_Deaths,A760)*Life_SumAssured</f>
        <v>0.25762034151046787</v>
      </c>
      <c r="H760" s="11" cm="1">
        <f t="array" ref="H760">INDEX(Life_PolicyHoldersInforce,A760)*Life_Premium</f>
        <v>5.0507095707136324E-2</v>
      </c>
      <c r="I760" s="11" cm="1">
        <f t="array" ref="I760">INDEX(Life_PolicyHoldersInforce,A760)*INDEX(Global_EscalatedExpense,A760)</f>
        <v>0.12293602259643002</v>
      </c>
      <c r="J760" s="11" cm="1">
        <f t="array" ref="J760">INDEX(Life_PremiumsReceived,A760)-INDEX(Life_ExpensesPaid,A760)-INDEX(Life_DeathBenefitsPaid,A760)</f>
        <v>-0.33004926839976156</v>
      </c>
      <c r="K760" s="11" cm="1">
        <f t="array" ref="K760">IF(A760=Global_MaxT,INDEX(Life_NetCF,A760),INDEX(Life_NetCF,A760)+(INDEX(Life_BEL,(A760+1))/INDEX(Global_DiscountFactor,A760)))</f>
        <v>-94.201032099026477</v>
      </c>
      <c r="L760" s="11"/>
      <c r="M760" s="5">
        <f t="shared" si="23"/>
        <v>64</v>
      </c>
      <c r="N760" s="22" cm="1">
        <f t="array" ref="N760">INDEX(Annuity_PolicyHoldersInforce,A760)*INDEX(Global_QxFactor,INDEX(Global_Age,A760),Global_QxIndex)</f>
        <v>4.3454353518948541E-4</v>
      </c>
      <c r="O760" s="22" cm="1">
        <f t="array" ref="O760">IF(A760=1,1,INDEX(Annuity_PolicyHoldersInforce,(A760-1))-INDEX(Annuity_Deaths,(A760-1)))</f>
        <v>0.95508205094036414</v>
      </c>
      <c r="P760" s="23" cm="1">
        <f t="array" ref="P760">Annuity_Annuity*((1+Annuity_AnnuityEscalation)^INDEX(Annuity_PolicyAge,A760))</f>
        <v>22704.6671992183</v>
      </c>
      <c r="Q760" s="23" cm="1">
        <f t="array" ref="Q760">INDEX(Annuity_PolicyHoldersInforce,A760)*INDEX(Global_EscalatedExpense,A760)</f>
        <v>103.68174645676517</v>
      </c>
      <c r="R760" s="23" cm="1">
        <f t="array" ref="R760">INDEX(Annuity_PolicyHoldersInforce,A760)*INDEX(Annuity_EscalatedAnnuity,A760)</f>
        <v>21684.820114547827</v>
      </c>
      <c r="S760" s="23" cm="1">
        <f t="array" ref="S760">-INDEX(Annuity_ExpensesPaid,A760)-INDEX(Annuity_AnnuitiesPaid,A760)</f>
        <v>-21788.501861004592</v>
      </c>
      <c r="T760" s="23" cm="1">
        <f t="array" ref="T760">IF(A760=Global_MaxT,INDEX(Annuity_NetCF,A760),INDEX(Annuity_NetCF,A760)+(INDEX(Annuity_BEL,(A760+1))*INDEX(Global_DiscountFactor,A760)))</f>
        <v>-3514978.6432476891</v>
      </c>
    </row>
    <row r="761" spans="1:20" x14ac:dyDescent="0.2">
      <c r="A761" s="7">
        <v>759</v>
      </c>
      <c r="B761" s="21">
        <f t="shared" si="22"/>
        <v>85</v>
      </c>
      <c r="C761" s="21"/>
      <c r="D761" s="22" cm="1">
        <f t="array" ref="D761">IF(A761=1,1,INDEX(Life_PolicyHoldersInforce,(A761-1))-INDEX(Life_Deaths,(A761-1))-INDEX(Life_Lapses,(A761-1)))</f>
        <v>1.1220359522746341E-3</v>
      </c>
      <c r="E761" s="22" cm="1">
        <f t="array" ref="E761">(INDEX(Life_PolicyHoldersInforce,A761)-INDEX(Life_Deaths,A761))*INDEX(Life_LapseRateFactor,(Global_DurationInforce+A761))</f>
        <v>9.80393914221088E-6</v>
      </c>
      <c r="F761" s="22" cm="1">
        <f t="array" ref="F761">INDEX(Life_PolicyHoldersInforce,A761)*INDEX(Global_QxFactor,INDEX(Global_Age,A761),Global_QxIndex)</f>
        <v>5.1050427429880015E-7</v>
      </c>
      <c r="G761" s="11" cm="1">
        <f t="array" ref="G761">INDEX(Life_Deaths,A761)*Life_SumAssured</f>
        <v>0.25525213714940009</v>
      </c>
      <c r="H761" s="11" cm="1">
        <f t="array" ref="H761">INDEX(Life_PolicyHoldersInforce,A761)*Life_Premium</f>
        <v>5.0042803471448682E-2</v>
      </c>
      <c r="I761" s="11" cm="1">
        <f t="array" ref="I761">INDEX(Life_PolicyHoldersInforce,A761)*INDEX(Global_EscalatedExpense,A761)</f>
        <v>0.1223021715849391</v>
      </c>
      <c r="J761" s="11" cm="1">
        <f t="array" ref="J761">INDEX(Life_PremiumsReceived,A761)-INDEX(Life_ExpensesPaid,A761)-INDEX(Life_DeathBenefitsPaid,A761)</f>
        <v>-0.32751150526289052</v>
      </c>
      <c r="K761" s="11" cm="1">
        <f t="array" ref="K761">IF(A761=Global_MaxT,INDEX(Life_NetCF,A761),INDEX(Life_NetCF,A761)+(INDEX(Life_BEL,(A761+1))/INDEX(Global_DiscountFactor,A761)))</f>
        <v>-93.416274391400606</v>
      </c>
      <c r="L761" s="11"/>
      <c r="M761" s="5">
        <f t="shared" si="23"/>
        <v>64</v>
      </c>
      <c r="N761" s="22" cm="1">
        <f t="array" ref="N761">INDEX(Annuity_PolicyHoldersInforce,A761)*INDEX(Global_QxFactor,INDEX(Global_Age,A761),Global_QxIndex)</f>
        <v>4.3434582643368894E-4</v>
      </c>
      <c r="O761" s="22" cm="1">
        <f t="array" ref="O761">IF(A761=1,1,INDEX(Annuity_PolicyHoldersInforce,(A761-1))-INDEX(Annuity_Deaths,(A761-1)))</f>
        <v>0.95464750740517468</v>
      </c>
      <c r="P761" s="23" cm="1">
        <f t="array" ref="P761">Annuity_Annuity*((1+Annuity_AnnuityEscalation)^INDEX(Annuity_PolicyAge,A761))</f>
        <v>22704.6671992183</v>
      </c>
      <c r="Q761" s="23" cm="1">
        <f t="array" ref="Q761">INDEX(Annuity_PolicyHoldersInforce,A761)*INDEX(Global_EscalatedExpense,A761)</f>
        <v>104.05679338269952</v>
      </c>
      <c r="R761" s="23" cm="1">
        <f t="array" ref="R761">INDEX(Annuity_PolicyHoldersInforce,A761)*INDEX(Annuity_EscalatedAnnuity,A761)</f>
        <v>21674.953948197777</v>
      </c>
      <c r="S761" s="23" cm="1">
        <f t="array" ref="S761">-INDEX(Annuity_ExpensesPaid,A761)-INDEX(Annuity_AnnuitiesPaid,A761)</f>
        <v>-21779.010741580478</v>
      </c>
      <c r="T761" s="23" cm="1">
        <f t="array" ref="T761">IF(A761=Global_MaxT,INDEX(Annuity_NetCF,A761),INDEX(Annuity_NetCF,A761)+(INDEX(Annuity_BEL,(A761+1))*INDEX(Global_DiscountFactor,A761)))</f>
        <v>-3510193.421034242</v>
      </c>
    </row>
    <row r="762" spans="1:20" x14ac:dyDescent="0.2">
      <c r="A762" s="7">
        <v>760</v>
      </c>
      <c r="B762" s="21">
        <f t="shared" si="22"/>
        <v>85</v>
      </c>
      <c r="C762" s="21"/>
      <c r="D762" s="22" cm="1">
        <f t="array" ref="D762">IF(A762=1,1,INDEX(Life_PolicyHoldersInforce,(A762-1))-INDEX(Life_Deaths,(A762-1))-INDEX(Life_Lapses,(A762-1)))</f>
        <v>1.1117215088581245E-3</v>
      </c>
      <c r="E762" s="22" cm="1">
        <f t="array" ref="E762">(INDEX(Life_PolicyHoldersInforce,A762)-INDEX(Life_Deaths,A762))*INDEX(Life_LapseRateFactor,(Global_DurationInforce+A762))</f>
        <v>9.7138153138823492E-6</v>
      </c>
      <c r="F762" s="22" cm="1">
        <f t="array" ref="F762">INDEX(Life_PolicyHoldersInforce,A762)*INDEX(Global_QxFactor,INDEX(Global_Age,A762),Global_QxIndex)</f>
        <v>5.0581140555384887E-7</v>
      </c>
      <c r="G762" s="11" cm="1">
        <f t="array" ref="G762">INDEX(Life_Deaths,A762)*Life_SumAssured</f>
        <v>0.25290570277692442</v>
      </c>
      <c r="H762" s="11" cm="1">
        <f t="array" ref="H762">INDEX(Life_PolicyHoldersInforce,A762)*Life_Premium</f>
        <v>4.9582779295072349E-2</v>
      </c>
      <c r="I762" s="11" cm="1">
        <f t="array" ref="I762">INDEX(Life_PolicyHoldersInforce,A762)*INDEX(Global_EscalatedExpense,A762)</f>
        <v>0.12167158867254792</v>
      </c>
      <c r="J762" s="11" cm="1">
        <f t="array" ref="J762">INDEX(Life_PremiumsReceived,A762)-INDEX(Life_ExpensesPaid,A762)-INDEX(Life_DeathBenefitsPaid,A762)</f>
        <v>-0.32499451215440001</v>
      </c>
      <c r="K762" s="11" cm="1">
        <f t="array" ref="K762">IF(A762=Global_MaxT,INDEX(Life_NetCF,A762),INDEX(Life_NetCF,A762)+(INDEX(Life_BEL,(A762+1))/INDEX(Global_DiscountFactor,A762)))</f>
        <v>-92.637843498643733</v>
      </c>
      <c r="L762" s="11"/>
      <c r="M762" s="5">
        <f t="shared" si="23"/>
        <v>64</v>
      </c>
      <c r="N762" s="22" cm="1">
        <f t="array" ref="N762">INDEX(Annuity_PolicyHoldersInforce,A762)*INDEX(Global_QxFactor,INDEX(Global_Age,A762),Global_QxIndex)</f>
        <v>4.3414820763148506E-4</v>
      </c>
      <c r="O762" s="22" cm="1">
        <f t="array" ref="O762">IF(A762=1,1,INDEX(Annuity_PolicyHoldersInforce,(A762-1))-INDEX(Annuity_Deaths,(A762-1)))</f>
        <v>0.95421316157874103</v>
      </c>
      <c r="P762" s="23" cm="1">
        <f t="array" ref="P762">Annuity_Annuity*((1+Annuity_AnnuityEscalation)^INDEX(Annuity_PolicyAge,A762))</f>
        <v>22704.6671992183</v>
      </c>
      <c r="Q762" s="23" cm="1">
        <f t="array" ref="Q762">INDEX(Annuity_PolicyHoldersInforce,A762)*INDEX(Global_EscalatedExpense,A762)</f>
        <v>104.43319696206095</v>
      </c>
      <c r="R762" s="23" cm="1">
        <f t="array" ref="R762">INDEX(Annuity_PolicyHoldersInforce,A762)*INDEX(Annuity_EscalatedAnnuity,A762)</f>
        <v>21665.092270759233</v>
      </c>
      <c r="S762" s="23" cm="1">
        <f t="array" ref="S762">-INDEX(Annuity_ExpensesPaid,A762)-INDEX(Annuity_AnnuitiesPaid,A762)</f>
        <v>-21769.525467721294</v>
      </c>
      <c r="T762" s="23" cm="1">
        <f t="array" ref="T762">IF(A762=Global_MaxT,INDEX(Annuity_NetCF,A762),INDEX(Annuity_NetCF,A762)+(INDEX(Annuity_BEL,(A762+1))*INDEX(Global_DiscountFactor,A762)))</f>
        <v>-3505394.4438276328</v>
      </c>
    </row>
    <row r="763" spans="1:20" x14ac:dyDescent="0.2">
      <c r="A763" s="7">
        <v>761</v>
      </c>
      <c r="B763" s="21">
        <f t="shared" si="22"/>
        <v>85</v>
      </c>
      <c r="C763" s="21"/>
      <c r="D763" s="22" cm="1">
        <f t="array" ref="D763">IF(A763=1,1,INDEX(Life_PolicyHoldersInforce,(A763-1))-INDEX(Life_Deaths,(A763-1))-INDEX(Life_Lapses,(A763-1)))</f>
        <v>1.1015018821386882E-3</v>
      </c>
      <c r="E763" s="22" cm="1">
        <f t="array" ref="E763">(INDEX(Life_PolicyHoldersInforce,A763)-INDEX(Life_Deaths,A763))*INDEX(Life_LapseRateFactor,(Global_DurationInforce+A763))</f>
        <v>9.6245199591208979E-6</v>
      </c>
      <c r="F763" s="22" cm="1">
        <f t="array" ref="F763">INDEX(Life_PolicyHoldersInforce,A763)*INDEX(Global_QxFactor,INDEX(Global_Age,A763),Global_QxIndex)</f>
        <v>5.0116167653987737E-7</v>
      </c>
      <c r="G763" s="11" cm="1">
        <f t="array" ref="G763">INDEX(Life_Deaths,A763)*Life_SumAssured</f>
        <v>0.25058083826993871</v>
      </c>
      <c r="H763" s="11" cm="1">
        <f t="array" ref="H763">INDEX(Life_PolicyHoldersInforce,A763)*Life_Premium</f>
        <v>4.9126983943385494E-2</v>
      </c>
      <c r="I763" s="11" cm="1">
        <f t="array" ref="I763">INDEX(Life_PolicyHoldersInforce,A763)*INDEX(Global_EscalatedExpense,A763)</f>
        <v>0.12104425700912678</v>
      </c>
      <c r="J763" s="11" cm="1">
        <f t="array" ref="J763">INDEX(Life_PremiumsReceived,A763)-INDEX(Life_ExpensesPaid,A763)-INDEX(Life_DeathBenefitsPaid,A763)</f>
        <v>-0.32249811133568002</v>
      </c>
      <c r="K763" s="11" cm="1">
        <f t="array" ref="K763">IF(A763=Global_MaxT,INDEX(Life_NetCF,A763),INDEX(Life_NetCF,A763)+(INDEX(Life_BEL,(A763+1))/INDEX(Global_DiscountFactor,A763)))</f>
        <v>-91.865688104421025</v>
      </c>
      <c r="L763" s="11"/>
      <c r="M763" s="5">
        <f t="shared" si="23"/>
        <v>64</v>
      </c>
      <c r="N763" s="22" cm="1">
        <f t="array" ref="N763">INDEX(Annuity_PolicyHoldersInforce,A763)*INDEX(Global_QxFactor,INDEX(Global_Age,A763),Global_QxIndex)</f>
        <v>4.339506787419466E-4</v>
      </c>
      <c r="O763" s="22" cm="1">
        <f t="array" ref="O763">IF(A763=1,1,INDEX(Annuity_PolicyHoldersInforce,(A763-1))-INDEX(Annuity_Deaths,(A763-1)))</f>
        <v>0.9537790133711096</v>
      </c>
      <c r="P763" s="23" cm="1">
        <f t="array" ref="P763">Annuity_Annuity*((1+Annuity_AnnuityEscalation)^INDEX(Annuity_PolicyAge,A763))</f>
        <v>22704.6671992183</v>
      </c>
      <c r="Q763" s="23" cm="1">
        <f t="array" ref="Q763">INDEX(Annuity_PolicyHoldersInforce,A763)*INDEX(Global_EscalatedExpense,A763)</f>
        <v>104.81096210225805</v>
      </c>
      <c r="R763" s="23" cm="1">
        <f t="array" ref="R763">INDEX(Annuity_PolicyHoldersInforce,A763)*INDEX(Annuity_EscalatedAnnuity,A763)</f>
        <v>21655.235080189825</v>
      </c>
      <c r="S763" s="23" cm="1">
        <f t="array" ref="S763">-INDEX(Annuity_ExpensesPaid,A763)-INDEX(Annuity_AnnuitiesPaid,A763)</f>
        <v>-21760.046042292084</v>
      </c>
      <c r="T763" s="23" cm="1">
        <f t="array" ref="T763">IF(A763=Global_MaxT,INDEX(Annuity_NetCF,A763),INDEX(Annuity_NetCF,A763)+(INDEX(Annuity_BEL,(A763+1))*INDEX(Global_DiscountFactor,A763)))</f>
        <v>-3500581.6388007174</v>
      </c>
    </row>
    <row r="764" spans="1:20" x14ac:dyDescent="0.2">
      <c r="A764" s="7">
        <v>762</v>
      </c>
      <c r="B764" s="21">
        <f t="shared" si="22"/>
        <v>85</v>
      </c>
      <c r="C764" s="21"/>
      <c r="D764" s="22" cm="1">
        <f t="array" ref="D764">IF(A764=1,1,INDEX(Life_PolicyHoldersInforce,(A764-1))-INDEX(Life_Deaths,(A764-1))-INDEX(Life_Lapses,(A764-1)))</f>
        <v>1.0913762005030274E-3</v>
      </c>
      <c r="E764" s="22" cm="1">
        <f t="array" ref="E764">(INDEX(Life_PolicyHoldersInforce,A764)-INDEX(Life_Deaths,A764))*INDEX(Life_LapseRateFactor,(Global_DurationInforce+A764))</f>
        <v>9.536045462088807E-6</v>
      </c>
      <c r="F764" s="22" cm="1">
        <f t="array" ref="F764">INDEX(Life_PolicyHoldersInforce,A764)*INDEX(Global_QxFactor,INDEX(Global_Age,A764),Global_QxIndex)</f>
        <v>4.9655469068999039E-7</v>
      </c>
      <c r="G764" s="11" cm="1">
        <f t="array" ref="G764">INDEX(Life_Deaths,A764)*Life_SumAssured</f>
        <v>0.24827734534499521</v>
      </c>
      <c r="H764" s="11" cm="1">
        <f t="array" ref="H764">INDEX(Life_PolicyHoldersInforce,A764)*Life_Premium</f>
        <v>4.8675378542435026E-2</v>
      </c>
      <c r="I764" s="11" cm="1">
        <f t="array" ref="I764">INDEX(Life_PolicyHoldersInforce,A764)*INDEX(Global_EscalatedExpense,A764)</f>
        <v>0.1204201598314243</v>
      </c>
      <c r="J764" s="11" cm="1">
        <f t="array" ref="J764">INDEX(Life_PremiumsReceived,A764)-INDEX(Life_ExpensesPaid,A764)-INDEX(Life_DeathBenefitsPaid,A764)</f>
        <v>-0.32002212663398449</v>
      </c>
      <c r="K764" s="11" cm="1">
        <f t="array" ref="K764">IF(A764=Global_MaxT,INDEX(Life_NetCF,A764),INDEX(Life_NetCF,A764)+(INDEX(Life_BEL,(A764+1))/INDEX(Global_DiscountFactor,A764)))</f>
        <v>-91.099757317850234</v>
      </c>
      <c r="L764" s="11"/>
      <c r="M764" s="5">
        <f t="shared" si="23"/>
        <v>64</v>
      </c>
      <c r="N764" s="22" cm="1">
        <f t="array" ref="N764">INDEX(Annuity_PolicyHoldersInforce,A764)*INDEX(Global_QxFactor,INDEX(Global_Age,A764),Global_QxIndex)</f>
        <v>4.337532397241651E-4</v>
      </c>
      <c r="O764" s="22" cm="1">
        <f t="array" ref="O764">IF(A764=1,1,INDEX(Annuity_PolicyHoldersInforce,(A764-1))-INDEX(Annuity_Deaths,(A764-1)))</f>
        <v>0.95334506269236763</v>
      </c>
      <c r="P764" s="23" cm="1">
        <f t="array" ref="P764">Annuity_Annuity*((1+Annuity_AnnuityEscalation)^INDEX(Annuity_PolicyAge,A764))</f>
        <v>22704.6671992183</v>
      </c>
      <c r="Q764" s="23" cm="1">
        <f t="array" ref="Q764">INDEX(Annuity_PolicyHoldersInforce,A764)*INDEX(Global_EscalatedExpense,A764)</f>
        <v>105.19009372845095</v>
      </c>
      <c r="R764" s="23" cm="1">
        <f t="array" ref="R764">INDEX(Annuity_PolicyHoldersInforce,A764)*INDEX(Annuity_EscalatedAnnuity,A764)</f>
        <v>21645.382374448112</v>
      </c>
      <c r="S764" s="23" cm="1">
        <f t="array" ref="S764">-INDEX(Annuity_ExpensesPaid,A764)-INDEX(Annuity_AnnuitiesPaid,A764)</f>
        <v>-21750.572468176564</v>
      </c>
      <c r="T764" s="23" cm="1">
        <f t="array" ref="T764">IF(A764=Global_MaxT,INDEX(Annuity_NetCF,A764),INDEX(Annuity_NetCF,A764)+(INDEX(Annuity_BEL,(A764+1))*INDEX(Global_DiscountFactor,A764)))</f>
        <v>-3495754.9327689842</v>
      </c>
    </row>
    <row r="765" spans="1:20" x14ac:dyDescent="0.2">
      <c r="A765" s="7">
        <v>763</v>
      </c>
      <c r="B765" s="21">
        <f t="shared" si="22"/>
        <v>85</v>
      </c>
      <c r="C765" s="21"/>
      <c r="D765" s="22" cm="1">
        <f t="array" ref="D765">IF(A765=1,1,INDEX(Life_PolicyHoldersInforce,(A765-1))-INDEX(Life_Deaths,(A765-1))-INDEX(Life_Lapses,(A765-1)))</f>
        <v>1.0813436003502485E-3</v>
      </c>
      <c r="E765" s="22" cm="1">
        <f t="array" ref="E765">(INDEX(Life_PolicyHoldersInforce,A765)-INDEX(Life_Deaths,A765))*INDEX(Life_LapseRateFactor,(Global_DurationInforce+A765))</f>
        <v>9.4483842769578106E-6</v>
      </c>
      <c r="F765" s="22" cm="1">
        <f t="array" ref="F765">INDEX(Life_PolicyHoldersInforce,A765)*INDEX(Global_QxFactor,INDEX(Global_Age,A765),Global_QxIndex)</f>
        <v>4.9199005508277877E-7</v>
      </c>
      <c r="G765" s="11" cm="1">
        <f t="array" ref="G765">INDEX(Life_Deaths,A765)*Life_SumAssured</f>
        <v>0.24599502754138938</v>
      </c>
      <c r="H765" s="11" cm="1">
        <f t="array" ref="H765">INDEX(Life_PolicyHoldersInforce,A765)*Life_Premium</f>
        <v>4.8227924575621084E-2</v>
      </c>
      <c r="I765" s="11" cm="1">
        <f t="array" ref="I765">INDEX(Life_PolicyHoldersInforce,A765)*INDEX(Global_EscalatedExpense,A765)</f>
        <v>0.11979928046261952</v>
      </c>
      <c r="J765" s="11" cm="1">
        <f t="array" ref="J765">INDEX(Life_PremiumsReceived,A765)-INDEX(Life_ExpensesPaid,A765)-INDEX(Life_DeathBenefitsPaid,A765)</f>
        <v>-0.31756638342838783</v>
      </c>
      <c r="K765" s="11" cm="1">
        <f t="array" ref="K765">IF(A765=Global_MaxT,INDEX(Life_NetCF,A765),INDEX(Life_NetCF,A765)+(INDEX(Life_BEL,(A765+1))/INDEX(Global_DiscountFactor,A765)))</f>
        <v>-90.340000669882471</v>
      </c>
      <c r="L765" s="11"/>
      <c r="M765" s="5">
        <f t="shared" si="23"/>
        <v>64</v>
      </c>
      <c r="N765" s="22" cm="1">
        <f t="array" ref="N765">INDEX(Annuity_PolicyHoldersInforce,A765)*INDEX(Global_QxFactor,INDEX(Global_Age,A765),Global_QxIndex)</f>
        <v>4.3355589053725068E-4</v>
      </c>
      <c r="O765" s="22" cm="1">
        <f t="array" ref="O765">IF(A765=1,1,INDEX(Annuity_PolicyHoldersInforce,(A765-1))-INDEX(Annuity_Deaths,(A765-1)))</f>
        <v>0.95291130945264346</v>
      </c>
      <c r="P765" s="23" cm="1">
        <f t="array" ref="P765">Annuity_Annuity*((1+Annuity_AnnuityEscalation)^INDEX(Annuity_PolicyAge,A765))</f>
        <v>22704.6671992183</v>
      </c>
      <c r="Q765" s="23" cm="1">
        <f t="array" ref="Q765">INDEX(Annuity_PolicyHoldersInforce,A765)*INDEX(Global_EscalatedExpense,A765)</f>
        <v>105.5705967836156</v>
      </c>
      <c r="R765" s="23" cm="1">
        <f t="array" ref="R765">INDEX(Annuity_PolicyHoldersInforce,A765)*INDEX(Annuity_EscalatedAnnuity,A765)</f>
        <v>21635.534151493594</v>
      </c>
      <c r="S765" s="23" cm="1">
        <f t="array" ref="S765">-INDEX(Annuity_ExpensesPaid,A765)-INDEX(Annuity_AnnuitiesPaid,A765)</f>
        <v>-21741.104748277208</v>
      </c>
      <c r="T765" s="23" cm="1">
        <f t="array" ref="T765">IF(A765=Global_MaxT,INDEX(Annuity_NetCF,A765),INDEX(Annuity_NetCF,A765)+(INDEX(Annuity_BEL,(A765+1))*INDEX(Global_DiscountFactor,A765)))</f>
        <v>-3490914.2521887943</v>
      </c>
    </row>
    <row r="766" spans="1:20" x14ac:dyDescent="0.2">
      <c r="A766" s="7">
        <v>764</v>
      </c>
      <c r="B766" s="21">
        <f t="shared" si="22"/>
        <v>85</v>
      </c>
      <c r="C766" s="21"/>
      <c r="D766" s="22" cm="1">
        <f t="array" ref="D766">IF(A766=1,1,INDEX(Life_PolicyHoldersInforce,(A766-1))-INDEX(Life_Deaths,(A766-1))-INDEX(Life_Lapses,(A766-1)))</f>
        <v>1.0714032260182079E-3</v>
      </c>
      <c r="E766" s="22" cm="1">
        <f t="array" ref="E766">(INDEX(Life_PolicyHoldersInforce,A766)-INDEX(Life_Deaths,A766))*INDEX(Life_LapseRateFactor,(Global_DurationInforce+A766))</f>
        <v>9.3615289272655343E-6</v>
      </c>
      <c r="F766" s="22" cm="1">
        <f t="array" ref="F766">INDEX(Life_PolicyHoldersInforce,A766)*INDEX(Global_QxFactor,INDEX(Global_Age,A766),Global_QxIndex)</f>
        <v>4.8746738040880831E-7</v>
      </c>
      <c r="G766" s="11" cm="1">
        <f t="array" ref="G766">INDEX(Life_Deaths,A766)*Life_SumAssured</f>
        <v>0.24373369020440416</v>
      </c>
      <c r="H766" s="11" cm="1">
        <f t="array" ref="H766">INDEX(Life_PolicyHoldersInforce,A766)*Life_Premium</f>
        <v>4.7784583880412075E-2</v>
      </c>
      <c r="I766" s="11" cm="1">
        <f t="array" ref="I766">INDEX(Life_PolicyHoldersInforce,A766)*INDEX(Global_EscalatedExpense,A766)</f>
        <v>0.11918160231187615</v>
      </c>
      <c r="J766" s="11" cm="1">
        <f t="array" ref="J766">INDEX(Life_PremiumsReceived,A766)-INDEX(Life_ExpensesPaid,A766)-INDEX(Life_DeathBenefitsPaid,A766)</f>
        <v>-0.31513070863586823</v>
      </c>
      <c r="K766" s="11" cm="1">
        <f t="array" ref="K766">IF(A766=Global_MaxT,INDEX(Life_NetCF,A766),INDEX(Life_NetCF,A766)+(INDEX(Life_BEL,(A766+1))/INDEX(Global_DiscountFactor,A766)))</f>
        <v>-89.586368109714613</v>
      </c>
      <c r="L766" s="11"/>
      <c r="M766" s="5">
        <f t="shared" si="23"/>
        <v>64</v>
      </c>
      <c r="N766" s="22" cm="1">
        <f t="array" ref="N766">INDEX(Annuity_PolicyHoldersInforce,A766)*INDEX(Global_QxFactor,INDEX(Global_Age,A766),Global_QxIndex)</f>
        <v>4.3335863114033206E-4</v>
      </c>
      <c r="O766" s="22" cm="1">
        <f t="array" ref="O766">IF(A766=1,1,INDEX(Annuity_PolicyHoldersInforce,(A766-1))-INDEX(Annuity_Deaths,(A766-1)))</f>
        <v>0.95247775356210618</v>
      </c>
      <c r="P766" s="23" cm="1">
        <f t="array" ref="P766">Annuity_Annuity*((1+Annuity_AnnuityEscalation)^INDEX(Annuity_PolicyAge,A766))</f>
        <v>22704.6671992183</v>
      </c>
      <c r="Q766" s="23" cm="1">
        <f t="array" ref="Q766">INDEX(Annuity_PolicyHoldersInforce,A766)*INDEX(Global_EscalatedExpense,A766)</f>
        <v>105.95247622860802</v>
      </c>
      <c r="R766" s="23" cm="1">
        <f t="array" ref="R766">INDEX(Annuity_PolicyHoldersInforce,A766)*INDEX(Annuity_EscalatedAnnuity,A766)</f>
        <v>21625.690409286683</v>
      </c>
      <c r="S766" s="23" cm="1">
        <f t="array" ref="S766">-INDEX(Annuity_ExpensesPaid,A766)-INDEX(Annuity_AnnuitiesPaid,A766)</f>
        <v>-21731.642885515292</v>
      </c>
      <c r="T766" s="23" cm="1">
        <f t="array" ref="T766">IF(A766=Global_MaxT,INDEX(Annuity_NetCF,A766),INDEX(Annuity_NetCF,A766)+(INDEX(Annuity_BEL,(A766+1))*INDEX(Global_DiscountFactor,A766)))</f>
        <v>-3486059.5231556143</v>
      </c>
    </row>
    <row r="767" spans="1:20" x14ac:dyDescent="0.2">
      <c r="A767" s="7">
        <v>765</v>
      </c>
      <c r="B767" s="21">
        <f t="shared" si="22"/>
        <v>85</v>
      </c>
      <c r="C767" s="21"/>
      <c r="D767" s="22" cm="1">
        <f t="array" ref="D767">IF(A767=1,1,INDEX(Life_PolicyHoldersInforce,(A767-1))-INDEX(Life_Deaths,(A767-1))-INDEX(Life_Lapses,(A767-1)))</f>
        <v>1.0615542297105335E-3</v>
      </c>
      <c r="E767" s="22" cm="1">
        <f t="array" ref="E767">(INDEX(Life_PolicyHoldersInforce,A767)-INDEX(Life_Deaths,A767))*INDEX(Life_LapseRateFactor,(Global_DurationInforce+A767))</f>
        <v>9.2754720052778297E-6</v>
      </c>
      <c r="F767" s="22" cm="1">
        <f t="array" ref="F767">INDEX(Life_PolicyHoldersInforce,A767)*INDEX(Global_QxFactor,INDEX(Global_Age,A767),Global_QxIndex)</f>
        <v>4.8298628093741609E-7</v>
      </c>
      <c r="G767" s="11" cm="1">
        <f t="array" ref="G767">INDEX(Life_Deaths,A767)*Life_SumAssured</f>
        <v>0.24149314046870804</v>
      </c>
      <c r="H767" s="11" cm="1">
        <f t="array" ref="H767">INDEX(Life_PolicyHoldersInforce,A767)*Life_Premium</f>
        <v>4.7345318645089798E-2</v>
      </c>
      <c r="I767" s="11" cm="1">
        <f t="array" ref="I767">INDEX(Life_PolicyHoldersInforce,A767)*INDEX(Global_EscalatedExpense,A767)</f>
        <v>0.11856710887389919</v>
      </c>
      <c r="J767" s="11" cm="1">
        <f t="array" ref="J767">INDEX(Life_PremiumsReceived,A767)-INDEX(Life_ExpensesPaid,A767)-INDEX(Life_DeathBenefitsPaid,A767)</f>
        <v>-0.31271493069751743</v>
      </c>
      <c r="K767" s="11" cm="1">
        <f t="array" ref="K767">IF(A767=Global_MaxT,INDEX(Life_NetCF,A767),INDEX(Life_NetCF,A767)+(INDEX(Life_BEL,(A767+1))/INDEX(Global_DiscountFactor,A767)))</f>
        <v>-88.838810001232844</v>
      </c>
      <c r="L767" s="11"/>
      <c r="M767" s="5">
        <f t="shared" si="23"/>
        <v>64</v>
      </c>
      <c r="N767" s="22" cm="1">
        <f t="array" ref="N767">INDEX(Annuity_PolicyHoldersInforce,A767)*INDEX(Global_QxFactor,INDEX(Global_Age,A767),Global_QxIndex)</f>
        <v>4.3316146149255657E-4</v>
      </c>
      <c r="O767" s="22" cm="1">
        <f t="array" ref="O767">IF(A767=1,1,INDEX(Annuity_PolicyHoldersInforce,(A767-1))-INDEX(Annuity_Deaths,(A767-1)))</f>
        <v>0.95204439493096582</v>
      </c>
      <c r="P767" s="23" cm="1">
        <f t="array" ref="P767">Annuity_Annuity*((1+Annuity_AnnuityEscalation)^INDEX(Annuity_PolicyAge,A767))</f>
        <v>22704.6671992183</v>
      </c>
      <c r="Q767" s="23" cm="1">
        <f t="array" ref="Q767">INDEX(Annuity_PolicyHoldersInforce,A767)*INDEX(Global_EscalatedExpense,A767)</f>
        <v>106.33573704222906</v>
      </c>
      <c r="R767" s="23" cm="1">
        <f t="array" ref="R767">INDEX(Annuity_PolicyHoldersInforce,A767)*INDEX(Annuity_EscalatedAnnuity,A767)</f>
        <v>21615.851145788733</v>
      </c>
      <c r="S767" s="23" cm="1">
        <f t="array" ref="S767">-INDEX(Annuity_ExpensesPaid,A767)-INDEX(Annuity_AnnuitiesPaid,A767)</f>
        <v>-21722.18688283096</v>
      </c>
      <c r="T767" s="23" cm="1">
        <f t="array" ref="T767">IF(A767=Global_MaxT,INDEX(Annuity_NetCF,A767),INDEX(Annuity_NetCF,A767)+(INDEX(Annuity_BEL,(A767+1))*INDEX(Global_DiscountFactor,A767)))</f>
        <v>-3481190.6714022411</v>
      </c>
    </row>
    <row r="768" spans="1:20" x14ac:dyDescent="0.2">
      <c r="A768" s="7">
        <v>766</v>
      </c>
      <c r="B768" s="21">
        <f t="shared" si="22"/>
        <v>85</v>
      </c>
      <c r="C768" s="21"/>
      <c r="D768" s="22" cm="1">
        <f t="array" ref="D768">IF(A768=1,1,INDEX(Life_PolicyHoldersInforce,(A768-1))-INDEX(Life_Deaths,(A768-1))-INDEX(Life_Lapses,(A768-1)))</f>
        <v>1.0517957714243184E-3</v>
      </c>
      <c r="E768" s="22" cm="1">
        <f t="array" ref="E768">(INDEX(Life_PolicyHoldersInforce,A768)-INDEX(Life_Deaths,A768))*INDEX(Life_LapseRateFactor,(Global_DurationInforce+A768))</f>
        <v>9.1902061713569932E-6</v>
      </c>
      <c r="F768" s="22" cm="1">
        <f t="array" ref="F768">INDEX(Life_PolicyHoldersInforce,A768)*INDEX(Global_QxFactor,INDEX(Global_Age,A768),Global_QxIndex)</f>
        <v>4.7854637448381255E-7</v>
      </c>
      <c r="G768" s="11" cm="1">
        <f t="array" ref="G768">INDEX(Life_Deaths,A768)*Life_SumAssured</f>
        <v>0.23927318724190627</v>
      </c>
      <c r="H768" s="11" cm="1">
        <f t="array" ref="H768">INDEX(Life_PolicyHoldersInforce,A768)*Life_Premium</f>
        <v>4.6910091405524601E-2</v>
      </c>
      <c r="I768" s="11" cm="1">
        <f t="array" ref="I768">INDEX(Life_PolicyHoldersInforce,A768)*INDEX(Global_EscalatedExpense,A768)</f>
        <v>0.11795578372849423</v>
      </c>
      <c r="J768" s="11" cm="1">
        <f t="array" ref="J768">INDEX(Life_PremiumsReceived,A768)-INDEX(Life_ExpensesPaid,A768)-INDEX(Life_DeathBenefitsPaid,A768)</f>
        <v>-0.31031887956487592</v>
      </c>
      <c r="K768" s="11" cm="1">
        <f t="array" ref="K768">IF(A768=Global_MaxT,INDEX(Life_NetCF,A768),INDEX(Life_NetCF,A768)+(INDEX(Life_BEL,(A768+1))/INDEX(Global_DiscountFactor,A768)))</f>
        <v>-88.097277119487174</v>
      </c>
      <c r="L768" s="11"/>
      <c r="M768" s="5">
        <f t="shared" si="23"/>
        <v>64</v>
      </c>
      <c r="N768" s="22" cm="1">
        <f t="array" ref="N768">INDEX(Annuity_PolicyHoldersInforce,A768)*INDEX(Global_QxFactor,INDEX(Global_Age,A768),Global_QxIndex)</f>
        <v>4.3296438155309016E-4</v>
      </c>
      <c r="O768" s="22" cm="1">
        <f t="array" ref="O768">IF(A768=1,1,INDEX(Annuity_PolicyHoldersInforce,(A768-1))-INDEX(Annuity_Deaths,(A768-1)))</f>
        <v>0.95161123346947329</v>
      </c>
      <c r="P768" s="23" cm="1">
        <f t="array" ref="P768">Annuity_Annuity*((1+Annuity_AnnuityEscalation)^INDEX(Annuity_PolicyAge,A768))</f>
        <v>22704.6671992183</v>
      </c>
      <c r="Q768" s="23" cm="1">
        <f t="array" ref="Q768">INDEX(Annuity_PolicyHoldersInforce,A768)*INDEX(Global_EscalatedExpense,A768)</f>
        <v>106.72038422128948</v>
      </c>
      <c r="R768" s="23" cm="1">
        <f t="array" ref="R768">INDEX(Annuity_PolicyHoldersInforce,A768)*INDEX(Annuity_EscalatedAnnuity,A768)</f>
        <v>21606.016358962017</v>
      </c>
      <c r="S768" s="23" cm="1">
        <f t="array" ref="S768">-INDEX(Annuity_ExpensesPaid,A768)-INDEX(Annuity_AnnuitiesPaid,A768)</f>
        <v>-21712.736743183308</v>
      </c>
      <c r="T768" s="23" cm="1">
        <f t="array" ref="T768">IF(A768=Global_MaxT,INDEX(Annuity_NetCF,A768),INDEX(Annuity_NetCF,A768)+(INDEX(Annuity_BEL,(A768+1))*INDEX(Global_DiscountFactor,A768)))</f>
        <v>-3476307.6222970188</v>
      </c>
    </row>
    <row r="769" spans="1:20" x14ac:dyDescent="0.2">
      <c r="A769" s="7">
        <v>767</v>
      </c>
      <c r="B769" s="21">
        <f t="shared" si="22"/>
        <v>85</v>
      </c>
      <c r="C769" s="21"/>
      <c r="D769" s="22" cm="1">
        <f t="array" ref="D769">IF(A769=1,1,INDEX(Life_PolicyHoldersInforce,(A769-1))-INDEX(Life_Deaths,(A769-1))-INDEX(Life_Lapses,(A769-1)))</f>
        <v>1.0421270188784777E-3</v>
      </c>
      <c r="E769" s="22" cm="1">
        <f t="array" ref="E769">(INDEX(Life_PolicyHoldersInforce,A769)-INDEX(Life_Deaths,A769))*INDEX(Life_LapseRateFactor,(Global_DurationInforce+A769))</f>
        <v>9.1057241533357746E-6</v>
      </c>
      <c r="F769" s="22" cm="1">
        <f t="array" ref="F769">INDEX(Life_PolicyHoldersInforce,A769)*INDEX(Global_QxFactor,INDEX(Global_Age,A769),Global_QxIndex)</f>
        <v>4.74147282376485E-7</v>
      </c>
      <c r="G769" s="11" cm="1">
        <f t="array" ref="G769">INDEX(Life_Deaths,A769)*Life_SumAssured</f>
        <v>0.23707364118824251</v>
      </c>
      <c r="H769" s="11" cm="1">
        <f t="array" ref="H769">INDEX(Life_PolicyHoldersInforce,A769)*Life_Premium</f>
        <v>4.6478865041980108E-2</v>
      </c>
      <c r="I769" s="11" cm="1">
        <f t="array" ref="I769">INDEX(Life_PolicyHoldersInforce,A769)*INDEX(Global_EscalatedExpense,A769)</f>
        <v>0.11734761054012827</v>
      </c>
      <c r="J769" s="11" cm="1">
        <f t="array" ref="J769">INDEX(Life_PremiumsReceived,A769)-INDEX(Life_ExpensesPaid,A769)-INDEX(Life_DeathBenefitsPaid,A769)</f>
        <v>-0.30794238668639068</v>
      </c>
      <c r="K769" s="11" cm="1">
        <f t="array" ref="K769">IF(A769=Global_MaxT,INDEX(Life_NetCF,A769),INDEX(Life_NetCF,A769)+(INDEX(Life_BEL,(A769+1))/INDEX(Global_DiscountFactor,A769)))</f>
        <v>-87.361720647196691</v>
      </c>
      <c r="L769" s="11"/>
      <c r="M769" s="5">
        <f t="shared" si="23"/>
        <v>64</v>
      </c>
      <c r="N769" s="22" cm="1">
        <f t="array" ref="N769">INDEX(Annuity_PolicyHoldersInforce,A769)*INDEX(Global_QxFactor,INDEX(Global_Age,A769),Global_QxIndex)</f>
        <v>4.3276739128111723E-4</v>
      </c>
      <c r="O769" s="22" cm="1">
        <f t="array" ref="O769">IF(A769=1,1,INDEX(Annuity_PolicyHoldersInforce,(A769-1))-INDEX(Annuity_Deaths,(A769-1)))</f>
        <v>0.95117826908792025</v>
      </c>
      <c r="P769" s="23" cm="1">
        <f t="array" ref="P769">Annuity_Annuity*((1+Annuity_AnnuityEscalation)^INDEX(Annuity_PolicyAge,A769))</f>
        <v>22704.6671992183</v>
      </c>
      <c r="Q769" s="23" cm="1">
        <f t="array" ref="Q769">INDEX(Annuity_PolicyHoldersInforce,A769)*INDEX(Global_EscalatedExpense,A769)</f>
        <v>107.10642278067489</v>
      </c>
      <c r="R769" s="23" cm="1">
        <f t="array" ref="R769">INDEX(Annuity_PolicyHoldersInforce,A769)*INDEX(Annuity_EscalatedAnnuity,A769)</f>
        <v>21596.186046769741</v>
      </c>
      <c r="S769" s="23" cm="1">
        <f t="array" ref="S769">-INDEX(Annuity_ExpensesPaid,A769)-INDEX(Annuity_AnnuitiesPaid,A769)</f>
        <v>-21703.292469550415</v>
      </c>
      <c r="T769" s="23" cm="1">
        <f t="array" ref="T769">IF(A769=Global_MaxT,INDEX(Annuity_NetCF,A769),INDEX(Annuity_NetCF,A769)+(INDEX(Annuity_BEL,(A769+1))*INDEX(Global_DiscountFactor,A769)))</f>
        <v>-3471410.3008420444</v>
      </c>
    </row>
    <row r="770" spans="1:20" x14ac:dyDescent="0.2">
      <c r="A770" s="7">
        <v>768</v>
      </c>
      <c r="B770" s="21">
        <f t="shared" si="22"/>
        <v>86</v>
      </c>
      <c r="C770" s="21"/>
      <c r="D770" s="22" cm="1">
        <f t="array" ref="D770">IF(A770=1,1,INDEX(Life_PolicyHoldersInforce,(A770-1))-INDEX(Life_Deaths,(A770-1))-INDEX(Life_Lapses,(A770-1)))</f>
        <v>1.0325471474427654E-3</v>
      </c>
      <c r="E770" s="22" cm="1">
        <f t="array" ref="E770">(INDEX(Life_PolicyHoldersInforce,A770)-INDEX(Life_Deaths,A770))*INDEX(Life_LapseRateFactor,(Global_DurationInforce+A770))</f>
        <v>9.0215097544514545E-6</v>
      </c>
      <c r="F770" s="22" cm="1">
        <f t="array" ref="F770">INDEX(Life_PolicyHoldersInforce,A770)*INDEX(Global_QxFactor,INDEX(Global_Age,A770),Global_QxIndex)</f>
        <v>5.280149046893129E-7</v>
      </c>
      <c r="G770" s="11" cm="1">
        <f t="array" ref="G770">INDEX(Life_Deaths,A770)*Life_SumAssured</f>
        <v>0.26400745234465645</v>
      </c>
      <c r="H770" s="11" cm="1">
        <f t="array" ref="H770">INDEX(Life_PolicyHoldersInforce,A770)*Life_Premium</f>
        <v>4.6051602775947338E-2</v>
      </c>
      <c r="I770" s="11" cm="1">
        <f t="array" ref="I770">INDEX(Life_PolicyHoldersInforce,A770)*INDEX(Global_EscalatedExpense,A770)</f>
        <v>0.11674257305749328</v>
      </c>
      <c r="J770" s="11" cm="1">
        <f t="array" ref="J770">INDEX(Life_PremiumsReceived,A770)-INDEX(Life_ExpensesPaid,A770)-INDEX(Life_DeathBenefitsPaid,A770)</f>
        <v>-0.33469842262620242</v>
      </c>
      <c r="K770" s="11" cm="1">
        <f t="array" ref="K770">IF(A770=Global_MaxT,INDEX(Life_NetCF,A770),INDEX(Life_NetCF,A770)+(INDEX(Life_BEL,(A770+1))/INDEX(Global_DiscountFactor,A770)))</f>
        <v>-86.632092171285109</v>
      </c>
      <c r="L770" s="11"/>
      <c r="M770" s="5">
        <f t="shared" si="23"/>
        <v>65</v>
      </c>
      <c r="N770" s="22" cm="1">
        <f t="array" ref="N770">INDEX(Annuity_PolicyHoldersInforce,A770)*INDEX(Global_QxFactor,INDEX(Global_Age,A770),Global_QxIndex)</f>
        <v>4.8618389649850873E-4</v>
      </c>
      <c r="O770" s="22" cm="1">
        <f t="array" ref="O770">IF(A770=1,1,INDEX(Annuity_PolicyHoldersInforce,(A770-1))-INDEX(Annuity_Deaths,(A770-1)))</f>
        <v>0.95074550169663918</v>
      </c>
      <c r="P770" s="23" cm="1">
        <f t="array" ref="P770">Annuity_Annuity*((1+Annuity_AnnuityEscalation)^INDEX(Annuity_PolicyAge,A770))</f>
        <v>23839.900559179216</v>
      </c>
      <c r="Q770" s="23" cm="1">
        <f t="array" ref="Q770">INDEX(Annuity_PolicyHoldersInforce,A770)*INDEX(Global_EscalatedExpense,A770)</f>
        <v>107.49385775341106</v>
      </c>
      <c r="R770" s="23" cm="1">
        <f t="array" ref="R770">INDEX(Annuity_PolicyHoldersInforce,A770)*INDEX(Annuity_EscalatedAnnuity,A770)</f>
        <v>22665.678217534831</v>
      </c>
      <c r="S770" s="23" cm="1">
        <f t="array" ref="S770">-INDEX(Annuity_ExpensesPaid,A770)-INDEX(Annuity_AnnuitiesPaid,A770)</f>
        <v>-22773.172075288243</v>
      </c>
      <c r="T770" s="23" cm="1">
        <f t="array" ref="T770">IF(A770=Global_MaxT,INDEX(Annuity_NetCF,A770),INDEX(Annuity_NetCF,A770)+(INDEX(Annuity_BEL,(A770+1))*INDEX(Global_DiscountFactor,A770)))</f>
        <v>-3466498.6316713654</v>
      </c>
    </row>
    <row r="771" spans="1:20" x14ac:dyDescent="0.2">
      <c r="A771" s="7">
        <v>769</v>
      </c>
      <c r="B771" s="21">
        <f t="shared" ref="B771:B834" si="24">FLOOR(Global_AgeAtInception+((Global_DurationInforce+A771)/12),1)</f>
        <v>86</v>
      </c>
      <c r="C771" s="21"/>
      <c r="D771" s="22" cm="1">
        <f t="array" ref="D771">IF(A771=1,1,INDEX(Life_PolicyHoldersInforce,(A771-1))-INDEX(Life_Deaths,(A771-1))-INDEX(Life_Lapses,(A771-1)))</f>
        <v>1.0229976227836247E-3</v>
      </c>
      <c r="E771" s="22" cm="1">
        <f t="array" ref="E771">(INDEX(Life_PolicyHoldersInforce,A771)-INDEX(Life_Deaths,A771))*INDEX(Life_LapseRateFactor,(Global_DurationInforce+A771))</f>
        <v>8.9380742134437838E-6</v>
      </c>
      <c r="F771" s="22" cm="1">
        <f t="array" ref="F771">INDEX(Life_PolicyHoldersInforce,A771)*INDEX(Global_QxFactor,INDEX(Global_Age,A771),Global_QxIndex)</f>
        <v>5.2313155251966881E-7</v>
      </c>
      <c r="G771" s="11" cm="1">
        <f t="array" ref="G771">INDEX(Life_Deaths,A771)*Life_SumAssured</f>
        <v>0.2615657762598344</v>
      </c>
      <c r="H771" s="11" cm="1">
        <f t="array" ref="H771">INDEX(Life_PolicyHoldersInforce,A771)*Life_Premium</f>
        <v>4.5625693976149663E-2</v>
      </c>
      <c r="I771" s="11" cm="1">
        <f t="array" ref="I771">INDEX(Life_PolicyHoldersInforce,A771)*INDEX(Global_EscalatedExpense,A771)</f>
        <v>0.1161341028544683</v>
      </c>
      <c r="J771" s="11" cm="1">
        <f t="array" ref="J771">INDEX(Life_PremiumsReceived,A771)-INDEX(Life_ExpensesPaid,A771)-INDEX(Life_DeathBenefitsPaid,A771)</f>
        <v>-0.33207418513815301</v>
      </c>
      <c r="K771" s="11" cm="1">
        <f t="array" ref="K771">IF(A771=Global_MaxT,INDEX(Life_NetCF,A771),INDEX(Life_NetCF,A771)+(INDEX(Life_BEL,(A771+1))/INDEX(Global_DiscountFactor,A771)))</f>
        <v>-85.879371565046156</v>
      </c>
      <c r="L771" s="11"/>
      <c r="M771" s="5">
        <f t="shared" ref="M771:M834" si="25">FLOOR((Global_DurationInforce+A771)/12,1)</f>
        <v>65</v>
      </c>
      <c r="N771" s="22" cm="1">
        <f t="array" ref="N771">INDEX(Annuity_PolicyHoldersInforce,A771)*INDEX(Global_QxFactor,INDEX(Global_Age,A771),Global_QxIndex)</f>
        <v>4.8593527604141201E-4</v>
      </c>
      <c r="O771" s="22" cm="1">
        <f t="array" ref="O771">IF(A771=1,1,INDEX(Annuity_PolicyHoldersInforce,(A771-1))-INDEX(Annuity_Deaths,(A771-1)))</f>
        <v>0.95025931780014072</v>
      </c>
      <c r="P771" s="23" cm="1">
        <f t="array" ref="P771">Annuity_Annuity*((1+Annuity_AnnuityEscalation)^INDEX(Annuity_PolicyAge,A771))</f>
        <v>23839.900559179216</v>
      </c>
      <c r="Q771" s="23" cm="1">
        <f t="array" ref="Q771">INDEX(Annuity_PolicyHoldersInforce,A771)*INDEX(Global_EscalatedExpense,A771)</f>
        <v>107.87660781804207</v>
      </c>
      <c r="R771" s="23" cm="1">
        <f t="array" ref="R771">INDEX(Annuity_PolicyHoldersInforce,A771)*INDEX(Annuity_EscalatedAnnuity,A771)</f>
        <v>22654.087641788836</v>
      </c>
      <c r="S771" s="23" cm="1">
        <f t="array" ref="S771">-INDEX(Annuity_ExpensesPaid,A771)-INDEX(Annuity_AnnuitiesPaid,A771)</f>
        <v>-22761.964249606877</v>
      </c>
      <c r="T771" s="23" cm="1">
        <f t="array" ref="T771">IF(A771=Global_MaxT,INDEX(Annuity_NetCF,A771),INDEX(Annuity_NetCF,A771)+(INDEX(Annuity_BEL,(A771+1))*INDEX(Global_DiscountFactor,A771)))</f>
        <v>-3460487.9674038203</v>
      </c>
    </row>
    <row r="772" spans="1:20" x14ac:dyDescent="0.2">
      <c r="A772" s="7">
        <v>770</v>
      </c>
      <c r="B772" s="21">
        <f t="shared" si="24"/>
        <v>86</v>
      </c>
      <c r="C772" s="21"/>
      <c r="D772" s="22" cm="1">
        <f t="array" ref="D772">IF(A772=1,1,INDEX(Life_PolicyHoldersInforce,(A772-1))-INDEX(Life_Deaths,(A772-1))-INDEX(Life_Lapses,(A772-1)))</f>
        <v>1.0135364170176613E-3</v>
      </c>
      <c r="E772" s="22" cm="1">
        <f t="array" ref="E772">(INDEX(Life_PolicyHoldersInforce,A772)-INDEX(Life_Deaths,A772))*INDEX(Life_LapseRateFactor,(Global_DurationInforce+A772))</f>
        <v>8.8554103270363689E-6</v>
      </c>
      <c r="F772" s="22" cm="1">
        <f t="array" ref="F772">INDEX(Life_PolicyHoldersInforce,A772)*INDEX(Global_QxFactor,INDEX(Global_Age,A772),Global_QxIndex)</f>
        <v>5.1829336409104984E-7</v>
      </c>
      <c r="G772" s="11" cm="1">
        <f t="array" ref="G772">INDEX(Life_Deaths,A772)*Life_SumAssured</f>
        <v>0.25914668204552493</v>
      </c>
      <c r="H772" s="11" cm="1">
        <f t="array" ref="H772">INDEX(Life_PolicyHoldersInforce,A772)*Life_Premium</f>
        <v>4.5203724198987695E-2</v>
      </c>
      <c r="I772" s="11" cm="1">
        <f t="array" ref="I772">INDEX(Life_PolicyHoldersInforce,A772)*INDEX(Global_EscalatedExpense,A772)</f>
        <v>0.11552880403938108</v>
      </c>
      <c r="J772" s="11" cm="1">
        <f t="array" ref="J772">INDEX(Life_PremiumsReceived,A772)-INDEX(Life_ExpensesPaid,A772)-INDEX(Life_DeathBenefitsPaid,A772)</f>
        <v>-0.32947176188591831</v>
      </c>
      <c r="K772" s="11" cm="1">
        <f t="array" ref="K772">IF(A772=Global_MaxT,INDEX(Life_NetCF,A772),INDEX(Life_NetCF,A772)+(INDEX(Life_BEL,(A772+1))/INDEX(Global_DiscountFactor,A772)))</f>
        <v>-85.132908642316792</v>
      </c>
      <c r="L772" s="11"/>
      <c r="M772" s="5">
        <f t="shared" si="25"/>
        <v>65</v>
      </c>
      <c r="N772" s="22" cm="1">
        <f t="array" ref="N772">INDEX(Annuity_PolicyHoldersInforce,A772)*INDEX(Global_QxFactor,INDEX(Global_Age,A772),Global_QxIndex)</f>
        <v>4.8568678272166421E-4</v>
      </c>
      <c r="O772" s="22" cm="1">
        <f t="array" ref="O772">IF(A772=1,1,INDEX(Annuity_PolicyHoldersInforce,(A772-1))-INDEX(Annuity_Deaths,(A772-1)))</f>
        <v>0.94977338252409926</v>
      </c>
      <c r="P772" s="23" cm="1">
        <f t="array" ref="P772">Annuity_Annuity*((1+Annuity_AnnuityEscalation)^INDEX(Annuity_PolicyAge,A772))</f>
        <v>23839.900559179216</v>
      </c>
      <c r="Q772" s="23" cm="1">
        <f t="array" ref="Q772">INDEX(Annuity_PolicyHoldersInforce,A772)*INDEX(Global_EscalatedExpense,A772)</f>
        <v>108.26072072902612</v>
      </c>
      <c r="R772" s="23" cm="1">
        <f t="array" ref="R772">INDEX(Annuity_PolicyHoldersInforce,A772)*INDEX(Annuity_EscalatedAnnuity,A772)</f>
        <v>22642.502993129809</v>
      </c>
      <c r="S772" s="23" cm="1">
        <f t="array" ref="S772">-INDEX(Annuity_ExpensesPaid,A772)-INDEX(Annuity_AnnuitiesPaid,A772)</f>
        <v>-22750.763713858836</v>
      </c>
      <c r="T772" s="23" cm="1">
        <f t="array" ref="T772">IF(A772=Global_MaxT,INDEX(Annuity_NetCF,A772),INDEX(Annuity_NetCF,A772)+(INDEX(Annuity_BEL,(A772+1))*INDEX(Global_DiscountFactor,A772)))</f>
        <v>-3454459.3083043615</v>
      </c>
    </row>
    <row r="773" spans="1:20" x14ac:dyDescent="0.2">
      <c r="A773" s="7">
        <v>771</v>
      </c>
      <c r="B773" s="21">
        <f t="shared" si="24"/>
        <v>86</v>
      </c>
      <c r="C773" s="21"/>
      <c r="D773" s="22" cm="1">
        <f t="array" ref="D773">IF(A773=1,1,INDEX(Life_PolicyHoldersInforce,(A773-1))-INDEX(Life_Deaths,(A773-1))-INDEX(Life_Lapses,(A773-1)))</f>
        <v>1.004162713326534E-3</v>
      </c>
      <c r="E773" s="22" cm="1">
        <f t="array" ref="E773">(INDEX(Life_PolicyHoldersInforce,A773)-INDEX(Life_Deaths,A773))*INDEX(Life_LapseRateFactor,(Global_DurationInforce+A773))</f>
        <v>8.7735109585723911E-6</v>
      </c>
      <c r="F773" s="22" cm="1">
        <f t="array" ref="F773">INDEX(Life_PolicyHoldersInforce,A773)*INDEX(Global_QxFactor,INDEX(Global_Age,A773),Global_QxIndex)</f>
        <v>5.1349992170605614E-7</v>
      </c>
      <c r="G773" s="11" cm="1">
        <f t="array" ref="G773">INDEX(Life_Deaths,A773)*Life_SumAssured</f>
        <v>0.25674996085302809</v>
      </c>
      <c r="H773" s="11" cm="1">
        <f t="array" ref="H773">INDEX(Life_PolicyHoldersInforce,A773)*Life_Premium</f>
        <v>4.478565701436342E-2</v>
      </c>
      <c r="I773" s="11" cm="1">
        <f t="array" ref="I773">INDEX(Life_PolicyHoldersInforce,A773)*INDEX(Global_EscalatedExpense,A773)</f>
        <v>0.1149266600827422</v>
      </c>
      <c r="J773" s="11" cm="1">
        <f t="array" ref="J773">INDEX(Life_PremiumsReceived,A773)-INDEX(Life_ExpensesPaid,A773)-INDEX(Life_DeathBenefitsPaid,A773)</f>
        <v>-0.32689096392140687</v>
      </c>
      <c r="K773" s="11" cm="1">
        <f t="array" ref="K773">IF(A773=Global_MaxT,INDEX(Life_NetCF,A773),INDEX(Life_NetCF,A773)+(INDEX(Life_BEL,(A773+1))/INDEX(Global_DiscountFactor,A773)))</f>
        <v>-84.39265138248328</v>
      </c>
      <c r="L773" s="11"/>
      <c r="M773" s="5">
        <f t="shared" si="25"/>
        <v>65</v>
      </c>
      <c r="N773" s="22" cm="1">
        <f t="array" ref="N773">INDEX(Annuity_PolicyHoldersInforce,A773)*INDEX(Global_QxFactor,INDEX(Global_Age,A773),Global_QxIndex)</f>
        <v>4.8543841647425096E-4</v>
      </c>
      <c r="O773" s="22" cm="1">
        <f t="array" ref="O773">IF(A773=1,1,INDEX(Annuity_PolicyHoldersInforce,(A773-1))-INDEX(Annuity_Deaths,(A773-1)))</f>
        <v>0.94928769574137761</v>
      </c>
      <c r="P773" s="23" cm="1">
        <f t="array" ref="P773">Annuity_Annuity*((1+Annuity_AnnuityEscalation)^INDEX(Annuity_PolicyAge,A773))</f>
        <v>23839.900559179216</v>
      </c>
      <c r="Q773" s="23" cm="1">
        <f t="array" ref="Q773">INDEX(Annuity_PolicyHoldersInforce,A773)*INDEX(Global_EscalatedExpense,A773)</f>
        <v>108.64620133900773</v>
      </c>
      <c r="R773" s="23" cm="1">
        <f t="array" ref="R773">INDEX(Annuity_PolicyHoldersInforce,A773)*INDEX(Annuity_EscalatedAnnuity,A773)</f>
        <v>22630.924268526818</v>
      </c>
      <c r="S773" s="23" cm="1">
        <f t="array" ref="S773">-INDEX(Annuity_ExpensesPaid,A773)-INDEX(Annuity_AnnuitiesPaid,A773)</f>
        <v>-22739.570469865826</v>
      </c>
      <c r="T773" s="23" cm="1">
        <f t="array" ref="T773">IF(A773=Global_MaxT,INDEX(Annuity_NetCF,A773),INDEX(Annuity_NetCF,A773)+(INDEX(Annuity_BEL,(A773+1))*INDEX(Global_DiscountFactor,A773)))</f>
        <v>-3448412.5594568164</v>
      </c>
    </row>
    <row r="774" spans="1:20" x14ac:dyDescent="0.2">
      <c r="A774" s="7">
        <v>772</v>
      </c>
      <c r="B774" s="21">
        <f t="shared" si="24"/>
        <v>86</v>
      </c>
      <c r="C774" s="21"/>
      <c r="D774" s="22" cm="1">
        <f t="array" ref="D774">IF(A774=1,1,INDEX(Life_PolicyHoldersInforce,(A774-1))-INDEX(Life_Deaths,(A774-1))-INDEX(Life_Lapses,(A774-1)))</f>
        <v>9.9487570244625556E-4</v>
      </c>
      <c r="E774" s="22" cm="1">
        <f t="array" ref="E774">(INDEX(Life_PolicyHoldersInforce,A774)-INDEX(Life_Deaths,A774))*INDEX(Life_LapseRateFactor,(Global_DurationInforce+A774))</f>
        <v>8.6923690373984987E-6</v>
      </c>
      <c r="F774" s="22" cm="1">
        <f t="array" ref="F774">INDEX(Life_PolicyHoldersInforce,A774)*INDEX(Global_QxFactor,INDEX(Global_Age,A774),Global_QxIndex)</f>
        <v>5.0875081153036743E-7</v>
      </c>
      <c r="G774" s="11" cm="1">
        <f t="array" ref="G774">INDEX(Life_Deaths,A774)*Life_SumAssured</f>
        <v>0.25437540576518369</v>
      </c>
      <c r="H774" s="11" cm="1">
        <f t="array" ref="H774">INDEX(Life_PolicyHoldersInforce,A774)*Life_Premium</f>
        <v>4.4371456329102998E-2</v>
      </c>
      <c r="I774" s="11" cm="1">
        <f t="array" ref="I774">INDEX(Life_PolicyHoldersInforce,A774)*INDEX(Global_EscalatedExpense,A774)</f>
        <v>0.11432765454121564</v>
      </c>
      <c r="J774" s="11" cm="1">
        <f t="array" ref="J774">INDEX(Life_PremiumsReceived,A774)-INDEX(Life_ExpensesPaid,A774)-INDEX(Life_DeathBenefitsPaid,A774)</f>
        <v>-0.32433160397729632</v>
      </c>
      <c r="K774" s="11" cm="1">
        <f t="array" ref="K774">IF(A774=Global_MaxT,INDEX(Life_NetCF,A774),INDEX(Life_NetCF,A774)+(INDEX(Life_BEL,(A774+1))/INDEX(Global_DiscountFactor,A774)))</f>
        <v>-83.658548204951089</v>
      </c>
      <c r="L774" s="11"/>
      <c r="M774" s="5">
        <f t="shared" si="25"/>
        <v>65</v>
      </c>
      <c r="N774" s="22" cm="1">
        <f t="array" ref="N774">INDEX(Annuity_PolicyHoldersInforce,A774)*INDEX(Global_QxFactor,INDEX(Global_Age,A774),Global_QxIndex)</f>
        <v>4.8519017723419101E-4</v>
      </c>
      <c r="O774" s="22" cm="1">
        <f t="array" ref="O774">IF(A774=1,1,INDEX(Annuity_PolicyHoldersInforce,(A774-1))-INDEX(Annuity_Deaths,(A774-1)))</f>
        <v>0.94880225732490331</v>
      </c>
      <c r="P774" s="23" cm="1">
        <f t="array" ref="P774">Annuity_Annuity*((1+Annuity_AnnuityEscalation)^INDEX(Annuity_PolicyAge,A774))</f>
        <v>23839.900559179216</v>
      </c>
      <c r="Q774" s="23" cm="1">
        <f t="array" ref="Q774">INDEX(Annuity_PolicyHoldersInforce,A774)*INDEX(Global_EscalatedExpense,A774)</f>
        <v>109.03305451791054</v>
      </c>
      <c r="R774" s="23" cm="1">
        <f t="array" ref="R774">INDEX(Annuity_PolicyHoldersInforce,A774)*INDEX(Annuity_EscalatedAnnuity,A774)</f>
        <v>22619.351464950465</v>
      </c>
      <c r="S774" s="23" cm="1">
        <f t="array" ref="S774">-INDEX(Annuity_ExpensesPaid,A774)-INDEX(Annuity_AnnuitiesPaid,A774)</f>
        <v>-22728.384519468374</v>
      </c>
      <c r="T774" s="23" cm="1">
        <f t="array" ref="T774">IF(A774=Global_MaxT,INDEX(Annuity_NetCF,A774),INDEX(Annuity_NetCF,A774)+(INDEX(Annuity_BEL,(A774+1))*INDEX(Global_DiscountFactor,A774)))</f>
        <v>-3442347.6254811743</v>
      </c>
    </row>
    <row r="775" spans="1:20" x14ac:dyDescent="0.2">
      <c r="A775" s="7">
        <v>773</v>
      </c>
      <c r="B775" s="21">
        <f t="shared" si="24"/>
        <v>86</v>
      </c>
      <c r="C775" s="21"/>
      <c r="D775" s="22" cm="1">
        <f t="array" ref="D775">IF(A775=1,1,INDEX(Life_PolicyHoldersInforce,(A775-1))-INDEX(Life_Deaths,(A775-1))-INDEX(Life_Lapses,(A775-1)))</f>
        <v>9.8567458259732669E-4</v>
      </c>
      <c r="E775" s="22" cm="1">
        <f t="array" ref="E775">(INDEX(Life_PolicyHoldersInforce,A775)-INDEX(Life_Deaths,A775))*INDEX(Life_LapseRateFactor,(Global_DurationInforce+A775))</f>
        <v>8.6119775582543572E-6</v>
      </c>
      <c r="F775" s="22" cm="1">
        <f t="array" ref="F775">INDEX(Life_PolicyHoldersInforce,A775)*INDEX(Global_QxFactor,INDEX(Global_Age,A775),Global_QxIndex)</f>
        <v>5.0404562355701487E-7</v>
      </c>
      <c r="G775" s="11" cm="1">
        <f t="array" ref="G775">INDEX(Life_Deaths,A775)*Life_SumAssured</f>
        <v>0.25202281177850744</v>
      </c>
      <c r="H775" s="11" cm="1">
        <f t="array" ref="H775">INDEX(Life_PolicyHoldersInforce,A775)*Life_Premium</f>
        <v>4.3961086383840775E-2</v>
      </c>
      <c r="I775" s="11" cm="1">
        <f t="array" ref="I775">INDEX(Life_PolicyHoldersInforce,A775)*INDEX(Global_EscalatedExpense,A775)</f>
        <v>0.11373177105716924</v>
      </c>
      <c r="J775" s="11" cm="1">
        <f t="array" ref="J775">INDEX(Life_PremiumsReceived,A775)-INDEX(Life_ExpensesPaid,A775)-INDEX(Life_DeathBenefitsPaid,A775)</f>
        <v>-0.32179349645183591</v>
      </c>
      <c r="K775" s="11" cm="1">
        <f t="array" ref="K775">IF(A775=Global_MaxT,INDEX(Life_NetCF,A775),INDEX(Life_NetCF,A775)+(INDEX(Life_BEL,(A775+1))/INDEX(Global_DiscountFactor,A775)))</f>
        <v>-82.930547965340892</v>
      </c>
      <c r="L775" s="11"/>
      <c r="M775" s="5">
        <f t="shared" si="25"/>
        <v>65</v>
      </c>
      <c r="N775" s="22" cm="1">
        <f t="array" ref="N775">INDEX(Annuity_PolicyHoldersInforce,A775)*INDEX(Global_QxFactor,INDEX(Global_Age,A775),Global_QxIndex)</f>
        <v>4.8494206493653665E-4</v>
      </c>
      <c r="O775" s="22" cm="1">
        <f t="array" ref="O775">IF(A775=1,1,INDEX(Annuity_PolicyHoldersInforce,(A775-1))-INDEX(Annuity_Deaths,(A775-1)))</f>
        <v>0.94831706714766917</v>
      </c>
      <c r="P775" s="23" cm="1">
        <f t="array" ref="P775">Annuity_Annuity*((1+Annuity_AnnuityEscalation)^INDEX(Annuity_PolicyAge,A775))</f>
        <v>23839.900559179216</v>
      </c>
      <c r="Q775" s="23" cm="1">
        <f t="array" ref="Q775">INDEX(Annuity_PolicyHoldersInforce,A775)*INDEX(Global_EscalatedExpense,A775)</f>
        <v>109.42128515299854</v>
      </c>
      <c r="R775" s="23" cm="1">
        <f t="array" ref="R775">INDEX(Annuity_PolicyHoldersInforce,A775)*INDEX(Annuity_EscalatedAnnuity,A775)</f>
        <v>22607.78457937291</v>
      </c>
      <c r="S775" s="23" cm="1">
        <f t="array" ref="S775">-INDEX(Annuity_ExpensesPaid,A775)-INDEX(Annuity_AnnuitiesPaid,A775)</f>
        <v>-22717.205864525909</v>
      </c>
      <c r="T775" s="23" cm="1">
        <f t="array" ref="T775">IF(A775=Global_MaxT,INDEX(Annuity_NetCF,A775),INDEX(Annuity_NetCF,A775)+(INDEX(Annuity_BEL,(A775+1))*INDEX(Global_DiscountFactor,A775)))</f>
        <v>-3436264.4105313071</v>
      </c>
    </row>
    <row r="776" spans="1:20" x14ac:dyDescent="0.2">
      <c r="A776" s="7">
        <v>774</v>
      </c>
      <c r="B776" s="21">
        <f t="shared" si="24"/>
        <v>86</v>
      </c>
      <c r="C776" s="21"/>
      <c r="D776" s="22" cm="1">
        <f t="array" ref="D776">IF(A776=1,1,INDEX(Life_PolicyHoldersInforce,(A776-1))-INDEX(Life_Deaths,(A776-1))-INDEX(Life_Lapses,(A776-1)))</f>
        <v>9.7655855941551541E-4</v>
      </c>
      <c r="E776" s="22" cm="1">
        <f t="array" ref="E776">(INDEX(Life_PolicyHoldersInforce,A776)-INDEX(Life_Deaths,A776))*INDEX(Life_LapseRateFactor,(Global_DurationInforce+A776))</f>
        <v>8.5323295806678658E-6</v>
      </c>
      <c r="F776" s="22" cm="1">
        <f t="array" ref="F776">INDEX(Life_PolicyHoldersInforce,A776)*INDEX(Global_QxFactor,INDEX(Global_Age,A776),Global_QxIndex)</f>
        <v>4.9938395157098443E-7</v>
      </c>
      <c r="G776" s="11" cm="1">
        <f t="array" ref="G776">INDEX(Life_Deaths,A776)*Life_SumAssured</f>
        <v>0.24969197578549221</v>
      </c>
      <c r="H776" s="11" cm="1">
        <f t="array" ref="H776">INDEX(Life_PolicyHoldersInforce,A776)*Life_Premium</f>
        <v>4.3554511749931989E-2</v>
      </c>
      <c r="I776" s="11" cm="1">
        <f t="array" ref="I776">INDEX(Life_PolicyHoldersInforce,A776)*INDEX(Global_EscalatedExpense,A776)</f>
        <v>0.11313899335822787</v>
      </c>
      <c r="J776" s="11" cm="1">
        <f t="array" ref="J776">INDEX(Life_PremiumsReceived,A776)-INDEX(Life_ExpensesPaid,A776)-INDEX(Life_DeathBenefitsPaid,A776)</f>
        <v>-0.31927645739378807</v>
      </c>
      <c r="K776" s="11" cm="1">
        <f t="array" ref="K776">IF(A776=Global_MaxT,INDEX(Life_NetCF,A776),INDEX(Life_NetCF,A776)+(INDEX(Life_BEL,(A776+1))/INDEX(Global_DiscountFactor,A776)))</f>
        <v>-82.208599951718014</v>
      </c>
      <c r="L776" s="11"/>
      <c r="M776" s="5">
        <f t="shared" si="25"/>
        <v>65</v>
      </c>
      <c r="N776" s="22" cm="1">
        <f t="array" ref="N776">INDEX(Annuity_PolicyHoldersInforce,A776)*INDEX(Global_QxFactor,INDEX(Global_Age,A776),Global_QxIndex)</f>
        <v>4.8469407951637306E-4</v>
      </c>
      <c r="O776" s="22" cm="1">
        <f t="array" ref="O776">IF(A776=1,1,INDEX(Annuity_PolicyHoldersInforce,(A776-1))-INDEX(Annuity_Deaths,(A776-1)))</f>
        <v>0.94783212508273262</v>
      </c>
      <c r="P776" s="23" cm="1">
        <f t="array" ref="P776">Annuity_Annuity*((1+Annuity_AnnuityEscalation)^INDEX(Annuity_PolicyAge,A776))</f>
        <v>23839.900559179216</v>
      </c>
      <c r="Q776" s="23" cm="1">
        <f t="array" ref="Q776">INDEX(Annuity_PolicyHoldersInforce,A776)*INDEX(Global_EscalatedExpense,A776)</f>
        <v>109.81089814893751</v>
      </c>
      <c r="R776" s="23" cm="1">
        <f t="array" ref="R776">INDEX(Annuity_PolicyHoldersInforce,A776)*INDEX(Annuity_EscalatedAnnuity,A776)</f>
        <v>22596.223608767861</v>
      </c>
      <c r="S776" s="23" cm="1">
        <f t="array" ref="S776">-INDEX(Annuity_ExpensesPaid,A776)-INDEX(Annuity_AnnuitiesPaid,A776)</f>
        <v>-22706.0345069168</v>
      </c>
      <c r="T776" s="23" cm="1">
        <f t="array" ref="T776">IF(A776=Global_MaxT,INDEX(Annuity_NetCF,A776),INDEX(Annuity_NetCF,A776)+(INDEX(Annuity_BEL,(A776+1))*INDEX(Global_DiscountFactor,A776)))</f>
        <v>-3430162.8182926821</v>
      </c>
    </row>
    <row r="777" spans="1:20" x14ac:dyDescent="0.2">
      <c r="A777" s="7">
        <v>775</v>
      </c>
      <c r="B777" s="21">
        <f t="shared" si="24"/>
        <v>86</v>
      </c>
      <c r="C777" s="21"/>
      <c r="D777" s="22" cm="1">
        <f t="array" ref="D777">IF(A777=1,1,INDEX(Life_PolicyHoldersInforce,(A777-1))-INDEX(Life_Deaths,(A777-1))-INDEX(Life_Lapses,(A777-1)))</f>
        <v>9.6752684588327653E-4</v>
      </c>
      <c r="E777" s="22" cm="1">
        <f t="array" ref="E777">(INDEX(Life_PolicyHoldersInforce,A777)-INDEX(Life_Deaths,A777))*INDEX(Life_LapseRateFactor,(Global_DurationInforce+A777))</f>
        <v>8.4534182283559663E-6</v>
      </c>
      <c r="F777" s="22" cm="1">
        <f t="array" ref="F777">INDEX(Life_PolicyHoldersInforce,A777)*INDEX(Global_QxFactor,INDEX(Global_Age,A777),Global_QxIndex)</f>
        <v>4.9476539311414589E-7</v>
      </c>
      <c r="G777" s="11" cm="1">
        <f t="array" ref="G777">INDEX(Life_Deaths,A777)*Life_SumAssured</f>
        <v>0.24738269655707296</v>
      </c>
      <c r="H777" s="11" cm="1">
        <f t="array" ref="H777">INDEX(Life_PolicyHoldersInforce,A777)*Life_Premium</f>
        <v>4.3151697326394137E-2</v>
      </c>
      <c r="I777" s="11" cm="1">
        <f t="array" ref="I777">INDEX(Life_PolicyHoldersInforce,A777)*INDEX(Global_EscalatedExpense,A777)</f>
        <v>0.11254930525682892</v>
      </c>
      <c r="J777" s="11" cm="1">
        <f t="array" ref="J777">INDEX(Life_PremiumsReceived,A777)-INDEX(Life_ExpensesPaid,A777)-INDEX(Life_DeathBenefitsPaid,A777)</f>
        <v>-0.31678030448750771</v>
      </c>
      <c r="K777" s="11" cm="1">
        <f t="array" ref="K777">IF(A777=Global_MaxT,INDEX(Life_NetCF,A777),INDEX(Life_NetCF,A777)+(INDEX(Life_BEL,(A777+1))/INDEX(Global_DiscountFactor,A777)))</f>
        <v>-81.492653880855173</v>
      </c>
      <c r="L777" s="11"/>
      <c r="M777" s="5">
        <f t="shared" si="25"/>
        <v>65</v>
      </c>
      <c r="N777" s="22" cm="1">
        <f t="array" ref="N777">INDEX(Annuity_PolicyHoldersInforce,A777)*INDEX(Global_QxFactor,INDEX(Global_Age,A777),Global_QxIndex)</f>
        <v>4.8444622090881883E-4</v>
      </c>
      <c r="O777" s="22" cm="1">
        <f t="array" ref="O777">IF(A777=1,1,INDEX(Annuity_PolicyHoldersInforce,(A777-1))-INDEX(Annuity_Deaths,(A777-1)))</f>
        <v>0.94734743100321628</v>
      </c>
      <c r="P777" s="23" cm="1">
        <f t="array" ref="P777">Annuity_Annuity*((1+Annuity_AnnuityEscalation)^INDEX(Annuity_PolicyAge,A777))</f>
        <v>23839.900559179216</v>
      </c>
      <c r="Q777" s="23" cm="1">
        <f t="array" ref="Q777">INDEX(Annuity_PolicyHoldersInforce,A777)*INDEX(Global_EscalatedExpense,A777)</f>
        <v>110.20189842785697</v>
      </c>
      <c r="R777" s="23" cm="1">
        <f t="array" ref="R777">INDEX(Annuity_PolicyHoldersInforce,A777)*INDEX(Annuity_EscalatedAnnuity,A777)</f>
        <v>22584.668550110568</v>
      </c>
      <c r="S777" s="23" cm="1">
        <f t="array" ref="S777">-INDEX(Annuity_ExpensesPaid,A777)-INDEX(Annuity_AnnuitiesPaid,A777)</f>
        <v>-22694.870448538426</v>
      </c>
      <c r="T777" s="23" cm="1">
        <f t="array" ref="T777">IF(A777=Global_MaxT,INDEX(Annuity_NetCF,A777),INDEX(Annuity_NetCF,A777)+(INDEX(Annuity_BEL,(A777+1))*INDEX(Global_DiscountFactor,A777)))</f>
        <v>-3424042.7519800635</v>
      </c>
    </row>
    <row r="778" spans="1:20" x14ac:dyDescent="0.2">
      <c r="A778" s="7">
        <v>776</v>
      </c>
      <c r="B778" s="21">
        <f t="shared" si="24"/>
        <v>86</v>
      </c>
      <c r="C778" s="21"/>
      <c r="D778" s="22" cm="1">
        <f t="array" ref="D778">IF(A778=1,1,INDEX(Life_PolicyHoldersInforce,(A778-1))-INDEX(Life_Deaths,(A778-1))-INDEX(Life_Lapses,(A778-1)))</f>
        <v>9.5857866226180645E-4</v>
      </c>
      <c r="E778" s="22" cm="1">
        <f t="array" ref="E778">(INDEX(Life_PolicyHoldersInforce,A778)-INDEX(Life_Deaths,A778))*INDEX(Life_LapseRateFactor,(Global_DurationInforce+A778))</f>
        <v>8.3752366886309819E-6</v>
      </c>
      <c r="F778" s="22" cm="1">
        <f t="array" ref="F778">INDEX(Life_PolicyHoldersInforce,A778)*INDEX(Global_QxFactor,INDEX(Global_Age,A778),Global_QxIndex)</f>
        <v>4.9018954945050832E-7</v>
      </c>
      <c r="G778" s="11" cm="1">
        <f t="array" ref="G778">INDEX(Life_Deaths,A778)*Life_SumAssured</f>
        <v>0.24509477472525415</v>
      </c>
      <c r="H778" s="11" cm="1">
        <f t="array" ref="H778">INDEX(Life_PolicyHoldersInforce,A778)*Life_Premium</f>
        <v>4.2752608336876566E-2</v>
      </c>
      <c r="I778" s="11" cm="1">
        <f t="array" ref="I778">INDEX(Life_PolicyHoldersInforce,A778)*INDEX(Global_EscalatedExpense,A778)</f>
        <v>0.11196269064978066</v>
      </c>
      <c r="J778" s="11" cm="1">
        <f t="array" ref="J778">INDEX(Life_PremiumsReceived,A778)-INDEX(Life_ExpensesPaid,A778)-INDEX(Life_DeathBenefitsPaid,A778)</f>
        <v>-0.31430485703815825</v>
      </c>
      <c r="K778" s="11" cm="1">
        <f t="array" ref="K778">IF(A778=Global_MaxT,INDEX(Life_NetCF,A778),INDEX(Life_NetCF,A778)+(INDEX(Life_BEL,(A778+1))/INDEX(Global_DiscountFactor,A778)))</f>
        <v>-80.782659894528138</v>
      </c>
      <c r="L778" s="11"/>
      <c r="M778" s="5">
        <f t="shared" si="25"/>
        <v>65</v>
      </c>
      <c r="N778" s="22" cm="1">
        <f t="array" ref="N778">INDEX(Annuity_PolicyHoldersInforce,A778)*INDEX(Global_QxFactor,INDEX(Global_Age,A778),Global_QxIndex)</f>
        <v>4.8419848904902553E-4</v>
      </c>
      <c r="O778" s="22" cm="1">
        <f t="array" ref="O778">IF(A778=1,1,INDEX(Annuity_PolicyHoldersInforce,(A778-1))-INDEX(Annuity_Deaths,(A778-1)))</f>
        <v>0.94686298478230746</v>
      </c>
      <c r="P778" s="23" cm="1">
        <f t="array" ref="P778">Annuity_Annuity*((1+Annuity_AnnuityEscalation)^INDEX(Annuity_PolicyAge,A778))</f>
        <v>23839.900559179216</v>
      </c>
      <c r="Q778" s="23" cm="1">
        <f t="array" ref="Q778">INDEX(Annuity_PolicyHoldersInforce,A778)*INDEX(Global_EscalatedExpense,A778)</f>
        <v>110.59429092941271</v>
      </c>
      <c r="R778" s="23" cm="1">
        <f t="array" ref="R778">INDEX(Annuity_PolicyHoldersInforce,A778)*INDEX(Annuity_EscalatedAnnuity,A778)</f>
        <v>22573.119400377833</v>
      </c>
      <c r="S778" s="23" cm="1">
        <f t="array" ref="S778">-INDEX(Annuity_ExpensesPaid,A778)-INDEX(Annuity_AnnuitiesPaid,A778)</f>
        <v>-22683.713691307246</v>
      </c>
      <c r="T778" s="23" cm="1">
        <f t="array" ref="T778">IF(A778=Global_MaxT,INDEX(Annuity_NetCF,A778),INDEX(Annuity_NetCF,A778)+(INDEX(Annuity_BEL,(A778+1))*INDEX(Global_DiscountFactor,A778)))</f>
        <v>-3417904.1143352021</v>
      </c>
    </row>
    <row r="779" spans="1:20" x14ac:dyDescent="0.2">
      <c r="A779" s="7">
        <v>777</v>
      </c>
      <c r="B779" s="21">
        <f t="shared" si="24"/>
        <v>86</v>
      </c>
      <c r="C779" s="21"/>
      <c r="D779" s="22" cm="1">
        <f t="array" ref="D779">IF(A779=1,1,INDEX(Life_PolicyHoldersInforce,(A779-1))-INDEX(Life_Deaths,(A779-1))-INDEX(Life_Lapses,(A779-1)))</f>
        <v>9.4971323602372501E-4</v>
      </c>
      <c r="E779" s="22" cm="1">
        <f t="array" ref="E779">(INDEX(Life_PolicyHoldersInforce,A779)-INDEX(Life_Deaths,A779))*INDEX(Life_LapseRateFactor,(Global_DurationInforce+A779))</f>
        <v>8.2977782118124641E-6</v>
      </c>
      <c r="F779" s="22" cm="1">
        <f t="array" ref="F779">INDEX(Life_PolicyHoldersInforce,A779)*INDEX(Global_QxFactor,INDEX(Global_Age,A779),Global_QxIndex)</f>
        <v>4.8565602553179524E-7</v>
      </c>
      <c r="G779" s="11" cm="1">
        <f t="array" ref="G779">INDEX(Life_Deaths,A779)*Life_SumAssured</f>
        <v>0.24282801276589763</v>
      </c>
      <c r="H779" s="11" cm="1">
        <f t="array" ref="H779">INDEX(Life_PolicyHoldersInforce,A779)*Life_Premium</f>
        <v>4.2357210326658137E-2</v>
      </c>
      <c r="I779" s="11" cm="1">
        <f t="array" ref="I779">INDEX(Life_PolicyHoldersInforce,A779)*INDEX(Global_EscalatedExpense,A779)</f>
        <v>0.11137913351782236</v>
      </c>
      <c r="J779" s="11" cm="1">
        <f t="array" ref="J779">INDEX(Life_PremiumsReceived,A779)-INDEX(Life_ExpensesPaid,A779)-INDEX(Life_DeathBenefitsPaid,A779)</f>
        <v>-0.31184993595706184</v>
      </c>
      <c r="K779" s="11" cm="1">
        <f t="array" ref="K779">IF(A779=Global_MaxT,INDEX(Life_NetCF,A779),INDEX(Life_NetCF,A779)+(INDEX(Life_BEL,(A779+1))/INDEX(Global_DiscountFactor,A779)))</f>
        <v>-80.078568555844129</v>
      </c>
      <c r="L779" s="11"/>
      <c r="M779" s="5">
        <f t="shared" si="25"/>
        <v>65</v>
      </c>
      <c r="N779" s="22" cm="1">
        <f t="array" ref="N779">INDEX(Annuity_PolicyHoldersInforce,A779)*INDEX(Global_QxFactor,INDEX(Global_Age,A779),Global_QxIndex)</f>
        <v>4.8395088387217806E-4</v>
      </c>
      <c r="O779" s="22" cm="1">
        <f t="array" ref="O779">IF(A779=1,1,INDEX(Annuity_PolicyHoldersInforce,(A779-1))-INDEX(Annuity_Deaths,(A779-1)))</f>
        <v>0.94637878629325844</v>
      </c>
      <c r="P779" s="23" cm="1">
        <f t="array" ref="P779">Annuity_Annuity*((1+Annuity_AnnuityEscalation)^INDEX(Annuity_PolicyAge,A779))</f>
        <v>23839.900559179216</v>
      </c>
      <c r="Q779" s="23" cm="1">
        <f t="array" ref="Q779">INDEX(Annuity_PolicyHoldersInforce,A779)*INDEX(Global_EscalatedExpense,A779)</f>
        <v>110.98808061084905</v>
      </c>
      <c r="R779" s="23" cm="1">
        <f t="array" ref="R779">INDEX(Annuity_PolicyHoldersInforce,A779)*INDEX(Annuity_EscalatedAnnuity,A779)</f>
        <v>22561.576156547999</v>
      </c>
      <c r="S779" s="23" cm="1">
        <f t="array" ref="S779">-INDEX(Annuity_ExpensesPaid,A779)-INDEX(Annuity_AnnuitiesPaid,A779)</f>
        <v>-22672.564237158847</v>
      </c>
      <c r="T779" s="23" cm="1">
        <f t="array" ref="T779">IF(A779=Global_MaxT,INDEX(Annuity_NetCF,A779),INDEX(Annuity_NetCF,A779)+(INDEX(Annuity_BEL,(A779+1))*INDEX(Global_DiscountFactor,A779)))</f>
        <v>-3411746.8076245133</v>
      </c>
    </row>
    <row r="780" spans="1:20" x14ac:dyDescent="0.2">
      <c r="A780" s="7">
        <v>778</v>
      </c>
      <c r="B780" s="21">
        <f t="shared" si="24"/>
        <v>86</v>
      </c>
      <c r="C780" s="21"/>
      <c r="D780" s="22" cm="1">
        <f t="array" ref="D780">IF(A780=1,1,INDEX(Life_PolicyHoldersInforce,(A780-1))-INDEX(Life_Deaths,(A780-1))-INDEX(Life_Lapses,(A780-1)))</f>
        <v>9.4092980178638074E-4</v>
      </c>
      <c r="E780" s="22" cm="1">
        <f t="array" ref="E780">(INDEX(Life_PolicyHoldersInforce,A780)-INDEX(Life_Deaths,A780))*INDEX(Life_LapseRateFactor,(Global_DurationInforce+A780))</f>
        <v>8.221036110644463E-6</v>
      </c>
      <c r="F780" s="22" cm="1">
        <f t="array" ref="F780">INDEX(Life_PolicyHoldersInforce,A780)*INDEX(Global_QxFactor,INDEX(Global_Age,A780),Global_QxIndex)</f>
        <v>4.8116442996333891E-7</v>
      </c>
      <c r="G780" s="11" cm="1">
        <f t="array" ref="G780">INDEX(Life_Deaths,A780)*Life_SumAssured</f>
        <v>0.24058221498166946</v>
      </c>
      <c r="H780" s="11" cm="1">
        <f t="array" ref="H780">INDEX(Life_PolicyHoldersInforce,A780)*Life_Premium</f>
        <v>4.1965469159672579E-2</v>
      </c>
      <c r="I780" s="11" cm="1">
        <f t="array" ref="I780">INDEX(Life_PolicyHoldersInforce,A780)*INDEX(Global_EscalatedExpense,A780)</f>
        <v>0.11079861792518642</v>
      </c>
      <c r="J780" s="11" cm="1">
        <f t="array" ref="J780">INDEX(Life_PremiumsReceived,A780)-INDEX(Life_ExpensesPaid,A780)-INDEX(Life_DeathBenefitsPaid,A780)</f>
        <v>-0.30941536374718326</v>
      </c>
      <c r="K780" s="11" cm="1">
        <f t="array" ref="K780">IF(A780=Global_MaxT,INDEX(Life_NetCF,A780),INDEX(Life_NetCF,A780)+(INDEX(Life_BEL,(A780+1))/INDEX(Global_DiscountFactor,A780)))</f>
        <v>-79.380330845602444</v>
      </c>
      <c r="L780" s="11"/>
      <c r="M780" s="5">
        <f t="shared" si="25"/>
        <v>65</v>
      </c>
      <c r="N780" s="22" cm="1">
        <f t="array" ref="N780">INDEX(Annuity_PolicyHoldersInforce,A780)*INDEX(Global_QxFactor,INDEX(Global_Age,A780),Global_QxIndex)</f>
        <v>4.8370340531349434E-4</v>
      </c>
      <c r="O780" s="22" cm="1">
        <f t="array" ref="O780">IF(A780=1,1,INDEX(Annuity_PolicyHoldersInforce,(A780-1))-INDEX(Annuity_Deaths,(A780-1)))</f>
        <v>0.94589483540938624</v>
      </c>
      <c r="P780" s="23" cm="1">
        <f t="array" ref="P780">Annuity_Annuity*((1+Annuity_AnnuityEscalation)^INDEX(Annuity_PolicyAge,A780))</f>
        <v>23839.900559179216</v>
      </c>
      <c r="Q780" s="23" cm="1">
        <f t="array" ref="Q780">INDEX(Annuity_PolicyHoldersInforce,A780)*INDEX(Global_EscalatedExpense,A780)</f>
        <v>111.38327244706115</v>
      </c>
      <c r="R780" s="23" cm="1">
        <f t="array" ref="R780">INDEX(Annuity_PolicyHoldersInforce,A780)*INDEX(Annuity_EscalatedAnnuity,A780)</f>
        <v>22550.038815600958</v>
      </c>
      <c r="S780" s="23" cm="1">
        <f t="array" ref="S780">-INDEX(Annuity_ExpensesPaid,A780)-INDEX(Annuity_AnnuitiesPaid,A780)</f>
        <v>-22661.422088048017</v>
      </c>
      <c r="T780" s="23" cm="1">
        <f t="array" ref="T780">IF(A780=Global_MaxT,INDEX(Annuity_NetCF,A780),INDEX(Annuity_NetCF,A780)+(INDEX(Annuity_BEL,(A780+1))*INDEX(Global_DiscountFactor,A780)))</f>
        <v>-3405570.7336367443</v>
      </c>
    </row>
    <row r="781" spans="1:20" x14ac:dyDescent="0.2">
      <c r="A781" s="7">
        <v>779</v>
      </c>
      <c r="B781" s="21">
        <f t="shared" si="24"/>
        <v>86</v>
      </c>
      <c r="C781" s="21"/>
      <c r="D781" s="22" cm="1">
        <f t="array" ref="D781">IF(A781=1,1,INDEX(Life_PolicyHoldersInforce,(A781-1))-INDEX(Life_Deaths,(A781-1))-INDEX(Life_Lapses,(A781-1)))</f>
        <v>9.3222760124577299E-4</v>
      </c>
      <c r="E781" s="22" cm="1">
        <f t="array" ref="E781">(INDEX(Life_PolicyHoldersInforce,A781)-INDEX(Life_Deaths,A781))*INDEX(Life_LapseRateFactor,(Global_DurationInforce+A781))</f>
        <v>8.1450037597181947E-6</v>
      </c>
      <c r="F781" s="22" cm="1">
        <f t="array" ref="F781">INDEX(Life_PolicyHoldersInforce,A781)*INDEX(Global_QxFactor,INDEX(Global_Age,A781),Global_QxIndex)</f>
        <v>4.7671437497028982E-7</v>
      </c>
      <c r="G781" s="11" cm="1">
        <f t="array" ref="G781">INDEX(Life_Deaths,A781)*Life_SumAssured</f>
        <v>0.23835718748514489</v>
      </c>
      <c r="H781" s="11" cm="1">
        <f t="array" ref="H781">INDEX(Life_PolicyHoldersInforce,A781)*Life_Premium</f>
        <v>4.1577351015561474E-2</v>
      </c>
      <c r="I781" s="11" cm="1">
        <f t="array" ref="I781">INDEX(Life_PolicyHoldersInforce,A781)*INDEX(Global_EscalatedExpense,A781)</f>
        <v>0.11022112801916387</v>
      </c>
      <c r="J781" s="11" cm="1">
        <f t="array" ref="J781">INDEX(Life_PremiumsReceived,A781)-INDEX(Life_ExpensesPaid,A781)-INDEX(Life_DeathBenefitsPaid,A781)</f>
        <v>-0.30700096448874725</v>
      </c>
      <c r="K781" s="11" cm="1">
        <f t="array" ref="K781">IF(A781=Global_MaxT,INDEX(Life_NetCF,A781),INDEX(Life_NetCF,A781)+(INDEX(Life_BEL,(A781+1))/INDEX(Global_DiscountFactor,A781)))</f>
        <v>-78.68789815868729</v>
      </c>
      <c r="L781" s="11"/>
      <c r="M781" s="5">
        <f t="shared" si="25"/>
        <v>65</v>
      </c>
      <c r="N781" s="22" cm="1">
        <f t="array" ref="N781">INDEX(Annuity_PolicyHoldersInforce,A781)*INDEX(Global_QxFactor,INDEX(Global_Age,A781),Global_QxIndex)</f>
        <v>4.8345605330822562E-4</v>
      </c>
      <c r="O781" s="22" cm="1">
        <f t="array" ref="O781">IF(A781=1,1,INDEX(Annuity_PolicyHoldersInforce,(A781-1))-INDEX(Annuity_Deaths,(A781-1)))</f>
        <v>0.94541113200407279</v>
      </c>
      <c r="P781" s="23" cm="1">
        <f t="array" ref="P781">Annuity_Annuity*((1+Annuity_AnnuityEscalation)^INDEX(Annuity_PolicyAge,A781))</f>
        <v>23839.900559179216</v>
      </c>
      <c r="Q781" s="23" cm="1">
        <f t="array" ref="Q781">INDEX(Annuity_PolicyHoldersInforce,A781)*INDEX(Global_EscalatedExpense,A781)</f>
        <v>111.77987143065833</v>
      </c>
      <c r="R781" s="23" cm="1">
        <f t="array" ref="R781">INDEX(Annuity_PolicyHoldersInforce,A781)*INDEX(Annuity_EscalatedAnnuity,A781)</f>
        <v>22538.507374518151</v>
      </c>
      <c r="S781" s="23" cm="1">
        <f t="array" ref="S781">-INDEX(Annuity_ExpensesPaid,A781)-INDEX(Annuity_AnnuitiesPaid,A781)</f>
        <v>-22650.28724594881</v>
      </c>
      <c r="T781" s="23" cm="1">
        <f t="array" ref="T781">IF(A781=Global_MaxT,INDEX(Annuity_NetCF,A781),INDEX(Annuity_NetCF,A781)+(INDEX(Annuity_BEL,(A781+1))*INDEX(Global_DiscountFactor,A781)))</f>
        <v>-3399375.7936806297</v>
      </c>
    </row>
    <row r="782" spans="1:20" x14ac:dyDescent="0.2">
      <c r="A782" s="7">
        <v>780</v>
      </c>
      <c r="B782" s="21">
        <f t="shared" si="24"/>
        <v>87</v>
      </c>
      <c r="C782" s="21"/>
      <c r="D782" s="22" cm="1">
        <f t="array" ref="D782">IF(A782=1,1,INDEX(Life_PolicyHoldersInforce,(A782-1))-INDEX(Life_Deaths,(A782-1))-INDEX(Life_Lapses,(A782-1)))</f>
        <v>9.2360588311108445E-4</v>
      </c>
      <c r="E782" s="22" cm="1">
        <f t="array" ref="E782">(INDEX(Life_PolicyHoldersInforce,A782)-INDEX(Life_Deaths,A782))*INDEX(Life_LapseRateFactor,(Global_DurationInforce+A782))</f>
        <v>8.0691624512363485E-6</v>
      </c>
      <c r="F782" s="22" cm="1">
        <f t="array" ref="F782">INDEX(Life_PolicyHoldersInforce,A782)*INDEX(Global_QxFactor,INDEX(Global_Age,A782),Global_QxIndex)</f>
        <v>5.3089235083766589E-7</v>
      </c>
      <c r="G782" s="11" cm="1">
        <f t="array" ref="G782">INDEX(Life_Deaths,A782)*Life_SumAssured</f>
        <v>0.26544617541883292</v>
      </c>
      <c r="H782" s="11" cm="1">
        <f t="array" ref="H782">INDEX(Life_PolicyHoldersInforce,A782)*Life_Premium</f>
        <v>4.1192822386754369E-2</v>
      </c>
      <c r="I782" s="11" cm="1">
        <f t="array" ref="I782">INDEX(Life_PolicyHoldersInforce,A782)*INDEX(Global_EscalatedExpense,A782)</f>
        <v>0.10964664802967104</v>
      </c>
      <c r="J782" s="11" cm="1">
        <f t="array" ref="J782">INDEX(Life_PremiumsReceived,A782)-INDEX(Life_ExpensesPaid,A782)-INDEX(Life_DeathBenefitsPaid,A782)</f>
        <v>-0.33390000106174961</v>
      </c>
      <c r="K782" s="11" cm="1">
        <f t="array" ref="K782">IF(A782=Global_MaxT,INDEX(Life_NetCF,A782),INDEX(Life_NetCF,A782)+(INDEX(Life_BEL,(A782+1))/INDEX(Global_DiscountFactor,A782)))</f>
        <v>-78.00122230049233</v>
      </c>
      <c r="L782" s="11"/>
      <c r="M782" s="5">
        <f t="shared" si="25"/>
        <v>66</v>
      </c>
      <c r="N782" s="22" cm="1">
        <f t="array" ref="N782">INDEX(Annuity_PolicyHoldersInforce,A782)*INDEX(Global_QxFactor,INDEX(Global_Age,A782),Global_QxIndex)</f>
        <v>5.4314820252908489E-4</v>
      </c>
      <c r="O782" s="22" cm="1">
        <f t="array" ref="O782">IF(A782=1,1,INDEX(Annuity_PolicyHoldersInforce,(A782-1))-INDEX(Annuity_Deaths,(A782-1)))</f>
        <v>0.94492767595076455</v>
      </c>
      <c r="P782" s="23" cm="1">
        <f t="array" ref="P782">Annuity_Annuity*((1+Annuity_AnnuityEscalation)^INDEX(Annuity_PolicyAge,A782))</f>
        <v>25031.895587138177</v>
      </c>
      <c r="Q782" s="23" cm="1">
        <f t="array" ref="Q782">INDEX(Annuity_PolicyHoldersInforce,A782)*INDEX(Global_EscalatedExpense,A782)</f>
        <v>112.17788257202702</v>
      </c>
      <c r="R782" s="23" cm="1">
        <f t="array" ref="R782">INDEX(Annuity_PolicyHoldersInforce,A782)*INDEX(Annuity_EscalatedAnnuity,A782)</f>
        <v>23653.330921796674</v>
      </c>
      <c r="S782" s="23" cm="1">
        <f t="array" ref="S782">-INDEX(Annuity_ExpensesPaid,A782)-INDEX(Annuity_AnnuitiesPaid,A782)</f>
        <v>-23765.508804368703</v>
      </c>
      <c r="T782" s="23" cm="1">
        <f t="array" ref="T782">IF(A782=Global_MaxT,INDEX(Annuity_NetCF,A782),INDEX(Annuity_NetCF,A782)+(INDEX(Annuity_BEL,(A782+1))*INDEX(Global_DiscountFactor,A782)))</f>
        <v>-3393161.8885825351</v>
      </c>
    </row>
    <row r="783" spans="1:20" x14ac:dyDescent="0.2">
      <c r="A783" s="7">
        <v>781</v>
      </c>
      <c r="B783" s="21">
        <f t="shared" si="24"/>
        <v>87</v>
      </c>
      <c r="C783" s="21"/>
      <c r="D783" s="22" cm="1">
        <f t="array" ref="D783">IF(A783=1,1,INDEX(Life_PolicyHoldersInforce,(A783-1))-INDEX(Life_Deaths,(A783-1))-INDEX(Life_Lapses,(A783-1)))</f>
        <v>9.1500582830901045E-4</v>
      </c>
      <c r="E783" s="22" cm="1">
        <f t="array" ref="E783">(INDEX(Life_PolicyHoldersInforce,A783)-INDEX(Life_Deaths,A783))*INDEX(Life_LapseRateFactor,(Global_DurationInforce+A783))</f>
        <v>7.9940273307737983E-6</v>
      </c>
      <c r="F783" s="22" cm="1">
        <f t="array" ref="F783">INDEX(Life_PolicyHoldersInforce,A783)*INDEX(Global_QxFactor,INDEX(Global_Age,A783),Global_QxIndex)</f>
        <v>5.2594900498561623E-7</v>
      </c>
      <c r="G783" s="11" cm="1">
        <f t="array" ref="G783">INDEX(Life_Deaths,A783)*Life_SumAssured</f>
        <v>0.26297450249280813</v>
      </c>
      <c r="H783" s="11" cm="1">
        <f t="array" ref="H783">INDEX(Life_PolicyHoldersInforce,A783)*Life_Premium</f>
        <v>4.0809259942581867E-2</v>
      </c>
      <c r="I783" s="11" cm="1">
        <f t="array" ref="I783">INDEX(Life_PolicyHoldersInforce,A783)*INDEX(Global_EscalatedExpense,A783)</f>
        <v>0.1090682397897811</v>
      </c>
      <c r="J783" s="11" cm="1">
        <f t="array" ref="J783">INDEX(Life_PremiumsReceived,A783)-INDEX(Life_ExpensesPaid,A783)-INDEX(Life_DeathBenefitsPaid,A783)</f>
        <v>-0.33123348234000738</v>
      </c>
      <c r="K783" s="11" cm="1">
        <f t="array" ref="K783">IF(A783=Global_MaxT,INDEX(Life_NetCF,A783),INDEX(Life_NetCF,A783)+(INDEX(Life_BEL,(A783+1))/INDEX(Global_DiscountFactor,A783)))</f>
        <v>-77.291103942738118</v>
      </c>
      <c r="L783" s="11"/>
      <c r="M783" s="5">
        <f t="shared" si="25"/>
        <v>66</v>
      </c>
      <c r="N783" s="22" cm="1">
        <f t="array" ref="N783">INDEX(Annuity_PolicyHoldersInforce,A783)*INDEX(Global_QxFactor,INDEX(Global_Age,A783),Global_QxIndex)</f>
        <v>5.4283599877273517E-4</v>
      </c>
      <c r="O783" s="22" cm="1">
        <f t="array" ref="O783">IF(A783=1,1,INDEX(Annuity_PolicyHoldersInforce,(A783-1))-INDEX(Annuity_Deaths,(A783-1)))</f>
        <v>0.94438452774823545</v>
      </c>
      <c r="P783" s="23" cm="1">
        <f t="array" ref="P783">Annuity_Annuity*((1+Annuity_AnnuityEscalation)^INDEX(Annuity_PolicyAge,A783))</f>
        <v>25031.895587138177</v>
      </c>
      <c r="Q783" s="23" cm="1">
        <f t="array" ref="Q783">INDEX(Annuity_PolicyHoldersInforce,A783)*INDEX(Global_EscalatedExpense,A783)</f>
        <v>112.5701661557268</v>
      </c>
      <c r="R783" s="23" cm="1">
        <f t="array" ref="R783">INDEX(Annuity_PolicyHoldersInforce,A783)*INDEX(Annuity_EscalatedAnnuity,A783)</f>
        <v>23639.734892702625</v>
      </c>
      <c r="S783" s="23" cm="1">
        <f t="array" ref="S783">-INDEX(Annuity_ExpensesPaid,A783)-INDEX(Annuity_AnnuitiesPaid,A783)</f>
        <v>-23752.30505885835</v>
      </c>
      <c r="T783" s="23" cm="1">
        <f t="array" ref="T783">IF(A783=Global_MaxT,INDEX(Annuity_NetCF,A783),INDEX(Annuity_NetCF,A783)+(INDEX(Annuity_BEL,(A783+1))*INDEX(Global_DiscountFactor,A783)))</f>
        <v>-3385797.0870314203</v>
      </c>
    </row>
    <row r="784" spans="1:20" x14ac:dyDescent="0.2">
      <c r="A784" s="7">
        <v>782</v>
      </c>
      <c r="B784" s="21">
        <f t="shared" si="24"/>
        <v>87</v>
      </c>
      <c r="C784" s="21"/>
      <c r="D784" s="22" cm="1">
        <f t="array" ref="D784">IF(A784=1,1,INDEX(Life_PolicyHoldersInforce,(A784-1))-INDEX(Life_Deaths,(A784-1))-INDEX(Life_Lapses,(A784-1)))</f>
        <v>9.0648585197325101E-4</v>
      </c>
      <c r="E784" s="22" cm="1">
        <f t="array" ref="E784">(INDEX(Life_PolicyHoldersInforce,A784)-INDEX(Life_Deaths,A784))*INDEX(Life_LapseRateFactor,(Global_DurationInforce+A784))</f>
        <v>7.9195918227383194E-6</v>
      </c>
      <c r="F784" s="22" cm="1">
        <f t="array" ref="F784">INDEX(Life_PolicyHoldersInforce,A784)*INDEX(Global_QxFactor,INDEX(Global_Age,A784),Global_QxIndex)</f>
        <v>5.2105168855586744E-7</v>
      </c>
      <c r="G784" s="11" cm="1">
        <f t="array" ref="G784">INDEX(Life_Deaths,A784)*Life_SumAssured</f>
        <v>0.26052584427793374</v>
      </c>
      <c r="H784" s="11" cm="1">
        <f t="array" ref="H784">INDEX(Life_PolicyHoldersInforce,A784)*Life_Premium</f>
        <v>4.0429268998006994E-2</v>
      </c>
      <c r="I784" s="11" cm="1">
        <f t="array" ref="I784">INDEX(Life_PolicyHoldersInforce,A784)*INDEX(Global_EscalatedExpense,A784)</f>
        <v>0.10849288277031634</v>
      </c>
      <c r="J784" s="11" cm="1">
        <f t="array" ref="J784">INDEX(Life_PremiumsReceived,A784)-INDEX(Life_ExpensesPaid,A784)-INDEX(Life_DeathBenefitsPaid,A784)</f>
        <v>-0.32858945805024309</v>
      </c>
      <c r="K784" s="11" cm="1">
        <f t="array" ref="K784">IF(A784=Global_MaxT,INDEX(Life_NetCF,A784),INDEX(Life_NetCF,A784)+(INDEX(Life_BEL,(A784+1))/INDEX(Global_DiscountFactor,A784)))</f>
        <v>-76.587078980807107</v>
      </c>
      <c r="L784" s="11"/>
      <c r="M784" s="5">
        <f t="shared" si="25"/>
        <v>66</v>
      </c>
      <c r="N784" s="22" cm="1">
        <f t="array" ref="N784">INDEX(Annuity_PolicyHoldersInforce,A784)*INDEX(Global_QxFactor,INDEX(Global_Age,A784),Global_QxIndex)</f>
        <v>5.4252397447235182E-4</v>
      </c>
      <c r="O784" s="22" cm="1">
        <f t="array" ref="O784">IF(A784=1,1,INDEX(Annuity_PolicyHoldersInforce,(A784-1))-INDEX(Annuity_Deaths,(A784-1)))</f>
        <v>0.94384169174946275</v>
      </c>
      <c r="P784" s="23" cm="1">
        <f t="array" ref="P784">Annuity_Annuity*((1+Annuity_AnnuityEscalation)^INDEX(Annuity_PolicyAge,A784))</f>
        <v>25031.895587138177</v>
      </c>
      <c r="Q784" s="23" cm="1">
        <f t="array" ref="Q784">INDEX(Annuity_PolicyHoldersInforce,A784)*INDEX(Global_EscalatedExpense,A784)</f>
        <v>112.96382154647591</v>
      </c>
      <c r="R784" s="23" cm="1">
        <f t="array" ref="R784">INDEX(Annuity_PolicyHoldersInforce,A784)*INDEX(Annuity_EscalatedAnnuity,A784)</f>
        <v>23626.146678660407</v>
      </c>
      <c r="S784" s="23" cm="1">
        <f t="array" ref="S784">-INDEX(Annuity_ExpensesPaid,A784)-INDEX(Annuity_AnnuitiesPaid,A784)</f>
        <v>-23739.110500206883</v>
      </c>
      <c r="T784" s="23" cm="1">
        <f t="array" ref="T784">IF(A784=Global_MaxT,INDEX(Annuity_NetCF,A784),INDEX(Annuity_NetCF,A784)+(INDEX(Annuity_BEL,(A784+1))*INDEX(Global_DiscountFactor,A784)))</f>
        <v>-3378409.7049517613</v>
      </c>
    </row>
    <row r="785" spans="1:20" x14ac:dyDescent="0.2">
      <c r="A785" s="7">
        <v>783</v>
      </c>
      <c r="B785" s="21">
        <f t="shared" si="24"/>
        <v>87</v>
      </c>
      <c r="C785" s="21"/>
      <c r="D785" s="22" cm="1">
        <f t="array" ref="D785">IF(A785=1,1,INDEX(Life_PolicyHoldersInforce,(A785-1))-INDEX(Life_Deaths,(A785-1))-INDEX(Life_Lapses,(A785-1)))</f>
        <v>8.9804520846195688E-4</v>
      </c>
      <c r="E785" s="22" cm="1">
        <f t="array" ref="E785">(INDEX(Life_PolicyHoldersInforce,A785)-INDEX(Life_Deaths,A785))*INDEX(Life_LapseRateFactor,(Global_DurationInforce+A785))</f>
        <v>7.8458494127655852E-6</v>
      </c>
      <c r="F785" s="22" cm="1">
        <f t="array" ref="F785">INDEX(Life_PolicyHoldersInforce,A785)*INDEX(Global_QxFactor,INDEX(Global_Age,A785),Global_QxIndex)</f>
        <v>5.16199972950506E-7</v>
      </c>
      <c r="G785" s="11" cm="1">
        <f t="array" ref="G785">INDEX(Life_Deaths,A785)*Life_SumAssured</f>
        <v>0.25809998647525301</v>
      </c>
      <c r="H785" s="11" cm="1">
        <f t="array" ref="H785">INDEX(Life_PolicyHoldersInforce,A785)*Life_Premium</f>
        <v>4.0052816297403281E-2</v>
      </c>
      <c r="I785" s="11" cm="1">
        <f t="array" ref="I785">INDEX(Life_PolicyHoldersInforce,A785)*INDEX(Global_EscalatedExpense,A785)</f>
        <v>0.1079205608754715</v>
      </c>
      <c r="J785" s="11" cm="1">
        <f t="array" ref="J785">INDEX(Life_PremiumsReceived,A785)-INDEX(Life_ExpensesPaid,A785)-INDEX(Life_DeathBenefitsPaid,A785)</f>
        <v>-0.32596773105332122</v>
      </c>
      <c r="K785" s="11" cm="1">
        <f t="array" ref="K785">IF(A785=Global_MaxT,INDEX(Life_NetCF,A785),INDEX(Life_NetCF,A785)+(INDEX(Life_BEL,(A785+1))/INDEX(Global_DiscountFactor,A785)))</f>
        <v>-75.889095512989243</v>
      </c>
      <c r="L785" s="11"/>
      <c r="M785" s="5">
        <f t="shared" si="25"/>
        <v>66</v>
      </c>
      <c r="N785" s="22" cm="1">
        <f t="array" ref="N785">INDEX(Annuity_PolicyHoldersInforce,A785)*INDEX(Global_QxFactor,INDEX(Global_Age,A785),Global_QxIndex)</f>
        <v>5.4221212952478253E-4</v>
      </c>
      <c r="O785" s="22" cm="1">
        <f t="array" ref="O785">IF(A785=1,1,INDEX(Annuity_PolicyHoldersInforce,(A785-1))-INDEX(Annuity_Deaths,(A785-1)))</f>
        <v>0.94329916777499045</v>
      </c>
      <c r="P785" s="23" cm="1">
        <f t="array" ref="P785">Annuity_Annuity*((1+Annuity_AnnuityEscalation)^INDEX(Annuity_PolicyAge,A785))</f>
        <v>25031.895587138177</v>
      </c>
      <c r="Q785" s="23" cm="1">
        <f t="array" ref="Q785">INDEX(Annuity_PolicyHoldersInforce,A785)*INDEX(Global_EscalatedExpense,A785)</f>
        <v>113.35885354145285</v>
      </c>
      <c r="R785" s="23" cm="1">
        <f t="array" ref="R785">INDEX(Annuity_PolicyHoldersInforce,A785)*INDEX(Annuity_EscalatedAnnuity,A785)</f>
        <v>23612.566275177898</v>
      </c>
      <c r="S785" s="23" cm="1">
        <f t="array" ref="S785">-INDEX(Annuity_ExpensesPaid,A785)-INDEX(Annuity_AnnuitiesPaid,A785)</f>
        <v>-23725.925128719351</v>
      </c>
      <c r="T785" s="23" cm="1">
        <f t="array" ref="T785">IF(A785=Global_MaxT,INDEX(Annuity_NetCF,A785),INDEX(Annuity_NetCF,A785)+(INDEX(Annuity_BEL,(A785+1))*INDEX(Global_DiscountFactor,A785)))</f>
        <v>-3370999.6232001171</v>
      </c>
    </row>
    <row r="786" spans="1:20" x14ac:dyDescent="0.2">
      <c r="A786" s="7">
        <v>784</v>
      </c>
      <c r="B786" s="21">
        <f t="shared" si="24"/>
        <v>87</v>
      </c>
      <c r="C786" s="21"/>
      <c r="D786" s="22" cm="1">
        <f t="array" ref="D786">IF(A786=1,1,INDEX(Life_PolicyHoldersInforce,(A786-1))-INDEX(Life_Deaths,(A786-1))-INDEX(Life_Lapses,(A786-1)))</f>
        <v>8.8968315907624073E-4</v>
      </c>
      <c r="E786" s="22" cm="1">
        <f t="array" ref="E786">(INDEX(Life_PolicyHoldersInforce,A786)-INDEX(Life_Deaths,A786))*INDEX(Life_LapseRateFactor,(Global_DurationInforce+A786))</f>
        <v>7.7727936471490624E-6</v>
      </c>
      <c r="F786" s="22" cm="1">
        <f t="array" ref="F786">INDEX(Life_PolicyHoldersInforce,A786)*INDEX(Global_QxFactor,INDEX(Global_Age,A786),Global_QxIndex)</f>
        <v>5.113934335624611E-7</v>
      </c>
      <c r="G786" s="11" cm="1">
        <f t="array" ref="G786">INDEX(Life_Deaths,A786)*Life_SumAssured</f>
        <v>0.25569671678123057</v>
      </c>
      <c r="H786" s="11" cm="1">
        <f t="array" ref="H786">INDEX(Life_PolicyHoldersInforce,A786)*Life_Premium</f>
        <v>3.9679868894800338E-2</v>
      </c>
      <c r="I786" s="11" cm="1">
        <f t="array" ref="I786">INDEX(Life_PolicyHoldersInforce,A786)*INDEX(Global_EscalatedExpense,A786)</f>
        <v>0.10735125809435042</v>
      </c>
      <c r="J786" s="11" cm="1">
        <f t="array" ref="J786">INDEX(Life_PremiumsReceived,A786)-INDEX(Life_ExpensesPaid,A786)-INDEX(Life_DeathBenefitsPaid,A786)</f>
        <v>-0.32336810598078064</v>
      </c>
      <c r="K786" s="11" cm="1">
        <f t="array" ref="K786">IF(A786=Global_MaxT,INDEX(Life_NetCF,A786),INDEX(Life_NetCF,A786)+(INDEX(Life_BEL,(A786+1))/INDEX(Global_DiscountFactor,A786)))</f>
        <v>-75.197102085169092</v>
      </c>
      <c r="L786" s="11"/>
      <c r="M786" s="5">
        <f t="shared" si="25"/>
        <v>66</v>
      </c>
      <c r="N786" s="22" cm="1">
        <f t="array" ref="N786">INDEX(Annuity_PolicyHoldersInforce,A786)*INDEX(Global_QxFactor,INDEX(Global_Age,A786),Global_QxIndex)</f>
        <v>5.4190046382693487E-4</v>
      </c>
      <c r="O786" s="22" cm="1">
        <f t="array" ref="O786">IF(A786=1,1,INDEX(Annuity_PolicyHoldersInforce,(A786-1))-INDEX(Annuity_Deaths,(A786-1)))</f>
        <v>0.94275695564546569</v>
      </c>
      <c r="P786" s="23" cm="1">
        <f t="array" ref="P786">Annuity_Annuity*((1+Annuity_AnnuityEscalation)^INDEX(Annuity_PolicyAge,A786))</f>
        <v>25031.895587138177</v>
      </c>
      <c r="Q786" s="23" cm="1">
        <f t="array" ref="Q786">INDEX(Annuity_PolicyHoldersInforce,A786)*INDEX(Global_EscalatedExpense,A786)</f>
        <v>113.75526695461218</v>
      </c>
      <c r="R786" s="23" cm="1">
        <f t="array" ref="R786">INDEX(Annuity_PolicyHoldersInforce,A786)*INDEX(Annuity_EscalatedAnnuity,A786)</f>
        <v>23598.993677765553</v>
      </c>
      <c r="S786" s="23" cm="1">
        <f t="array" ref="S786">-INDEX(Annuity_ExpensesPaid,A786)-INDEX(Annuity_AnnuitiesPaid,A786)</f>
        <v>-23712.748944720166</v>
      </c>
      <c r="T786" s="23" cm="1">
        <f t="array" ref="T786">IF(A786=Global_MaxT,INDEX(Annuity_NetCF,A786),INDEX(Annuity_NetCF,A786)+(INDEX(Annuity_BEL,(A786+1))*INDEX(Global_DiscountFactor,A786)))</f>
        <v>-3363566.7220528033</v>
      </c>
    </row>
    <row r="787" spans="1:20" x14ac:dyDescent="0.2">
      <c r="A787" s="7">
        <v>785</v>
      </c>
      <c r="B787" s="21">
        <f t="shared" si="24"/>
        <v>87</v>
      </c>
      <c r="C787" s="21"/>
      <c r="D787" s="22" cm="1">
        <f t="array" ref="D787">IF(A787=1,1,INDEX(Life_PolicyHoldersInforce,(A787-1))-INDEX(Life_Deaths,(A787-1))-INDEX(Life_Lapses,(A787-1)))</f>
        <v>8.8139897199552924E-4</v>
      </c>
      <c r="E787" s="22" cm="1">
        <f t="array" ref="E787">(INDEX(Life_PolicyHoldersInforce,A787)-INDEX(Life_Deaths,A787))*INDEX(Life_LapseRateFactor,(Global_DurationInforce+A787))</f>
        <v>7.7004181322751986E-6</v>
      </c>
      <c r="F787" s="22" cm="1">
        <f t="array" ref="F787">INDEX(Life_PolicyHoldersInforce,A787)*INDEX(Global_QxFactor,INDEX(Global_Age,A787),Global_QxIndex)</f>
        <v>5.0663164973834377E-7</v>
      </c>
      <c r="G787" s="11" cm="1">
        <f t="array" ref="G787">INDEX(Life_Deaths,A787)*Life_SumAssured</f>
        <v>0.25331582486917187</v>
      </c>
      <c r="H787" s="11" cm="1">
        <f t="array" ref="H787">INDEX(Life_PolicyHoldersInforce,A787)*Life_Premium</f>
        <v>3.9310394151000606E-2</v>
      </c>
      <c r="I787" s="11" cm="1">
        <f t="array" ref="I787">INDEX(Life_PolicyHoldersInforce,A787)*INDEX(Global_EscalatedExpense,A787)</f>
        <v>0.1067849585005179</v>
      </c>
      <c r="J787" s="11" cm="1">
        <f t="array" ref="J787">INDEX(Life_PremiumsReceived,A787)-INDEX(Life_ExpensesPaid,A787)-INDEX(Life_DeathBenefitsPaid,A787)</f>
        <v>-0.32079038921868919</v>
      </c>
      <c r="K787" s="11" cm="1">
        <f t="array" ref="K787">IF(A787=Global_MaxT,INDEX(Life_NetCF,A787),INDEX(Life_NetCF,A787)+(INDEX(Life_BEL,(A787+1))/INDEX(Global_DiscountFactor,A787)))</f>
        <v>-74.511047686895665</v>
      </c>
      <c r="L787" s="11"/>
      <c r="M787" s="5">
        <f t="shared" si="25"/>
        <v>66</v>
      </c>
      <c r="N787" s="22" cm="1">
        <f t="array" ref="N787">INDEX(Annuity_PolicyHoldersInforce,A787)*INDEX(Global_QxFactor,INDEX(Global_Age,A787),Global_QxIndex)</f>
        <v>5.4158897727577514E-4</v>
      </c>
      <c r="O787" s="22" cm="1">
        <f t="array" ref="O787">IF(A787=1,1,INDEX(Annuity_PolicyHoldersInforce,(A787-1))-INDEX(Annuity_Deaths,(A787-1)))</f>
        <v>0.94221505518163873</v>
      </c>
      <c r="P787" s="23" cm="1">
        <f t="array" ref="P787">Annuity_Annuity*((1+Annuity_AnnuityEscalation)^INDEX(Annuity_PolicyAge,A787))</f>
        <v>25031.895587138177</v>
      </c>
      <c r="Q787" s="23" cm="1">
        <f t="array" ref="Q787">INDEX(Annuity_PolicyHoldersInforce,A787)*INDEX(Global_EscalatedExpense,A787)</f>
        <v>114.15306661674303</v>
      </c>
      <c r="R787" s="23" cm="1">
        <f t="array" ref="R787">INDEX(Annuity_PolicyHoldersInforce,A787)*INDEX(Annuity_EscalatedAnnuity,A787)</f>
        <v>23585.428881936416</v>
      </c>
      <c r="S787" s="23" cm="1">
        <f t="array" ref="S787">-INDEX(Annuity_ExpensesPaid,A787)-INDEX(Annuity_AnnuitiesPaid,A787)</f>
        <v>-23699.581948553157</v>
      </c>
      <c r="T787" s="23" cm="1">
        <f t="array" ref="T787">IF(A787=Global_MaxT,INDEX(Annuity_NetCF,A787),INDEX(Annuity_NetCF,A787)+(INDEX(Annuity_BEL,(A787+1))*INDEX(Global_DiscountFactor,A787)))</f>
        <v>-3356110.8812030484</v>
      </c>
    </row>
    <row r="788" spans="1:20" x14ac:dyDescent="0.2">
      <c r="A788" s="7">
        <v>786</v>
      </c>
      <c r="B788" s="21">
        <f t="shared" si="24"/>
        <v>87</v>
      </c>
      <c r="C788" s="21"/>
      <c r="D788" s="22" cm="1">
        <f t="array" ref="D788">IF(A788=1,1,INDEX(Life_PolicyHoldersInforce,(A788-1))-INDEX(Life_Deaths,(A788-1))-INDEX(Life_Lapses,(A788-1)))</f>
        <v>8.7319192221351567E-4</v>
      </c>
      <c r="E788" s="22" cm="1">
        <f t="array" ref="E788">(INDEX(Life_PolicyHoldersInforce,A788)-INDEX(Life_Deaths,A788))*INDEX(Life_LapseRateFactor,(Global_DurationInforce+A788))</f>
        <v>7.6287165340638692E-6</v>
      </c>
      <c r="F788" s="22" cm="1">
        <f t="array" ref="F788">INDEX(Life_PolicyHoldersInforce,A788)*INDEX(Global_QxFactor,INDEX(Global_Age,A788),Global_QxIndex)</f>
        <v>5.0191420474163301E-7</v>
      </c>
      <c r="G788" s="11" cm="1">
        <f t="array" ref="G788">INDEX(Life_Deaths,A788)*Life_SumAssured</f>
        <v>0.25095710237081653</v>
      </c>
      <c r="H788" s="11" cm="1">
        <f t="array" ref="H788">INDEX(Life_PolicyHoldersInforce,A788)*Life_Premium</f>
        <v>3.89443597307228E-2</v>
      </c>
      <c r="I788" s="11" cm="1">
        <f t="array" ref="I788">INDEX(Life_PolicyHoldersInforce,A788)*INDEX(Global_EscalatedExpense,A788)</f>
        <v>0.10622164625155375</v>
      </c>
      <c r="J788" s="11" cm="1">
        <f t="array" ref="J788">INDEX(Life_PremiumsReceived,A788)-INDEX(Life_ExpensesPaid,A788)-INDEX(Life_DeathBenefitsPaid,A788)</f>
        <v>-0.31823438889164746</v>
      </c>
      <c r="K788" s="11" cm="1">
        <f t="array" ref="K788">IF(A788=Global_MaxT,INDEX(Life_NetCF,A788),INDEX(Life_NetCF,A788)+(INDEX(Life_BEL,(A788+1))/INDEX(Global_DiscountFactor,A788)))</f>
        <v>-73.830881747487226</v>
      </c>
      <c r="L788" s="11"/>
      <c r="M788" s="5">
        <f t="shared" si="25"/>
        <v>66</v>
      </c>
      <c r="N788" s="22" cm="1">
        <f t="array" ref="N788">INDEX(Annuity_PolicyHoldersInforce,A788)*INDEX(Global_QxFactor,INDEX(Global_Age,A788),Global_QxIndex)</f>
        <v>5.4127766976832918E-4</v>
      </c>
      <c r="O788" s="22" cm="1">
        <f t="array" ref="O788">IF(A788=1,1,INDEX(Annuity_PolicyHoldersInforce,(A788-1))-INDEX(Annuity_Deaths,(A788-1)))</f>
        <v>0.94167346620436299</v>
      </c>
      <c r="P788" s="23" cm="1">
        <f t="array" ref="P788">Annuity_Annuity*((1+Annuity_AnnuityEscalation)^INDEX(Annuity_PolicyAge,A788))</f>
        <v>25031.895587138177</v>
      </c>
      <c r="Q788" s="23" cm="1">
        <f t="array" ref="Q788">INDEX(Annuity_PolicyHoldersInforce,A788)*INDEX(Global_EscalatedExpense,A788)</f>
        <v>114.55225737552757</v>
      </c>
      <c r="R788" s="23" cm="1">
        <f t="array" ref="R788">INDEX(Annuity_PolicyHoldersInforce,A788)*INDEX(Annuity_EscalatedAnnuity,A788)</f>
        <v>23571.871883206106</v>
      </c>
      <c r="S788" s="23" cm="1">
        <f t="array" ref="S788">-INDEX(Annuity_ExpensesPaid,A788)-INDEX(Annuity_AnnuitiesPaid,A788)</f>
        <v>-23686.424140581632</v>
      </c>
      <c r="T788" s="23" cm="1">
        <f t="array" ref="T788">IF(A788=Global_MaxT,INDEX(Annuity_NetCF,A788),INDEX(Annuity_NetCF,A788)+(INDEX(Annuity_BEL,(A788+1))*INDEX(Global_DiscountFactor,A788)))</f>
        <v>-3348631.9797581369</v>
      </c>
    </row>
    <row r="789" spans="1:20" x14ac:dyDescent="0.2">
      <c r="A789" s="7">
        <v>787</v>
      </c>
      <c r="B789" s="21">
        <f t="shared" si="24"/>
        <v>87</v>
      </c>
      <c r="C789" s="21"/>
      <c r="D789" s="22" cm="1">
        <f t="array" ref="D789">IF(A789=1,1,INDEX(Life_PolicyHoldersInforce,(A789-1))-INDEX(Life_Deaths,(A789-1))-INDEX(Life_Lapses,(A789-1)))</f>
        <v>8.6506129147471023E-4</v>
      </c>
      <c r="E789" s="22" cm="1">
        <f t="array" ref="E789">(INDEX(Life_PolicyHoldersInforce,A789)-INDEX(Life_Deaths,A789))*INDEX(Life_LapseRateFactor,(Global_DurationInforce+A789))</f>
        <v>7.5576825774140427E-6</v>
      </c>
      <c r="F789" s="22" cm="1">
        <f t="array" ref="F789">INDEX(Life_PolicyHoldersInforce,A789)*INDEX(Global_QxFactor,INDEX(Global_Age,A789),Global_QxIndex)</f>
        <v>4.9724068571620444E-7</v>
      </c>
      <c r="G789" s="11" cm="1">
        <f t="array" ref="G789">INDEX(Life_Deaths,A789)*Life_SumAssured</f>
        <v>0.24862034285810222</v>
      </c>
      <c r="H789" s="11" cm="1">
        <f t="array" ref="H789">INDEX(Life_PolicyHoldersInforce,A789)*Life_Premium</f>
        <v>3.8581733599772079E-2</v>
      </c>
      <c r="I789" s="11" cm="1">
        <f t="array" ref="I789">INDEX(Life_PolicyHoldersInforce,A789)*INDEX(Global_EscalatedExpense,A789)</f>
        <v>0.10566130558860966</v>
      </c>
      <c r="J789" s="11" cm="1">
        <f t="array" ref="J789">INDEX(Life_PremiumsReceived,A789)-INDEX(Life_ExpensesPaid,A789)-INDEX(Life_DeathBenefitsPaid,A789)</f>
        <v>-0.31569991484693982</v>
      </c>
      <c r="K789" s="11" cm="1">
        <f t="array" ref="K789">IF(A789=Global_MaxT,INDEX(Life_NetCF,A789),INDEX(Life_NetCF,A789)+(INDEX(Life_BEL,(A789+1))/INDEX(Global_DiscountFactor,A789)))</f>
        <v>-73.156554132170967</v>
      </c>
      <c r="L789" s="11"/>
      <c r="M789" s="5">
        <f t="shared" si="25"/>
        <v>66</v>
      </c>
      <c r="N789" s="22" cm="1">
        <f t="array" ref="N789">INDEX(Annuity_PolicyHoldersInforce,A789)*INDEX(Global_QxFactor,INDEX(Global_Age,A789),Global_QxIndex)</f>
        <v>5.4096654120168203E-4</v>
      </c>
      <c r="O789" s="22" cm="1">
        <f t="array" ref="O789">IF(A789=1,1,INDEX(Annuity_PolicyHoldersInforce,(A789-1))-INDEX(Annuity_Deaths,(A789-1)))</f>
        <v>0.94113218853459468</v>
      </c>
      <c r="P789" s="23" cm="1">
        <f t="array" ref="P789">Annuity_Annuity*((1+Annuity_AnnuityEscalation)^INDEX(Annuity_PolicyAge,A789))</f>
        <v>25031.895587138177</v>
      </c>
      <c r="Q789" s="23" cm="1">
        <f t="array" ref="Q789">INDEX(Annuity_PolicyHoldersInforce,A789)*INDEX(Global_EscalatedExpense,A789)</f>
        <v>114.95284409560007</v>
      </c>
      <c r="R789" s="23" cm="1">
        <f t="array" ref="R789">INDEX(Annuity_PolicyHoldersInforce,A789)*INDEX(Annuity_EscalatedAnnuity,A789)</f>
        <v>23558.322677092816</v>
      </c>
      <c r="S789" s="23" cm="1">
        <f t="array" ref="S789">-INDEX(Annuity_ExpensesPaid,A789)-INDEX(Annuity_AnnuitiesPaid,A789)</f>
        <v>-23673.275521188414</v>
      </c>
      <c r="T789" s="23" cm="1">
        <f t="array" ref="T789">IF(A789=Global_MaxT,INDEX(Annuity_NetCF,A789),INDEX(Annuity_NetCF,A789)+(INDEX(Annuity_BEL,(A789+1))*INDEX(Global_DiscountFactor,A789)))</f>
        <v>-3341129.8962365361</v>
      </c>
    </row>
    <row r="790" spans="1:20" x14ac:dyDescent="0.2">
      <c r="A790" s="7">
        <v>788</v>
      </c>
      <c r="B790" s="21">
        <f t="shared" si="24"/>
        <v>87</v>
      </c>
      <c r="C790" s="21"/>
      <c r="D790" s="22" cm="1">
        <f t="array" ref="D790">IF(A790=1,1,INDEX(Life_PolicyHoldersInforce,(A790-1))-INDEX(Life_Deaths,(A790-1))-INDEX(Life_Lapses,(A790-1)))</f>
        <v>8.5700636821158004E-4</v>
      </c>
      <c r="E790" s="22" cm="1">
        <f t="array" ref="E790">(INDEX(Life_PolicyHoldersInforce,A790)-INDEX(Life_Deaths,A790))*INDEX(Life_LapseRateFactor,(Global_DurationInforce+A790))</f>
        <v>7.4873100456546034E-6</v>
      </c>
      <c r="F790" s="22" cm="1">
        <f t="array" ref="F790">INDEX(Life_PolicyHoldersInforce,A790)*INDEX(Global_QxFactor,INDEX(Global_Age,A790),Global_QxIndex)</f>
        <v>4.926106836501979E-7</v>
      </c>
      <c r="G790" s="11" cm="1">
        <f t="array" ref="G790">INDEX(Life_Deaths,A790)*Life_SumAssured</f>
        <v>0.24630534182509894</v>
      </c>
      <c r="H790" s="11" cm="1">
        <f t="array" ref="H790">INDEX(Life_PolicyHoldersInforce,A790)*Life_Premium</f>
        <v>3.8222484022236471E-2</v>
      </c>
      <c r="I790" s="11" cm="1">
        <f t="array" ref="I790">INDEX(Life_PolicyHoldersInforce,A790)*INDEX(Global_EscalatedExpense,A790)</f>
        <v>0.10510392083596844</v>
      </c>
      <c r="J790" s="11" cm="1">
        <f t="array" ref="J790">INDEX(Life_PremiumsReceived,A790)-INDEX(Life_ExpensesPaid,A790)-INDEX(Life_DeathBenefitsPaid,A790)</f>
        <v>-0.31318677863883093</v>
      </c>
      <c r="K790" s="11" cm="1">
        <f t="array" ref="K790">IF(A790=Global_MaxT,INDEX(Life_NetCF,A790),INDEX(Life_NetCF,A790)+(INDEX(Life_BEL,(A790+1))/INDEX(Global_DiscountFactor,A790)))</f>
        <v>-72.488015138257197</v>
      </c>
      <c r="L790" s="11"/>
      <c r="M790" s="5">
        <f t="shared" si="25"/>
        <v>66</v>
      </c>
      <c r="N790" s="22" cm="1">
        <f t="array" ref="N790">INDEX(Annuity_PolicyHoldersInforce,A790)*INDEX(Global_QxFactor,INDEX(Global_Age,A790),Global_QxIndex)</f>
        <v>5.4065559147297771E-4</v>
      </c>
      <c r="O790" s="22" cm="1">
        <f t="array" ref="O790">IF(A790=1,1,INDEX(Annuity_PolicyHoldersInforce,(A790-1))-INDEX(Annuity_Deaths,(A790-1)))</f>
        <v>0.94059122199339296</v>
      </c>
      <c r="P790" s="23" cm="1">
        <f t="array" ref="P790">Annuity_Annuity*((1+Annuity_AnnuityEscalation)^INDEX(Annuity_PolicyAge,A790))</f>
        <v>25031.895587138177</v>
      </c>
      <c r="Q790" s="23" cm="1">
        <f t="array" ref="Q790">INDEX(Annuity_PolicyHoldersInforce,A790)*INDEX(Global_EscalatedExpense,A790)</f>
        <v>115.3548316586063</v>
      </c>
      <c r="R790" s="23" cm="1">
        <f t="array" ref="R790">INDEX(Annuity_PolicyHoldersInforce,A790)*INDEX(Annuity_EscalatedAnnuity,A790)</f>
        <v>23544.781259117317</v>
      </c>
      <c r="S790" s="23" cm="1">
        <f t="array" ref="S790">-INDEX(Annuity_ExpensesPaid,A790)-INDEX(Annuity_AnnuitiesPaid,A790)</f>
        <v>-23660.136090775923</v>
      </c>
      <c r="T790" s="23" cm="1">
        <f t="array" ref="T790">IF(A790=Global_MaxT,INDEX(Annuity_NetCF,A790),INDEX(Annuity_NetCF,A790)+(INDEX(Annuity_BEL,(A790+1))*INDEX(Global_DiscountFactor,A790)))</f>
        <v>-3333604.5085650114</v>
      </c>
    </row>
    <row r="791" spans="1:20" x14ac:dyDescent="0.2">
      <c r="A791" s="7">
        <v>789</v>
      </c>
      <c r="B791" s="21">
        <f t="shared" si="24"/>
        <v>87</v>
      </c>
      <c r="C791" s="21"/>
      <c r="D791" s="22" cm="1">
        <f t="array" ref="D791">IF(A791=1,1,INDEX(Life_PolicyHoldersInforce,(A791-1))-INDEX(Life_Deaths,(A791-1))-INDEX(Life_Lapses,(A791-1)))</f>
        <v>8.4902644748227521E-4</v>
      </c>
      <c r="E791" s="22" cm="1">
        <f t="array" ref="E791">(INDEX(Life_PolicyHoldersInforce,A791)-INDEX(Life_Deaths,A791))*INDEX(Life_LapseRateFactor,(Global_DurationInforce+A791))</f>
        <v>7.4175927800002816E-6</v>
      </c>
      <c r="F791" s="22" cm="1">
        <f t="array" ref="F791">INDEX(Life_PolicyHoldersInforce,A791)*INDEX(Global_QxFactor,INDEX(Global_Age,A791),Global_QxIndex)</f>
        <v>4.8802379334022205E-7</v>
      </c>
      <c r="G791" s="11" cm="1">
        <f t="array" ref="G791">INDEX(Life_Deaths,A791)*Life_SumAssured</f>
        <v>0.24401189667011103</v>
      </c>
      <c r="H791" s="11" cm="1">
        <f t="array" ref="H791">INDEX(Life_PolicyHoldersInforce,A791)*Life_Premium</f>
        <v>3.7866579557709473E-2</v>
      </c>
      <c r="I791" s="11" cm="1">
        <f t="array" ref="I791">INDEX(Life_PolicyHoldersInforce,A791)*INDEX(Global_EscalatedExpense,A791)</f>
        <v>0.10454947640060562</v>
      </c>
      <c r="J791" s="11" cm="1">
        <f t="array" ref="J791">INDEX(Life_PremiumsReceived,A791)-INDEX(Life_ExpensesPaid,A791)-INDEX(Life_DeathBenefitsPaid,A791)</f>
        <v>-0.31069479351300716</v>
      </c>
      <c r="K791" s="11" cm="1">
        <f t="array" ref="K791">IF(A791=Global_MaxT,INDEX(Life_NetCF,A791),INDEX(Life_NetCF,A791)+(INDEX(Life_BEL,(A791+1))/INDEX(Global_DiscountFactor,A791)))</f>
        <v>-71.825215491347564</v>
      </c>
      <c r="L791" s="11"/>
      <c r="M791" s="5">
        <f t="shared" si="25"/>
        <v>66</v>
      </c>
      <c r="N791" s="22" cm="1">
        <f t="array" ref="N791">INDEX(Annuity_PolicyHoldersInforce,A791)*INDEX(Global_QxFactor,INDEX(Global_Age,A791),Global_QxIndex)</f>
        <v>5.4034482047941954E-4</v>
      </c>
      <c r="O791" s="22" cm="1">
        <f t="array" ref="O791">IF(A791=1,1,INDEX(Annuity_PolicyHoldersInforce,(A791-1))-INDEX(Annuity_Deaths,(A791-1)))</f>
        <v>0.94005056640191997</v>
      </c>
      <c r="P791" s="23" cm="1">
        <f t="array" ref="P791">Annuity_Annuity*((1+Annuity_AnnuityEscalation)^INDEX(Annuity_PolicyAge,A791))</f>
        <v>25031.895587138177</v>
      </c>
      <c r="Q791" s="23" cm="1">
        <f t="array" ref="Q791">INDEX(Annuity_PolicyHoldersInforce,A791)*INDEX(Global_EscalatedExpense,A791)</f>
        <v>115.75822496326332</v>
      </c>
      <c r="R791" s="23" cm="1">
        <f t="array" ref="R791">INDEX(Annuity_PolicyHoldersInforce,A791)*INDEX(Annuity_EscalatedAnnuity,A791)</f>
        <v>23531.247624802963</v>
      </c>
      <c r="S791" s="23" cm="1">
        <f t="array" ref="S791">-INDEX(Annuity_ExpensesPaid,A791)-INDEX(Annuity_AnnuitiesPaid,A791)</f>
        <v>-23647.005849766228</v>
      </c>
      <c r="T791" s="23" cm="1">
        <f t="array" ref="T791">IF(A791=Global_MaxT,INDEX(Annuity_NetCF,A791),INDEX(Annuity_NetCF,A791)+(INDEX(Annuity_BEL,(A791+1))*INDEX(Global_DiscountFactor,A791)))</f>
        <v>-3326055.6940757264</v>
      </c>
    </row>
    <row r="792" spans="1:20" x14ac:dyDescent="0.2">
      <c r="A792" s="7">
        <v>790</v>
      </c>
      <c r="B792" s="21">
        <f t="shared" si="24"/>
        <v>87</v>
      </c>
      <c r="C792" s="21"/>
      <c r="D792" s="22" cm="1">
        <f t="array" ref="D792">IF(A792=1,1,INDEX(Life_PolicyHoldersInforce,(A792-1))-INDEX(Life_Deaths,(A792-1))-INDEX(Life_Lapses,(A792-1)))</f>
        <v>8.4112083090893475E-4</v>
      </c>
      <c r="E792" s="22" cm="1">
        <f t="array" ref="E792">(INDEX(Life_PolicyHoldersInforce,A792)-INDEX(Life_Deaths,A792))*INDEX(Life_LapseRateFactor,(Global_DurationInforce+A792))</f>
        <v>7.3485246790126685E-6</v>
      </c>
      <c r="F792" s="22" cm="1">
        <f t="array" ref="F792">INDEX(Life_PolicyHoldersInforce,A792)*INDEX(Global_QxFactor,INDEX(Global_Age,A792),Global_QxIndex)</f>
        <v>4.8347961335589303E-7</v>
      </c>
      <c r="G792" s="11" cm="1">
        <f t="array" ref="G792">INDEX(Life_Deaths,A792)*Life_SumAssured</f>
        <v>0.24173980667794651</v>
      </c>
      <c r="H792" s="11" cm="1">
        <f t="array" ref="H792">INDEX(Life_PolicyHoldersInforce,A792)*Life_Premium</f>
        <v>3.7513989058538491E-2</v>
      </c>
      <c r="I792" s="11" cm="1">
        <f t="array" ref="I792">INDEX(Life_PolicyHoldersInforce,A792)*INDEX(Global_EscalatedExpense,A792)</f>
        <v>0.10399795677175298</v>
      </c>
      <c r="J792" s="11" cm="1">
        <f t="array" ref="J792">INDEX(Life_PremiumsReceived,A792)-INDEX(Life_ExpensesPaid,A792)-INDEX(Life_DeathBenefitsPaid,A792)</f>
        <v>-0.308223774391161</v>
      </c>
      <c r="K792" s="11" cm="1">
        <f t="array" ref="K792">IF(A792=Global_MaxT,INDEX(Life_NetCF,A792),INDEX(Life_NetCF,A792)+(INDEX(Life_BEL,(A792+1))/INDEX(Global_DiscountFactor,A792)))</f>
        <v>-71.168106341577214</v>
      </c>
      <c r="L792" s="11"/>
      <c r="M792" s="5">
        <f t="shared" si="25"/>
        <v>66</v>
      </c>
      <c r="N792" s="22" cm="1">
        <f t="array" ref="N792">INDEX(Annuity_PolicyHoldersInforce,A792)*INDEX(Global_QxFactor,INDEX(Global_Age,A792),Global_QxIndex)</f>
        <v>5.4003422811826983E-4</v>
      </c>
      <c r="O792" s="22" cm="1">
        <f t="array" ref="O792">IF(A792=1,1,INDEX(Annuity_PolicyHoldersInforce,(A792-1))-INDEX(Annuity_Deaths,(A792-1)))</f>
        <v>0.9395102215814406</v>
      </c>
      <c r="P792" s="23" cm="1">
        <f t="array" ref="P792">Annuity_Annuity*((1+Annuity_AnnuityEscalation)^INDEX(Annuity_PolicyAge,A792))</f>
        <v>25031.895587138177</v>
      </c>
      <c r="Q792" s="23" cm="1">
        <f t="array" ref="Q792">INDEX(Annuity_PolicyHoldersInforce,A792)*INDEX(Global_EscalatedExpense,A792)</f>
        <v>116.16302892541862</v>
      </c>
      <c r="R792" s="23" cm="1">
        <f t="array" ref="R792">INDEX(Annuity_PolicyHoldersInforce,A792)*INDEX(Annuity_EscalatedAnnuity,A792)</f>
        <v>23517.721769675674</v>
      </c>
      <c r="S792" s="23" cm="1">
        <f t="array" ref="S792">-INDEX(Annuity_ExpensesPaid,A792)-INDEX(Annuity_AnnuitiesPaid,A792)</f>
        <v>-23633.884798601091</v>
      </c>
      <c r="T792" s="23" cm="1">
        <f t="array" ref="T792">IF(A792=Global_MaxT,INDEX(Annuity_NetCF,A792),INDEX(Annuity_NetCF,A792)+(INDEX(Annuity_BEL,(A792+1))*INDEX(Global_DiscountFactor,A792)))</f>
        <v>-3318483.3295033285</v>
      </c>
    </row>
    <row r="793" spans="1:20" x14ac:dyDescent="0.2">
      <c r="A793" s="7">
        <v>791</v>
      </c>
      <c r="B793" s="21">
        <f t="shared" si="24"/>
        <v>87</v>
      </c>
      <c r="C793" s="21"/>
      <c r="D793" s="22" cm="1">
        <f t="array" ref="D793">IF(A793=1,1,INDEX(Life_PolicyHoldersInforce,(A793-1))-INDEX(Life_Deaths,(A793-1))-INDEX(Life_Lapses,(A793-1)))</f>
        <v>8.3328882661656617E-4</v>
      </c>
      <c r="E793" s="22" cm="1">
        <f t="array" ref="E793">(INDEX(Life_PolicyHoldersInforce,A793)-INDEX(Life_Deaths,A793))*INDEX(Life_LapseRateFactor,(Global_DurationInforce+A793))</f>
        <v>7.2800996980662214E-6</v>
      </c>
      <c r="F793" s="22" cm="1">
        <f t="array" ref="F793">INDEX(Life_PolicyHoldersInforce,A793)*INDEX(Global_QxFactor,INDEX(Global_Age,A793),Global_QxIndex)</f>
        <v>4.789777460047015E-7</v>
      </c>
      <c r="G793" s="11" cm="1">
        <f t="array" ref="G793">INDEX(Life_Deaths,A793)*Life_SumAssured</f>
        <v>0.23948887300235075</v>
      </c>
      <c r="H793" s="11" cm="1">
        <f t="array" ref="H793">INDEX(Life_PolicyHoldersInforce,A793)*Life_Premium</f>
        <v>3.7164681667098853E-2</v>
      </c>
      <c r="I793" s="11" cm="1">
        <f t="array" ref="I793">INDEX(Life_PolicyHoldersInforce,A793)*INDEX(Global_EscalatedExpense,A793)</f>
        <v>0.10344934652046471</v>
      </c>
      <c r="J793" s="11" cm="1">
        <f t="array" ref="J793">INDEX(Life_PremiumsReceived,A793)-INDEX(Life_ExpensesPaid,A793)-INDEX(Life_DeathBenefitsPaid,A793)</f>
        <v>-0.30577353785571659</v>
      </c>
      <c r="K793" s="11" cm="1">
        <f t="array" ref="K793">IF(A793=Global_MaxT,INDEX(Life_NetCF,A793),INDEX(Life_NetCF,A793)+(INDEX(Life_BEL,(A793+1))/INDEX(Global_DiscountFactor,A793)))</f>
        <v>-70.516639259890482</v>
      </c>
      <c r="L793" s="11"/>
      <c r="M793" s="5">
        <f t="shared" si="25"/>
        <v>66</v>
      </c>
      <c r="N793" s="22" cm="1">
        <f t="array" ref="N793">INDEX(Annuity_PolicyHoldersInforce,A793)*INDEX(Global_QxFactor,INDEX(Global_Age,A793),Global_QxIndex)</f>
        <v>5.3972381428684984E-4</v>
      </c>
      <c r="O793" s="22" cm="1">
        <f t="array" ref="O793">IF(A793=1,1,INDEX(Annuity_PolicyHoldersInforce,(A793-1))-INDEX(Annuity_Deaths,(A793-1)))</f>
        <v>0.93897018735332227</v>
      </c>
      <c r="P793" s="23" cm="1">
        <f t="array" ref="P793">Annuity_Annuity*((1+Annuity_AnnuityEscalation)^INDEX(Annuity_PolicyAge,A793))</f>
        <v>25031.895587138177</v>
      </c>
      <c r="Q793" s="23" cm="1">
        <f t="array" ref="Q793">INDEX(Annuity_PolicyHoldersInforce,A793)*INDEX(Global_EscalatedExpense,A793)</f>
        <v>116.56924847811034</v>
      </c>
      <c r="R793" s="23" cm="1">
        <f t="array" ref="R793">INDEX(Annuity_PolicyHoldersInforce,A793)*INDEX(Annuity_EscalatedAnnuity,A793)</f>
        <v>23504.203689263933</v>
      </c>
      <c r="S793" s="23" cm="1">
        <f t="array" ref="S793">-INDEX(Annuity_ExpensesPaid,A793)-INDEX(Annuity_AnnuitiesPaid,A793)</f>
        <v>-23620.772937742044</v>
      </c>
      <c r="T793" s="23" cm="1">
        <f t="array" ref="T793">IF(A793=Global_MaxT,INDEX(Annuity_NetCF,A793),INDEX(Annuity_NetCF,A793)+(INDEX(Annuity_BEL,(A793+1))*INDEX(Global_DiscountFactor,A793)))</f>
        <v>-3310887.2909820201</v>
      </c>
    </row>
    <row r="794" spans="1:20" x14ac:dyDescent="0.2">
      <c r="A794" s="7">
        <v>792</v>
      </c>
      <c r="B794" s="21">
        <f t="shared" si="24"/>
        <v>88</v>
      </c>
      <c r="C794" s="21"/>
      <c r="D794" s="22" cm="1">
        <f t="array" ref="D794">IF(A794=1,1,INDEX(Life_PolicyHoldersInforce,(A794-1))-INDEX(Life_Deaths,(A794-1))-INDEX(Life_Lapses,(A794-1)))</f>
        <v>8.2552974917249528E-4</v>
      </c>
      <c r="E794" s="22" cm="1">
        <f t="array" ref="E794">(INDEX(Life_PolicyHoldersInforce,A794)-INDEX(Life_Deaths,A794))*INDEX(Life_LapseRateFactor,(Global_DurationInforce+A794))</f>
        <v>7.2117968710120951E-6</v>
      </c>
      <c r="F794" s="22" cm="1">
        <f t="array" ref="F794">INDEX(Life_PolicyHoldersInforce,A794)*INDEX(Global_QxFactor,INDEX(Global_Age,A794),Global_QxIndex)</f>
        <v>5.334288847207648E-7</v>
      </c>
      <c r="G794" s="11" cm="1">
        <f t="array" ref="G794">INDEX(Life_Deaths,A794)*Life_SumAssured</f>
        <v>0.26671444236038239</v>
      </c>
      <c r="H794" s="11" cm="1">
        <f t="array" ref="H794">INDEX(Life_PolicyHoldersInforce,A794)*Life_Premium</f>
        <v>3.6818626813093294E-2</v>
      </c>
      <c r="I794" s="11" cm="1">
        <f t="array" ref="I794">INDEX(Life_PolicyHoldersInforce,A794)*INDEX(Global_EscalatedExpense,A794)</f>
        <v>0.10290363029918591</v>
      </c>
      <c r="J794" s="11" cm="1">
        <f t="array" ref="J794">INDEX(Life_PremiumsReceived,A794)-INDEX(Life_ExpensesPaid,A794)-INDEX(Life_DeathBenefitsPaid,A794)</f>
        <v>-0.33279944584647503</v>
      </c>
      <c r="K794" s="11" cm="1">
        <f t="array" ref="K794">IF(A794=Global_MaxT,INDEX(Life_NetCF,A794),INDEX(Life_NetCF,A794)+(INDEX(Life_BEL,(A794+1))/INDEX(Global_DiscountFactor,A794)))</f>
        <v>-69.870766234349801</v>
      </c>
      <c r="L794" s="11"/>
      <c r="M794" s="5">
        <f t="shared" si="25"/>
        <v>67</v>
      </c>
      <c r="N794" s="22" cm="1">
        <f t="array" ref="N794">INDEX(Annuity_PolicyHoldersInforce,A794)*INDEX(Global_QxFactor,INDEX(Global_Age,A794),Global_QxIndex)</f>
        <v>6.0638143695657435E-4</v>
      </c>
      <c r="O794" s="22" cm="1">
        <f t="array" ref="O794">IF(A794=1,1,INDEX(Annuity_PolicyHoldersInforce,(A794-1))-INDEX(Annuity_Deaths,(A794-1)))</f>
        <v>0.93843046353903548</v>
      </c>
      <c r="P794" s="23" cm="1">
        <f t="array" ref="P794">Annuity_Annuity*((1+Annuity_AnnuityEscalation)^INDEX(Annuity_PolicyAge,A794))</f>
        <v>26283.490366495087</v>
      </c>
      <c r="Q794" s="23" cm="1">
        <f t="array" ref="Q794">INDEX(Annuity_PolicyHoldersInforce,A794)*INDEX(Global_EscalatedExpense,A794)</f>
        <v>116.97688857162748</v>
      </c>
      <c r="R794" s="23" cm="1">
        <f t="array" ref="R794">INDEX(Annuity_PolicyHoldersInforce,A794)*INDEX(Annuity_EscalatedAnnuity,A794)</f>
        <v>24665.228048053759</v>
      </c>
      <c r="S794" s="23" cm="1">
        <f t="array" ref="S794">-INDEX(Annuity_ExpensesPaid,A794)-INDEX(Annuity_AnnuitiesPaid,A794)</f>
        <v>-24782.204936625385</v>
      </c>
      <c r="T794" s="23" cm="1">
        <f t="array" ref="T794">IF(A794=Global_MaxT,INDEX(Annuity_NetCF,A794),INDEX(Annuity_NetCF,A794)+(INDEX(Annuity_BEL,(A794+1))*INDEX(Global_DiscountFactor,A794)))</f>
        <v>-3303267.4540426177</v>
      </c>
    </row>
    <row r="795" spans="1:20" x14ac:dyDescent="0.2">
      <c r="A795" s="7">
        <v>793</v>
      </c>
      <c r="B795" s="21">
        <f t="shared" si="24"/>
        <v>88</v>
      </c>
      <c r="C795" s="21"/>
      <c r="D795" s="22" cm="1">
        <f t="array" ref="D795">IF(A795=1,1,INDEX(Life_PolicyHoldersInforce,(A795-1))-INDEX(Life_Deaths,(A795-1))-INDEX(Life_Lapses,(A795-1)))</f>
        <v>8.1778452341676241E-4</v>
      </c>
      <c r="E795" s="22" cm="1">
        <f t="array" ref="E795">(INDEX(Life_PolicyHoldersInforce,A795)-INDEX(Life_Deaths,A795))*INDEX(Life_LapseRateFactor,(Global_DurationInforce+A795))</f>
        <v>7.1441348698225953E-6</v>
      </c>
      <c r="F795" s="22" cm="1">
        <f t="array" ref="F795">INDEX(Life_PolicyHoldersInforce,A795)*INDEX(Global_QxFactor,INDEX(Global_Age,A795),Global_QxIndex)</f>
        <v>5.284241866575726E-7</v>
      </c>
      <c r="G795" s="11" cm="1">
        <f t="array" ref="G795">INDEX(Life_Deaths,A795)*Life_SumAssured</f>
        <v>0.26421209332878631</v>
      </c>
      <c r="H795" s="11" cm="1">
        <f t="array" ref="H795">INDEX(Life_PolicyHoldersInforce,A795)*Life_Premium</f>
        <v>3.6473189744387603E-2</v>
      </c>
      <c r="I795" s="11" cm="1">
        <f t="array" ref="I795">INDEX(Life_PolicyHoldersInforce,A795)*INDEX(Global_EscalatedExpense,A795)</f>
        <v>0.10235348401472977</v>
      </c>
      <c r="J795" s="11" cm="1">
        <f t="array" ref="J795">INDEX(Life_PremiumsReceived,A795)-INDEX(Life_ExpensesPaid,A795)-INDEX(Life_DeathBenefitsPaid,A795)</f>
        <v>-0.33009238759912851</v>
      </c>
      <c r="K795" s="11" cm="1">
        <f t="array" ref="K795">IF(A795=Global_MaxT,INDEX(Life_NetCF,A795),INDEX(Life_NetCF,A795)+(INDEX(Life_BEL,(A795+1))/INDEX(Global_DiscountFactor,A795)))</f>
        <v>-69.201126804603206</v>
      </c>
      <c r="L795" s="11"/>
      <c r="M795" s="5">
        <f t="shared" si="25"/>
        <v>67</v>
      </c>
      <c r="N795" s="22" cm="1">
        <f t="array" ref="N795">INDEX(Annuity_PolicyHoldersInforce,A795)*INDEX(Global_QxFactor,INDEX(Global_Age,A795),Global_QxIndex)</f>
        <v>6.0598961416162924E-4</v>
      </c>
      <c r="O795" s="22" cm="1">
        <f t="array" ref="O795">IF(A795=1,1,INDEX(Annuity_PolicyHoldersInforce,(A795-1))-INDEX(Annuity_Deaths,(A795-1)))</f>
        <v>0.9378240821020789</v>
      </c>
      <c r="P795" s="23" cm="1">
        <f t="array" ref="P795">Annuity_Annuity*((1+Annuity_AnnuityEscalation)^INDEX(Annuity_PolicyAge,A795))</f>
        <v>26283.490366495087</v>
      </c>
      <c r="Q795" s="23" cm="1">
        <f t="array" ref="Q795">INDEX(Annuity_PolicyHoldersInforce,A795)*INDEX(Global_EscalatedExpense,A795)</f>
        <v>117.3775725114147</v>
      </c>
      <c r="R795" s="23" cm="1">
        <f t="array" ref="R795">INDEX(Annuity_PolicyHoldersInforce,A795)*INDEX(Annuity_EscalatedAnnuity,A795)</f>
        <v>24649.290227397087</v>
      </c>
      <c r="S795" s="23" cm="1">
        <f t="array" ref="S795">-INDEX(Annuity_ExpensesPaid,A795)-INDEX(Annuity_AnnuitiesPaid,A795)</f>
        <v>-24766.6677999085</v>
      </c>
      <c r="T795" s="23" cm="1">
        <f t="array" ref="T795">IF(A795=Global_MaxT,INDEX(Annuity_NetCF,A795),INDEX(Annuity_NetCF,A795)+(INDEX(Annuity_BEL,(A795+1))*INDEX(Global_DiscountFactor,A795)))</f>
        <v>-3294443.4418337471</v>
      </c>
    </row>
    <row r="796" spans="1:20" x14ac:dyDescent="0.2">
      <c r="A796" s="7">
        <v>794</v>
      </c>
      <c r="B796" s="21">
        <f t="shared" si="24"/>
        <v>88</v>
      </c>
      <c r="C796" s="21"/>
      <c r="D796" s="22" cm="1">
        <f t="array" ref="D796">IF(A796=1,1,INDEX(Life_PolicyHoldersInforce,(A796-1))-INDEX(Life_Deaths,(A796-1))-INDEX(Life_Lapses,(A796-1)))</f>
        <v>8.1011196436028225E-4</v>
      </c>
      <c r="E796" s="22" cm="1">
        <f t="array" ref="E796">(INDEX(Life_PolicyHoldersInforce,A796)-INDEX(Life_Deaths,A796))*INDEX(Life_LapseRateFactor,(Global_DurationInforce+A796))</f>
        <v>7.0771076821874493E-6</v>
      </c>
      <c r="F796" s="22" cm="1">
        <f t="array" ref="F796">INDEX(Life_PolicyHoldersInforce,A796)*INDEX(Global_QxFactor,INDEX(Global_Age,A796),Global_QxIndex)</f>
        <v>5.2346644331209668E-7</v>
      </c>
      <c r="G796" s="11" cm="1">
        <f t="array" ref="G796">INDEX(Life_Deaths,A796)*Life_SumAssured</f>
        <v>0.26173322165604834</v>
      </c>
      <c r="H796" s="11" cm="1">
        <f t="array" ref="H796">INDEX(Life_PolicyHoldersInforce,A796)*Life_Premium</f>
        <v>3.6130993610468592E-2</v>
      </c>
      <c r="I796" s="11" cm="1">
        <f t="array" ref="I796">INDEX(Life_PolicyHoldersInforce,A796)*INDEX(Global_EscalatedExpense,A796)</f>
        <v>0.10180627893782347</v>
      </c>
      <c r="J796" s="11" cm="1">
        <f t="array" ref="J796">INDEX(Life_PremiumsReceived,A796)-INDEX(Life_ExpensesPaid,A796)-INDEX(Life_DeathBenefitsPaid,A796)</f>
        <v>-0.32740850698340324</v>
      </c>
      <c r="K796" s="11" cm="1">
        <f t="array" ref="K796">IF(A796=Global_MaxT,INDEX(Life_NetCF,A796),INDEX(Life_NetCF,A796)+(INDEX(Life_BEL,(A796+1))/INDEX(Global_DiscountFactor,A796)))</f>
        <v>-68.537425035027681</v>
      </c>
      <c r="L796" s="11"/>
      <c r="M796" s="5">
        <f t="shared" si="25"/>
        <v>67</v>
      </c>
      <c r="N796" s="22" cm="1">
        <f t="array" ref="N796">INDEX(Annuity_PolicyHoldersInforce,A796)*INDEX(Global_QxFactor,INDEX(Global_Age,A796),Global_QxIndex)</f>
        <v>6.0559804454907607E-4</v>
      </c>
      <c r="O796" s="22" cm="1">
        <f t="array" ref="O796">IF(A796=1,1,INDEX(Annuity_PolicyHoldersInforce,(A796-1))-INDEX(Annuity_Deaths,(A796-1)))</f>
        <v>0.93721809248791732</v>
      </c>
      <c r="P796" s="23" cm="1">
        <f t="array" ref="P796">Annuity_Annuity*((1+Annuity_AnnuityEscalation)^INDEX(Annuity_PolicyAge,A796))</f>
        <v>26283.490366495087</v>
      </c>
      <c r="Q796" s="23" cm="1">
        <f t="array" ref="Q796">INDEX(Annuity_PolicyHoldersInforce,A796)*INDEX(Global_EscalatedExpense,A796)</f>
        <v>117.77962892418886</v>
      </c>
      <c r="R796" s="23" cm="1">
        <f t="array" ref="R796">INDEX(Annuity_PolicyHoldersInforce,A796)*INDEX(Annuity_EscalatedAnnuity,A796)</f>
        <v>24633.362705211075</v>
      </c>
      <c r="S796" s="23" cm="1">
        <f t="array" ref="S796">-INDEX(Annuity_ExpensesPaid,A796)-INDEX(Annuity_AnnuitiesPaid,A796)</f>
        <v>-24751.142334135264</v>
      </c>
      <c r="T796" s="23" cm="1">
        <f t="array" ref="T796">IF(A796=Global_MaxT,INDEX(Annuity_NetCF,A796),INDEX(Annuity_NetCF,A796)+(INDEX(Annuity_BEL,(A796+1))*INDEX(Global_DiscountFactor,A796)))</f>
        <v>-3285592.0910637761</v>
      </c>
    </row>
    <row r="797" spans="1:20" x14ac:dyDescent="0.2">
      <c r="A797" s="7">
        <v>795</v>
      </c>
      <c r="B797" s="21">
        <f t="shared" si="24"/>
        <v>88</v>
      </c>
      <c r="C797" s="21"/>
      <c r="D797" s="22" cm="1">
        <f t="array" ref="D797">IF(A797=1,1,INDEX(Life_PolicyHoldersInforce,(A797-1))-INDEX(Life_Deaths,(A797-1))-INDEX(Life_Lapses,(A797-1)))</f>
        <v>8.0251139023478264E-4</v>
      </c>
      <c r="E797" s="22" cm="1">
        <f t="array" ref="E797">(INDEX(Life_PolicyHoldersInforce,A797)-INDEX(Life_Deaths,A797))*INDEX(Life_LapseRateFactor,(Global_DurationInforce+A797))</f>
        <v>7.0107093522046496E-6</v>
      </c>
      <c r="F797" s="22" cm="1">
        <f t="array" ref="F797">INDEX(Life_PolicyHoldersInforce,A797)*INDEX(Global_QxFactor,INDEX(Global_Age,A797),Global_QxIndex)</f>
        <v>5.1855521414916606E-7</v>
      </c>
      <c r="G797" s="11" cm="1">
        <f t="array" ref="G797">INDEX(Life_Deaths,A797)*Life_SumAssured</f>
        <v>0.25927760707458303</v>
      </c>
      <c r="H797" s="11" cm="1">
        <f t="array" ref="H797">INDEX(Life_PolicyHoldersInforce,A797)*Life_Premium</f>
        <v>3.5792008004471305E-2</v>
      </c>
      <c r="I797" s="11" cm="1">
        <f t="array" ref="I797">INDEX(Life_PolicyHoldersInforce,A797)*INDEX(Global_EscalatedExpense,A797)</f>
        <v>0.10126199934409985</v>
      </c>
      <c r="J797" s="11" cm="1">
        <f t="array" ref="J797">INDEX(Life_PremiumsReceived,A797)-INDEX(Life_ExpensesPaid,A797)-INDEX(Life_DeathBenefitsPaid,A797)</f>
        <v>-0.32474759841421158</v>
      </c>
      <c r="K797" s="11" cm="1">
        <f t="array" ref="K797">IF(A797=Global_MaxT,INDEX(Life_NetCF,A797),INDEX(Life_NetCF,A797)+(INDEX(Life_BEL,(A797+1))/INDEX(Global_DiscountFactor,A797)))</f>
        <v>-67.879609098402085</v>
      </c>
      <c r="L797" s="11"/>
      <c r="M797" s="5">
        <f t="shared" si="25"/>
        <v>67</v>
      </c>
      <c r="N797" s="22" cm="1">
        <f t="array" ref="N797">INDEX(Annuity_PolicyHoldersInforce,A797)*INDEX(Global_QxFactor,INDEX(Global_Age,A797),Global_QxIndex)</f>
        <v>6.0520672795531707E-4</v>
      </c>
      <c r="O797" s="22" cm="1">
        <f t="array" ref="O797">IF(A797=1,1,INDEX(Annuity_PolicyHoldersInforce,(A797-1))-INDEX(Annuity_Deaths,(A797-1)))</f>
        <v>0.93661249444336825</v>
      </c>
      <c r="P797" s="23" cm="1">
        <f t="array" ref="P797">Annuity_Annuity*((1+Annuity_AnnuityEscalation)^INDEX(Annuity_PolicyAge,A797))</f>
        <v>26283.490366495087</v>
      </c>
      <c r="Q797" s="23" cm="1">
        <f t="array" ref="Q797">INDEX(Annuity_PolicyHoldersInforce,A797)*INDEX(Global_EscalatedExpense,A797)</f>
        <v>118.18306251111619</v>
      </c>
      <c r="R797" s="23" cm="1">
        <f t="array" ref="R797">INDEX(Annuity_PolicyHoldersInforce,A797)*INDEX(Annuity_EscalatedAnnuity,A797)</f>
        <v>24617.445474841203</v>
      </c>
      <c r="S797" s="23" cm="1">
        <f t="array" ref="S797">-INDEX(Annuity_ExpensesPaid,A797)-INDEX(Annuity_AnnuitiesPaid,A797)</f>
        <v>-24735.628537352321</v>
      </c>
      <c r="T797" s="23" cm="1">
        <f t="array" ref="T797">IF(A797=Global_MaxT,INDEX(Annuity_NetCF,A797),INDEX(Annuity_NetCF,A797)+(INDEX(Annuity_BEL,(A797+1))*INDEX(Global_DiscountFactor,A797)))</f>
        <v>-3276713.2569331233</v>
      </c>
    </row>
    <row r="798" spans="1:20" x14ac:dyDescent="0.2">
      <c r="A798" s="7">
        <v>796</v>
      </c>
      <c r="B798" s="21">
        <f t="shared" si="24"/>
        <v>88</v>
      </c>
      <c r="C798" s="21"/>
      <c r="D798" s="22" cm="1">
        <f t="array" ref="D798">IF(A798=1,1,INDEX(Life_PolicyHoldersInforce,(A798-1))-INDEX(Life_Deaths,(A798-1))-INDEX(Life_Lapses,(A798-1)))</f>
        <v>7.9498212566842875E-4</v>
      </c>
      <c r="E798" s="22" cm="1">
        <f t="array" ref="E798">(INDEX(Life_PolicyHoldersInforce,A798)-INDEX(Life_Deaths,A798))*INDEX(Life_LapseRateFactor,(Global_DurationInforce+A798))</f>
        <v>6.9449339798512214E-6</v>
      </c>
      <c r="F798" s="22" cm="1">
        <f t="array" ref="F798">INDEX(Life_PolicyHoldersInforce,A798)*INDEX(Global_QxFactor,INDEX(Global_Age,A798),Global_QxIndex)</f>
        <v>5.1369006276676747E-7</v>
      </c>
      <c r="G798" s="11" cm="1">
        <f t="array" ref="G798">INDEX(Life_Deaths,A798)*Life_SumAssured</f>
        <v>0.25684503138338372</v>
      </c>
      <c r="H798" s="11" cm="1">
        <f t="array" ref="H798">INDEX(Life_PolicyHoldersInforce,A798)*Life_Premium</f>
        <v>3.5456202804811925E-2</v>
      </c>
      <c r="I798" s="11" cm="1">
        <f t="array" ref="I798">INDEX(Life_PolicyHoldersInforce,A798)*INDEX(Global_EscalatedExpense,A798)</f>
        <v>0.10072062959325852</v>
      </c>
      <c r="J798" s="11" cm="1">
        <f t="array" ref="J798">INDEX(Life_PremiumsReceived,A798)-INDEX(Life_ExpensesPaid,A798)-INDEX(Life_DeathBenefitsPaid,A798)</f>
        <v>-0.32210945817183034</v>
      </c>
      <c r="K798" s="11" cm="1">
        <f t="array" ref="K798">IF(A798=Global_MaxT,INDEX(Life_NetCF,A798),INDEX(Life_NetCF,A798)+(INDEX(Life_BEL,(A798+1))/INDEX(Global_DiscountFactor,A798)))</f>
        <v>-67.227627623144173</v>
      </c>
      <c r="L798" s="11"/>
      <c r="M798" s="5">
        <f t="shared" si="25"/>
        <v>67</v>
      </c>
      <c r="N798" s="22" cm="1">
        <f t="array" ref="N798">INDEX(Annuity_PolicyHoldersInforce,A798)*INDEX(Global_QxFactor,INDEX(Global_Age,A798),Global_QxIndex)</f>
        <v>6.0481566421686031E-4</v>
      </c>
      <c r="O798" s="22" cm="1">
        <f t="array" ref="O798">IF(A798=1,1,INDEX(Annuity_PolicyHoldersInforce,(A798-1))-INDEX(Annuity_Deaths,(A798-1)))</f>
        <v>0.93600728771541297</v>
      </c>
      <c r="P798" s="23" cm="1">
        <f t="array" ref="P798">Annuity_Annuity*((1+Annuity_AnnuityEscalation)^INDEX(Annuity_PolicyAge,A798))</f>
        <v>26283.490366495087</v>
      </c>
      <c r="Q798" s="23" cm="1">
        <f t="array" ref="Q798">INDEX(Annuity_PolicyHoldersInforce,A798)*INDEX(Global_EscalatedExpense,A798)</f>
        <v>118.58787798946689</v>
      </c>
      <c r="R798" s="23" cm="1">
        <f t="array" ref="R798">INDEX(Annuity_PolicyHoldersInforce,A798)*INDEX(Annuity_EscalatedAnnuity,A798)</f>
        <v>24601.538529637251</v>
      </c>
      <c r="S798" s="23" cm="1">
        <f t="array" ref="S798">-INDEX(Annuity_ExpensesPaid,A798)-INDEX(Annuity_AnnuitiesPaid,A798)</f>
        <v>-24720.126407626718</v>
      </c>
      <c r="T798" s="23" cm="1">
        <f t="array" ref="T798">IF(A798=Global_MaxT,INDEX(Annuity_NetCF,A798),INDEX(Annuity_NetCF,A798)+(INDEX(Annuity_BEL,(A798+1))*INDEX(Global_DiscountFactor,A798)))</f>
        <v>-3267806.793939352</v>
      </c>
    </row>
    <row r="799" spans="1:20" x14ac:dyDescent="0.2">
      <c r="A799" s="7">
        <v>797</v>
      </c>
      <c r="B799" s="21">
        <f t="shared" si="24"/>
        <v>88</v>
      </c>
      <c r="C799" s="21"/>
      <c r="D799" s="22" cm="1">
        <f t="array" ref="D799">IF(A799=1,1,INDEX(Life_PolicyHoldersInforce,(A799-1))-INDEX(Life_Deaths,(A799-1))-INDEX(Life_Lapses,(A799-1)))</f>
        <v>7.8752350162581081E-4</v>
      </c>
      <c r="E799" s="22" cm="1">
        <f t="array" ref="E799">(INDEX(Life_PolicyHoldersInforce,A799)-INDEX(Life_Deaths,A799))*INDEX(Life_LapseRateFactor,(Global_DurationInforce+A799))</f>
        <v>6.8797757204589629E-6</v>
      </c>
      <c r="F799" s="22" cm="1">
        <f t="array" ref="F799">INDEX(Life_PolicyHoldersInforce,A799)*INDEX(Global_QxFactor,INDEX(Global_Age,A799),Global_QxIndex)</f>
        <v>5.0887055685726705E-7</v>
      </c>
      <c r="G799" s="11" cm="1">
        <f t="array" ref="G799">INDEX(Life_Deaths,A799)*Life_SumAssured</f>
        <v>0.2544352784286335</v>
      </c>
      <c r="H799" s="11" cm="1">
        <f t="array" ref="H799">INDEX(Life_PolicyHoldersInforce,A799)*Life_Premium</f>
        <v>3.5123548172511163E-2</v>
      </c>
      <c r="I799" s="11" cm="1">
        <f t="array" ref="I799">INDEX(Life_PolicyHoldersInforce,A799)*INDEX(Global_EscalatedExpense,A799)</f>
        <v>0.10018215412861567</v>
      </c>
      <c r="J799" s="11" cm="1">
        <f t="array" ref="J799">INDEX(Life_PremiumsReceived,A799)-INDEX(Life_ExpensesPaid,A799)-INDEX(Life_DeathBenefitsPaid,A799)</f>
        <v>-0.31949388438473802</v>
      </c>
      <c r="K799" s="11" cm="1">
        <f t="array" ref="K799">IF(A799=Global_MaxT,INDEX(Life_NetCF,A799),INDEX(Life_NetCF,A799)+(INDEX(Life_BEL,(A799+1))/INDEX(Global_DiscountFactor,A799)))</f>
        <v>-66.581429689247102</v>
      </c>
      <c r="L799" s="11"/>
      <c r="M799" s="5">
        <f t="shared" si="25"/>
        <v>67</v>
      </c>
      <c r="N799" s="22" cm="1">
        <f t="array" ref="N799">INDEX(Annuity_PolicyHoldersInforce,A799)*INDEX(Global_QxFactor,INDEX(Global_Age,A799),Global_QxIndex)</f>
        <v>6.0442485317031922E-4</v>
      </c>
      <c r="O799" s="22" cm="1">
        <f t="array" ref="O799">IF(A799=1,1,INDEX(Annuity_PolicyHoldersInforce,(A799-1))-INDEX(Annuity_Deaths,(A799-1)))</f>
        <v>0.93540247205119609</v>
      </c>
      <c r="P799" s="23" cm="1">
        <f t="array" ref="P799">Annuity_Annuity*((1+Annuity_AnnuityEscalation)^INDEX(Annuity_PolicyAge,A799))</f>
        <v>26283.490366495087</v>
      </c>
      <c r="Q799" s="23" cm="1">
        <f t="array" ref="Q799">INDEX(Annuity_PolicyHoldersInforce,A799)*INDEX(Global_EscalatedExpense,A799)</f>
        <v>118.99408009266921</v>
      </c>
      <c r="R799" s="23" cm="1">
        <f t="array" ref="R799">INDEX(Annuity_PolicyHoldersInforce,A799)*INDEX(Annuity_EscalatedAnnuity,A799)</f>
        <v>24585.641862953304</v>
      </c>
      <c r="S799" s="23" cm="1">
        <f t="array" ref="S799">-INDEX(Annuity_ExpensesPaid,A799)-INDEX(Annuity_AnnuitiesPaid,A799)</f>
        <v>-24704.635943045974</v>
      </c>
      <c r="T799" s="23" cm="1">
        <f t="array" ref="T799">IF(A799=Global_MaxT,INDEX(Annuity_NetCF,A799),INDEX(Annuity_NetCF,A799)+(INDEX(Annuity_BEL,(A799+1))*INDEX(Global_DiscountFactor,A799)))</f>
        <v>-3258872.555873726</v>
      </c>
    </row>
    <row r="800" spans="1:20" x14ac:dyDescent="0.2">
      <c r="A800" s="7">
        <v>798</v>
      </c>
      <c r="B800" s="21">
        <f t="shared" si="24"/>
        <v>88</v>
      </c>
      <c r="C800" s="21"/>
      <c r="D800" s="22" cm="1">
        <f t="array" ref="D800">IF(A800=1,1,INDEX(Life_PolicyHoldersInforce,(A800-1))-INDEX(Life_Deaths,(A800-1))-INDEX(Life_Lapses,(A800-1)))</f>
        <v>7.8013485534849454E-4</v>
      </c>
      <c r="E800" s="22" cm="1">
        <f t="array" ref="E800">(INDEX(Life_PolicyHoldersInforce,A800)-INDEX(Life_Deaths,A800))*INDEX(Life_LapseRateFactor,(Global_DurationInforce+A800))</f>
        <v>6.8152287841950935E-6</v>
      </c>
      <c r="F800" s="22" cm="1">
        <f t="array" ref="F800">INDEX(Life_PolicyHoldersInforce,A800)*INDEX(Global_QxFactor,INDEX(Global_Age,A800),Global_QxIndex)</f>
        <v>5.0409626816899661E-7</v>
      </c>
      <c r="G800" s="11" cm="1">
        <f t="array" ref="G800">INDEX(Life_Deaths,A800)*Life_SumAssured</f>
        <v>0.25204813408449828</v>
      </c>
      <c r="H800" s="11" cm="1">
        <f t="array" ref="H800">INDEX(Life_PolicyHoldersInforce,A800)*Life_Premium</f>
        <v>3.4794014548542855E-2</v>
      </c>
      <c r="I800" s="11" cm="1">
        <f t="array" ref="I800">INDEX(Life_PolicyHoldersInforce,A800)*INDEX(Global_EscalatedExpense,A800)</f>
        <v>9.9646557476656891E-2</v>
      </c>
      <c r="J800" s="11" cm="1">
        <f t="array" ref="J800">INDEX(Life_PremiumsReceived,A800)-INDEX(Life_ExpensesPaid,A800)-INDEX(Life_DeathBenefitsPaid,A800)</f>
        <v>-0.31690067701261232</v>
      </c>
      <c r="K800" s="11" cm="1">
        <f t="array" ref="K800">IF(A800=Global_MaxT,INDEX(Life_NetCF,A800),INDEX(Life_NetCF,A800)+(INDEX(Life_BEL,(A800+1))/INDEX(Global_DiscountFactor,A800)))</f>
        <v>-65.940964824252802</v>
      </c>
      <c r="L800" s="11"/>
      <c r="M800" s="5">
        <f t="shared" si="25"/>
        <v>67</v>
      </c>
      <c r="N800" s="22" cm="1">
        <f t="array" ref="N800">INDEX(Annuity_PolicyHoldersInforce,A800)*INDEX(Global_QxFactor,INDEX(Global_Age,A800),Global_QxIndex)</f>
        <v>6.0403429465241318E-4</v>
      </c>
      <c r="O800" s="22" cm="1">
        <f t="array" ref="O800">IF(A800=1,1,INDEX(Annuity_PolicyHoldersInforce,(A800-1))-INDEX(Annuity_Deaths,(A800-1)))</f>
        <v>0.93479804719802573</v>
      </c>
      <c r="P800" s="23" cm="1">
        <f t="array" ref="P800">Annuity_Annuity*((1+Annuity_AnnuityEscalation)^INDEX(Annuity_PolicyAge,A800))</f>
        <v>26283.490366495087</v>
      </c>
      <c r="Q800" s="23" cm="1">
        <f t="array" ref="Q800">INDEX(Annuity_PolicyHoldersInforce,A800)*INDEX(Global_EscalatedExpense,A800)</f>
        <v>119.40167357036478</v>
      </c>
      <c r="R800" s="23" cm="1">
        <f t="array" ref="R800">INDEX(Annuity_PolicyHoldersInforce,A800)*INDEX(Annuity_EscalatedAnnuity,A800)</f>
        <v>24569.75546814773</v>
      </c>
      <c r="S800" s="23" cm="1">
        <f t="array" ref="S800">-INDEX(Annuity_ExpensesPaid,A800)-INDEX(Annuity_AnnuitiesPaid,A800)</f>
        <v>-24689.157141718097</v>
      </c>
      <c r="T800" s="23" cm="1">
        <f t="array" ref="T800">IF(A800=Global_MaxT,INDEX(Annuity_NetCF,A800),INDEX(Annuity_NetCF,A800)+(INDEX(Annuity_BEL,(A800+1))*INDEX(Global_DiscountFactor,A800)))</f>
        <v>-3249910.3958177529</v>
      </c>
    </row>
    <row r="801" spans="1:20" x14ac:dyDescent="0.2">
      <c r="A801" s="7">
        <v>799</v>
      </c>
      <c r="B801" s="21">
        <f t="shared" si="24"/>
        <v>88</v>
      </c>
      <c r="C801" s="21"/>
      <c r="D801" s="22" cm="1">
        <f t="array" ref="D801">IF(A801=1,1,INDEX(Life_PolicyHoldersInforce,(A801-1))-INDEX(Life_Deaths,(A801-1))-INDEX(Life_Lapses,(A801-1)))</f>
        <v>7.7281553029613041E-4</v>
      </c>
      <c r="E801" s="22" cm="1">
        <f t="array" ref="E801">(INDEX(Life_PolicyHoldersInforce,A801)-INDEX(Life_Deaths,A801))*INDEX(Life_LapseRateFactor,(Global_DurationInforce+A801))</f>
        <v>6.7512874355477892E-6</v>
      </c>
      <c r="F801" s="22" cm="1">
        <f t="array" ref="F801">INDEX(Life_PolicyHoldersInforce,A801)*INDEX(Global_QxFactor,INDEX(Global_Age,A801),Global_QxIndex)</f>
        <v>4.9936677246819957E-7</v>
      </c>
      <c r="G801" s="11" cm="1">
        <f t="array" ref="G801">INDEX(Life_Deaths,A801)*Life_SumAssured</f>
        <v>0.24968338623409977</v>
      </c>
      <c r="H801" s="11" cm="1">
        <f t="array" ref="H801">INDEX(Life_PolicyHoldersInforce,A801)*Life_Premium</f>
        <v>3.4467572651207416E-2</v>
      </c>
      <c r="I801" s="11" cm="1">
        <f t="array" ref="I801">INDEX(Life_PolicyHoldersInforce,A801)*INDEX(Global_EscalatedExpense,A801)</f>
        <v>9.9113824246592749E-2</v>
      </c>
      <c r="J801" s="11" cm="1">
        <f t="array" ref="J801">INDEX(Life_PremiumsReceived,A801)-INDEX(Life_ExpensesPaid,A801)-INDEX(Life_DeathBenefitsPaid,A801)</f>
        <v>-0.31432963782948509</v>
      </c>
      <c r="K801" s="11" cm="1">
        <f t="array" ref="K801">IF(A801=Global_MaxT,INDEX(Life_NetCF,A801),INDEX(Life_NetCF,A801)+(INDEX(Life_BEL,(A801+1))/INDEX(Global_DiscountFactor,A801)))</f>
        <v>-65.306182999261736</v>
      </c>
      <c r="L801" s="11"/>
      <c r="M801" s="5">
        <f t="shared" si="25"/>
        <v>67</v>
      </c>
      <c r="N801" s="22" cm="1">
        <f t="array" ref="N801">INDEX(Annuity_PolicyHoldersInforce,A801)*INDEX(Global_QxFactor,INDEX(Global_Age,A801),Global_QxIndex)</f>
        <v>6.0364398849996684E-4</v>
      </c>
      <c r="O801" s="22" cm="1">
        <f t="array" ref="O801">IF(A801=1,1,INDEX(Annuity_PolicyHoldersInforce,(A801-1))-INDEX(Annuity_Deaths,(A801-1)))</f>
        <v>0.93419401290337334</v>
      </c>
      <c r="P801" s="23" cm="1">
        <f t="array" ref="P801">Annuity_Annuity*((1+Annuity_AnnuityEscalation)^INDEX(Annuity_PolicyAge,A801))</f>
        <v>26283.490366495087</v>
      </c>
      <c r="Q801" s="23" cm="1">
        <f t="array" ref="Q801">INDEX(Annuity_PolicyHoldersInforce,A801)*INDEX(Global_EscalatedExpense,A801)</f>
        <v>119.81066318846435</v>
      </c>
      <c r="R801" s="23" cm="1">
        <f t="array" ref="R801">INDEX(Annuity_PolicyHoldersInforce,A801)*INDEX(Annuity_EscalatedAnnuity,A801)</f>
        <v>24553.8793385832</v>
      </c>
      <c r="S801" s="23" cm="1">
        <f t="array" ref="S801">-INDEX(Annuity_ExpensesPaid,A801)-INDEX(Annuity_AnnuitiesPaid,A801)</f>
        <v>-24673.690001771665</v>
      </c>
      <c r="T801" s="23" cm="1">
        <f t="array" ref="T801">IF(A801=Global_MaxT,INDEX(Annuity_NetCF,A801),INDEX(Annuity_NetCF,A801)+(INDEX(Annuity_BEL,(A801+1))*INDEX(Global_DiscountFactor,A801)))</f>
        <v>-3240920.1661397088</v>
      </c>
    </row>
    <row r="802" spans="1:20" x14ac:dyDescent="0.2">
      <c r="A802" s="7">
        <v>800</v>
      </c>
      <c r="B802" s="21">
        <f t="shared" si="24"/>
        <v>88</v>
      </c>
      <c r="C802" s="21"/>
      <c r="D802" s="22" cm="1">
        <f t="array" ref="D802">IF(A802=1,1,INDEX(Life_PolicyHoldersInforce,(A802-1))-INDEX(Life_Deaths,(A802-1))-INDEX(Life_Lapses,(A802-1)))</f>
        <v>7.6556487608811443E-4</v>
      </c>
      <c r="E802" s="22" cm="1">
        <f t="array" ref="E802">(INDEX(Life_PolicyHoldersInforce,A802)-INDEX(Life_Deaths,A802))*INDEX(Life_LapseRateFactor,(Global_DurationInforce+A802))</f>
        <v>6.6879459928165304E-6</v>
      </c>
      <c r="F802" s="22" cm="1">
        <f t="array" ref="F802">INDEX(Life_PolicyHoldersInforce,A802)*INDEX(Global_QxFactor,INDEX(Global_Age,A802),Global_QxIndex)</f>
        <v>4.9468164950133512E-7</v>
      </c>
      <c r="G802" s="11" cm="1">
        <f t="array" ref="G802">INDEX(Life_Deaths,A802)*Life_SumAssured</f>
        <v>0.24734082475066757</v>
      </c>
      <c r="H802" s="11" cm="1">
        <f t="array" ref="H802">INDEX(Life_PolicyHoldersInforce,A802)*Life_Premium</f>
        <v>3.4144193473529906E-2</v>
      </c>
      <c r="I802" s="11" cm="1">
        <f t="array" ref="I802">INDEX(Life_PolicyHoldersInforce,A802)*INDEX(Global_EscalatedExpense,A802)</f>
        <v>9.8583939129916642E-2</v>
      </c>
      <c r="J802" s="11" cm="1">
        <f t="array" ref="J802">INDEX(Life_PremiumsReceived,A802)-INDEX(Life_ExpensesPaid,A802)-INDEX(Life_DeathBenefitsPaid,A802)</f>
        <v>-0.31178057040705431</v>
      </c>
      <c r="K802" s="11" cm="1">
        <f t="array" ref="K802">IF(A802=Global_MaxT,INDEX(Life_NetCF,A802),INDEX(Life_NetCF,A802)+(INDEX(Life_BEL,(A802+1))/INDEX(Global_DiscountFactor,A802)))</f>
        <v>-64.677034624978717</v>
      </c>
      <c r="L802" s="11"/>
      <c r="M802" s="5">
        <f t="shared" si="25"/>
        <v>67</v>
      </c>
      <c r="N802" s="22" cm="1">
        <f t="array" ref="N802">INDEX(Annuity_PolicyHoldersInforce,A802)*INDEX(Global_QxFactor,INDEX(Global_Age,A802),Global_QxIndex)</f>
        <v>6.0325393454991022E-4</v>
      </c>
      <c r="O802" s="22" cm="1">
        <f t="array" ref="O802">IF(A802=1,1,INDEX(Annuity_PolicyHoldersInforce,(A802-1))-INDEX(Annuity_Deaths,(A802-1)))</f>
        <v>0.93359036891487335</v>
      </c>
      <c r="P802" s="23" cm="1">
        <f t="array" ref="P802">Annuity_Annuity*((1+Annuity_AnnuityEscalation)^INDEX(Annuity_PolicyAge,A802))</f>
        <v>26283.490366495087</v>
      </c>
      <c r="Q802" s="23" cm="1">
        <f t="array" ref="Q802">INDEX(Annuity_PolicyHoldersInforce,A802)*INDEX(Global_EscalatedExpense,A802)</f>
        <v>120.2210537292036</v>
      </c>
      <c r="R802" s="23" cm="1">
        <f t="array" ref="R802">INDEX(Annuity_PolicyHoldersInforce,A802)*INDEX(Annuity_EscalatedAnnuity,A802)</f>
        <v>24538.013467626668</v>
      </c>
      <c r="S802" s="23" cm="1">
        <f t="array" ref="S802">-INDEX(Annuity_ExpensesPaid,A802)-INDEX(Annuity_AnnuitiesPaid,A802)</f>
        <v>-24658.234521355873</v>
      </c>
      <c r="T802" s="23" cm="1">
        <f t="array" ref="T802">IF(A802=Global_MaxT,INDEX(Annuity_NetCF,A802),INDEX(Annuity_NetCF,A802)+(INDEX(Annuity_BEL,(A802+1))*INDEX(Global_DiscountFactor,A802)))</f>
        <v>-3231901.7184911449</v>
      </c>
    </row>
    <row r="803" spans="1:20" x14ac:dyDescent="0.2">
      <c r="A803" s="7">
        <v>801</v>
      </c>
      <c r="B803" s="21">
        <f t="shared" si="24"/>
        <v>88</v>
      </c>
      <c r="C803" s="21"/>
      <c r="D803" s="22" cm="1">
        <f t="array" ref="D803">IF(A803=1,1,INDEX(Life_PolicyHoldersInforce,(A803-1))-INDEX(Life_Deaths,(A803-1))-INDEX(Life_Lapses,(A803-1)))</f>
        <v>7.5838224844579653E-4</v>
      </c>
      <c r="E803" s="22" cm="1">
        <f t="array" ref="E803">(INDEX(Life_PolicyHoldersInforce,A803)-INDEX(Life_Deaths,A803))*INDEX(Life_LapseRateFactor,(Global_DurationInforce+A803))</f>
        <v>6.6251988276072377E-6</v>
      </c>
      <c r="F803" s="22" cm="1">
        <f t="array" ref="F803">INDEX(Life_PolicyHoldersInforce,A803)*INDEX(Global_QxFactor,INDEX(Global_Age,A803),Global_QxIndex)</f>
        <v>4.9004048295773482E-7</v>
      </c>
      <c r="G803" s="11" cm="1">
        <f t="array" ref="G803">INDEX(Life_Deaths,A803)*Life_SumAssured</f>
        <v>0.24502024147886742</v>
      </c>
      <c r="H803" s="11" cm="1">
        <f t="array" ref="H803">INDEX(Life_PolicyHoldersInforce,A803)*Life_Premium</f>
        <v>3.3823848280682529E-2</v>
      </c>
      <c r="I803" s="11" cm="1">
        <f t="array" ref="I803">INDEX(Life_PolicyHoldersInforce,A803)*INDEX(Global_EscalatedExpense,A803)</f>
        <v>9.8056886899964557E-2</v>
      </c>
      <c r="J803" s="11" cm="1">
        <f t="array" ref="J803">INDEX(Life_PremiumsReceived,A803)-INDEX(Life_ExpensesPaid,A803)-INDEX(Life_DeathBenefitsPaid,A803)</f>
        <v>-0.30925328009814945</v>
      </c>
      <c r="K803" s="11" cm="1">
        <f t="array" ref="K803">IF(A803=Global_MaxT,INDEX(Life_NetCF,A803),INDEX(Life_NetCF,A803)+(INDEX(Life_BEL,(A803+1))/INDEX(Global_DiscountFactor,A803)))</f>
        <v>-64.053470547794561</v>
      </c>
      <c r="L803" s="11"/>
      <c r="M803" s="5">
        <f t="shared" si="25"/>
        <v>67</v>
      </c>
      <c r="N803" s="22" cm="1">
        <f t="array" ref="N803">INDEX(Annuity_PolicyHoldersInforce,A803)*INDEX(Global_QxFactor,INDEX(Global_Age,A803),Global_QxIndex)</f>
        <v>6.0286413263927895E-4</v>
      </c>
      <c r="O803" s="22" cm="1">
        <f t="array" ref="O803">IF(A803=1,1,INDEX(Annuity_PolicyHoldersInforce,(A803-1))-INDEX(Annuity_Deaths,(A803-1)))</f>
        <v>0.93298711498032338</v>
      </c>
      <c r="P803" s="23" cm="1">
        <f t="array" ref="P803">Annuity_Annuity*((1+Annuity_AnnuityEscalation)^INDEX(Annuity_PolicyAge,A803))</f>
        <v>26283.490366495087</v>
      </c>
      <c r="Q803" s="23" cm="1">
        <f t="array" ref="Q803">INDEX(Annuity_PolicyHoldersInforce,A803)*INDEX(Global_EscalatedExpense,A803)</f>
        <v>120.63284999119875</v>
      </c>
      <c r="R803" s="23" cm="1">
        <f t="array" ref="R803">INDEX(Annuity_PolicyHoldersInforce,A803)*INDEX(Annuity_EscalatedAnnuity,A803)</f>
        <v>24522.157848649375</v>
      </c>
      <c r="S803" s="23" cm="1">
        <f t="array" ref="S803">-INDEX(Annuity_ExpensesPaid,A803)-INDEX(Annuity_AnnuitiesPaid,A803)</f>
        <v>-24642.790698640572</v>
      </c>
      <c r="T803" s="23" cm="1">
        <f t="array" ref="T803">IF(A803=Global_MaxT,INDEX(Annuity_NetCF,A803),INDEX(Annuity_NetCF,A803)+(INDEX(Annuity_BEL,(A803+1))*INDEX(Global_DiscountFactor,A803)))</f>
        <v>-3222854.9038033788</v>
      </c>
    </row>
    <row r="804" spans="1:20" x14ac:dyDescent="0.2">
      <c r="A804" s="7">
        <v>802</v>
      </c>
      <c r="B804" s="21">
        <f t="shared" si="24"/>
        <v>88</v>
      </c>
      <c r="C804" s="21"/>
      <c r="D804" s="22" cm="1">
        <f t="array" ref="D804">IF(A804=1,1,INDEX(Life_PolicyHoldersInforce,(A804-1))-INDEX(Life_Deaths,(A804-1))-INDEX(Life_Lapses,(A804-1)))</f>
        <v>7.5126700913523154E-4</v>
      </c>
      <c r="E804" s="22" cm="1">
        <f t="array" ref="E804">(INDEX(Life_PolicyHoldersInforce,A804)-INDEX(Life_Deaths,A804))*INDEX(Life_LapseRateFactor,(Global_DurationInforce+A804))</f>
        <v>6.5630403643321445E-6</v>
      </c>
      <c r="F804" s="22" cm="1">
        <f t="array" ref="F804">INDEX(Life_PolicyHoldersInforce,A804)*INDEX(Global_QxFactor,INDEX(Global_Age,A804),Global_QxIndex)</f>
        <v>4.854428604326101E-7</v>
      </c>
      <c r="G804" s="11" cm="1">
        <f t="array" ref="G804">INDEX(Life_Deaths,A804)*Life_SumAssured</f>
        <v>0.24272143021630505</v>
      </c>
      <c r="H804" s="11" cm="1">
        <f t="array" ref="H804">INDEX(Life_PolicyHoldersInforce,A804)*Life_Premium</f>
        <v>3.3506508607431325E-2</v>
      </c>
      <c r="I804" s="11" cm="1">
        <f t="array" ref="I804">INDEX(Life_PolicyHoldersInforce,A804)*INDEX(Global_EscalatedExpense,A804)</f>
        <v>9.7532652411477697E-2</v>
      </c>
      <c r="J804" s="11" cm="1">
        <f t="array" ref="J804">INDEX(Life_PremiumsReceived,A804)-INDEX(Life_ExpensesPaid,A804)-INDEX(Life_DeathBenefitsPaid,A804)</f>
        <v>-0.30674757402035141</v>
      </c>
      <c r="K804" s="11" cm="1">
        <f t="array" ref="K804">IF(A804=Global_MaxT,INDEX(Life_NetCF,A804),INDEX(Life_NetCF,A804)+(INDEX(Life_BEL,(A804+1))/INDEX(Global_DiscountFactor,A804)))</f>
        <v>-63.435442045903088</v>
      </c>
      <c r="L804" s="11"/>
      <c r="M804" s="5">
        <f t="shared" si="25"/>
        <v>67</v>
      </c>
      <c r="N804" s="22" cm="1">
        <f t="array" ref="N804">INDEX(Annuity_PolicyHoldersInforce,A804)*INDEX(Global_QxFactor,INDEX(Global_Age,A804),Global_QxIndex)</f>
        <v>6.0247458260521383E-4</v>
      </c>
      <c r="O804" s="22" cm="1">
        <f t="array" ref="O804">IF(A804=1,1,INDEX(Annuity_PolicyHoldersInforce,(A804-1))-INDEX(Annuity_Deaths,(A804-1)))</f>
        <v>0.93238425084768406</v>
      </c>
      <c r="P804" s="23" cm="1">
        <f t="array" ref="P804">Annuity_Annuity*((1+Annuity_AnnuityEscalation)^INDEX(Annuity_PolicyAge,A804))</f>
        <v>26283.490366495087</v>
      </c>
      <c r="Q804" s="23" cm="1">
        <f t="array" ref="Q804">INDEX(Annuity_PolicyHoldersInforce,A804)*INDEX(Global_EscalatedExpense,A804)</f>
        <v>121.04605678950284</v>
      </c>
      <c r="R804" s="23" cm="1">
        <f t="array" ref="R804">INDEX(Annuity_PolicyHoldersInforce,A804)*INDEX(Annuity_EscalatedAnnuity,A804)</f>
        <v>24506.312475026843</v>
      </c>
      <c r="S804" s="23" cm="1">
        <f t="array" ref="S804">-INDEX(Annuity_ExpensesPaid,A804)-INDEX(Annuity_AnnuitiesPaid,A804)</f>
        <v>-24627.358531816346</v>
      </c>
      <c r="T804" s="23" cm="1">
        <f t="array" ref="T804">IF(A804=Global_MaxT,INDEX(Annuity_NetCF,A804),INDEX(Annuity_NetCF,A804)+(INDEX(Annuity_BEL,(A804+1))*INDEX(Global_DiscountFactor,A804)))</f>
        <v>-3213779.5722839683</v>
      </c>
    </row>
    <row r="805" spans="1:20" x14ac:dyDescent="0.2">
      <c r="A805" s="7">
        <v>803</v>
      </c>
      <c r="B805" s="21">
        <f t="shared" si="24"/>
        <v>88</v>
      </c>
      <c r="C805" s="21"/>
      <c r="D805" s="22" cm="1">
        <f t="array" ref="D805">IF(A805=1,1,INDEX(Life_PolicyHoldersInforce,(A805-1))-INDEX(Life_Deaths,(A805-1))-INDEX(Life_Lapses,(A805-1)))</f>
        <v>7.4421852591046681E-4</v>
      </c>
      <c r="E805" s="22" cm="1">
        <f t="array" ref="E805">(INDEX(Life_PolicyHoldersInforce,A805)-INDEX(Life_Deaths,A805))*INDEX(Life_LapseRateFactor,(Global_DurationInforce+A805))</f>
        <v>6.501465079714366E-6</v>
      </c>
      <c r="F805" s="22" cm="1">
        <f t="array" ref="F805">INDEX(Life_PolicyHoldersInforce,A805)*INDEX(Global_QxFactor,INDEX(Global_Age,A805),Global_QxIndex)</f>
        <v>4.80888373390407E-7</v>
      </c>
      <c r="G805" s="11" cm="1">
        <f t="array" ref="G805">INDEX(Life_Deaths,A805)*Life_SumAssured</f>
        <v>0.24044418669520351</v>
      </c>
      <c r="H805" s="11" cm="1">
        <f t="array" ref="H805">INDEX(Life_PolicyHoldersInforce,A805)*Life_Premium</f>
        <v>3.3192146255606819E-2</v>
      </c>
      <c r="I805" s="11" cm="1">
        <f t="array" ref="I805">INDEX(Life_PolicyHoldersInforce,A805)*INDEX(Global_EscalatedExpense,A805)</f>
        <v>9.7011220600167411E-2</v>
      </c>
      <c r="J805" s="11" cm="1">
        <f t="array" ref="J805">INDEX(Life_PremiumsReceived,A805)-INDEX(Life_ExpensesPaid,A805)-INDEX(Life_DeathBenefitsPaid,A805)</f>
        <v>-0.30426326103976409</v>
      </c>
      <c r="K805" s="11" cm="1">
        <f t="array" ref="K805">IF(A805=Global_MaxT,INDEX(Life_NetCF,A805),INDEX(Life_NetCF,A805)+(INDEX(Life_BEL,(A805+1))/INDEX(Global_DiscountFactor,A805)))</f>
        <v>-62.82290082545331</v>
      </c>
      <c r="L805" s="11"/>
      <c r="M805" s="5">
        <f t="shared" si="25"/>
        <v>67</v>
      </c>
      <c r="N805" s="22" cm="1">
        <f t="array" ref="N805">INDEX(Annuity_PolicyHoldersInforce,A805)*INDEX(Global_QxFactor,INDEX(Global_Age,A805),Global_QxIndex)</f>
        <v>6.0208528428496084E-4</v>
      </c>
      <c r="O805" s="22" cm="1">
        <f t="array" ref="O805">IF(A805=1,1,INDEX(Annuity_PolicyHoldersInforce,(A805-1))-INDEX(Annuity_Deaths,(A805-1)))</f>
        <v>0.93178177626507885</v>
      </c>
      <c r="P805" s="23" cm="1">
        <f t="array" ref="P805">Annuity_Annuity*((1+Annuity_AnnuityEscalation)^INDEX(Annuity_PolicyAge,A805))</f>
        <v>26283.490366495087</v>
      </c>
      <c r="Q805" s="23" cm="1">
        <f t="array" ref="Q805">INDEX(Annuity_PolicyHoldersInforce,A805)*INDEX(Global_EscalatedExpense,A805)</f>
        <v>121.46067895566223</v>
      </c>
      <c r="R805" s="23" cm="1">
        <f t="array" ref="R805">INDEX(Annuity_PolicyHoldersInforce,A805)*INDEX(Annuity_EscalatedAnnuity,A805)</f>
        <v>24490.477340138881</v>
      </c>
      <c r="S805" s="23" cm="1">
        <f t="array" ref="S805">-INDEX(Annuity_ExpensesPaid,A805)-INDEX(Annuity_AnnuitiesPaid,A805)</f>
        <v>-24611.938019094545</v>
      </c>
      <c r="T805" s="23" cm="1">
        <f t="array" ref="T805">IF(A805=Global_MaxT,INDEX(Annuity_NetCF,A805),INDEX(Annuity_NetCF,A805)+(INDEX(Annuity_BEL,(A805+1))*INDEX(Global_DiscountFactor,A805)))</f>
        <v>-3204675.5734131662</v>
      </c>
    </row>
    <row r="806" spans="1:20" x14ac:dyDescent="0.2">
      <c r="A806" s="7">
        <v>804</v>
      </c>
      <c r="B806" s="21">
        <f t="shared" si="24"/>
        <v>89</v>
      </c>
      <c r="C806" s="21"/>
      <c r="D806" s="22" cm="1">
        <f t="array" ref="D806">IF(A806=1,1,INDEX(Life_PolicyHoldersInforce,(A806-1))-INDEX(Life_Deaths,(A806-1))-INDEX(Life_Lapses,(A806-1)))</f>
        <v>7.3723617245736203E-4</v>
      </c>
      <c r="E806" s="22" cm="1">
        <f t="array" ref="E806">(INDEX(Life_PolicyHoldersInforce,A806)-INDEX(Life_Deaths,A806))*INDEX(Life_LapseRateFactor,(Global_DurationInforce+A806))</f>
        <v>6.4399500568238381E-6</v>
      </c>
      <c r="F806" s="22" cm="1">
        <f t="array" ref="F806">INDEX(Life_PolicyHoldersInforce,A806)*INDEX(Global_QxFactor,INDEX(Global_Age,A806),Global_QxIndex)</f>
        <v>5.3556999417865746E-7</v>
      </c>
      <c r="G806" s="11" cm="1">
        <f t="array" ref="G806">INDEX(Life_Deaths,A806)*Life_SumAssured</f>
        <v>0.26778499708932874</v>
      </c>
      <c r="H806" s="11" cm="1">
        <f t="array" ref="H806">INDEX(Life_PolicyHoldersInforce,A806)*Life_Premium</f>
        <v>3.2880733291598345E-2</v>
      </c>
      <c r="I806" s="11" cm="1">
        <f t="array" ref="I806">INDEX(Life_PolicyHoldersInforce,A806)*INDEX(Global_EscalatedExpense,A806)</f>
        <v>9.6492576482282169E-2</v>
      </c>
      <c r="J806" s="11" cm="1">
        <f t="array" ref="J806">INDEX(Life_PremiumsReceived,A806)-INDEX(Life_ExpensesPaid,A806)-INDEX(Life_DeathBenefitsPaid,A806)</f>
        <v>-0.33139684028001259</v>
      </c>
      <c r="K806" s="11" cm="1">
        <f t="array" ref="K806">IF(A806=Global_MaxT,INDEX(Life_NetCF,A806),INDEX(Life_NetCF,A806)+(INDEX(Life_BEL,(A806+1))/INDEX(Global_DiscountFactor,A806)))</f>
        <v>-62.215799016736362</v>
      </c>
      <c r="L806" s="11"/>
      <c r="M806" s="5">
        <f t="shared" si="25"/>
        <v>68</v>
      </c>
      <c r="N806" s="22" cm="1">
        <f t="array" ref="N806">INDEX(Annuity_PolicyHoldersInforce,A806)*INDEX(Global_QxFactor,INDEX(Global_Age,A806),Global_QxIndex)</f>
        <v>6.7646151980790218E-4</v>
      </c>
      <c r="O806" s="22" cm="1">
        <f t="array" ref="O806">IF(A806=1,1,INDEX(Annuity_PolicyHoldersInforce,(A806-1))-INDEX(Annuity_Deaths,(A806-1)))</f>
        <v>0.93117969098079389</v>
      </c>
      <c r="P806" s="23" cm="1">
        <f t="array" ref="P806">Annuity_Annuity*((1+Annuity_AnnuityEscalation)^INDEX(Annuity_PolicyAge,A806))</f>
        <v>27597.664884819838</v>
      </c>
      <c r="Q806" s="23" cm="1">
        <f t="array" ref="Q806">INDEX(Annuity_PolicyHoldersInforce,A806)*INDEX(Global_EscalatedExpense,A806)</f>
        <v>121.87672133777281</v>
      </c>
      <c r="R806" s="23" cm="1">
        <f t="array" ref="R806">INDEX(Annuity_PolicyHoldersInforce,A806)*INDEX(Annuity_EscalatedAnnuity,A806)</f>
        <v>25698.385059238044</v>
      </c>
      <c r="S806" s="23" cm="1">
        <f t="array" ref="S806">-INDEX(Annuity_ExpensesPaid,A806)-INDEX(Annuity_AnnuitiesPaid,A806)</f>
        <v>-25820.261780575816</v>
      </c>
      <c r="T806" s="23" cm="1">
        <f t="array" ref="T806">IF(A806=Global_MaxT,INDEX(Annuity_NetCF,A806),INDEX(Annuity_NetCF,A806)+(INDEX(Annuity_BEL,(A806+1))*INDEX(Global_DiscountFactor,A806)))</f>
        <v>-3195542.7559403609</v>
      </c>
    </row>
    <row r="807" spans="1:20" x14ac:dyDescent="0.2">
      <c r="A807" s="7">
        <v>805</v>
      </c>
      <c r="B807" s="21">
        <f t="shared" si="24"/>
        <v>89</v>
      </c>
      <c r="C807" s="21"/>
      <c r="D807" s="22" cm="1">
        <f t="array" ref="D807">IF(A807=1,1,INDEX(Life_PolicyHoldersInforce,(A807-1))-INDEX(Life_Deaths,(A807-1))-INDEX(Life_Lapses,(A807-1)))</f>
        <v>7.3026065240635956E-4</v>
      </c>
      <c r="E807" s="22" cm="1">
        <f t="array" ref="E807">(INDEX(Life_PolicyHoldersInforce,A807)-INDEX(Life_Deaths,A807))*INDEX(Life_LapseRateFactor,(Global_DurationInforce+A807))</f>
        <v>6.3790170716732388E-6</v>
      </c>
      <c r="F807" s="22" cm="1">
        <f t="array" ref="F807">INDEX(Life_PolicyHoldersInforce,A807)*INDEX(Global_QxFactor,INDEX(Global_Age,A807),Global_QxIndex)</f>
        <v>5.3050258244185123E-7</v>
      </c>
      <c r="G807" s="11" cm="1">
        <f t="array" ref="G807">INDEX(Life_Deaths,A807)*Life_SumAssured</f>
        <v>0.26525129122092561</v>
      </c>
      <c r="H807" s="11" cm="1">
        <f t="array" ref="H807">INDEX(Life_PolicyHoldersInforce,A807)*Life_Premium</f>
        <v>3.256962509732364E-2</v>
      </c>
      <c r="I807" s="11" cm="1">
        <f t="array" ref="I807">INDEX(Life_PolicyHoldersInforce,A807)*INDEX(Global_EscalatedExpense,A807)</f>
        <v>9.5968994112764827E-2</v>
      </c>
      <c r="J807" s="11" cm="1">
        <f t="array" ref="J807">INDEX(Life_PremiumsReceived,A807)-INDEX(Life_ExpensesPaid,A807)-INDEX(Life_DeathBenefitsPaid,A807)</f>
        <v>-0.3286506602363668</v>
      </c>
      <c r="K807" s="11" cm="1">
        <f t="array" ref="K807">IF(A807=Global_MaxT,INDEX(Life_NetCF,A807),INDEX(Life_NetCF,A807)+(INDEX(Life_BEL,(A807+1))/INDEX(Global_DiscountFactor,A807)))</f>
        <v>-61.584635847420792</v>
      </c>
      <c r="L807" s="11"/>
      <c r="M807" s="5">
        <f t="shared" si="25"/>
        <v>68</v>
      </c>
      <c r="N807" s="22" cm="1">
        <f t="array" ref="N807">INDEX(Annuity_PolicyHoldersInforce,A807)*INDEX(Global_QxFactor,INDEX(Global_Age,A807),Global_QxIndex)</f>
        <v>6.759700999539116E-4</v>
      </c>
      <c r="O807" s="22" cm="1">
        <f t="array" ref="O807">IF(A807=1,1,INDEX(Annuity_PolicyHoldersInforce,(A807-1))-INDEX(Annuity_Deaths,(A807-1)))</f>
        <v>0.93050322946098596</v>
      </c>
      <c r="P807" s="23" cm="1">
        <f t="array" ref="P807">Annuity_Annuity*((1+Annuity_AnnuityEscalation)^INDEX(Annuity_PolicyAge,A807))</f>
        <v>27597.664884819838</v>
      </c>
      <c r="Q807" s="23" cm="1">
        <f t="array" ref="Q807">INDEX(Annuity_PolicyHoldersInforce,A807)*INDEX(Global_EscalatedExpense,A807)</f>
        <v>122.28436333765195</v>
      </c>
      <c r="R807" s="23" cm="1">
        <f t="array" ref="R807">INDEX(Annuity_PolicyHoldersInforce,A807)*INDEX(Annuity_EscalatedAnnuity,A807)</f>
        <v>25679.716300906908</v>
      </c>
      <c r="S807" s="23" cm="1">
        <f t="array" ref="S807">-INDEX(Annuity_ExpensesPaid,A807)-INDEX(Annuity_AnnuitiesPaid,A807)</f>
        <v>-25802.000664244559</v>
      </c>
      <c r="T807" s="23" cm="1">
        <f t="array" ref="T807">IF(A807=Global_MaxT,INDEX(Annuity_NetCF,A807),INDEX(Annuity_NetCF,A807)+(INDEX(Annuity_BEL,(A807+1))*INDEX(Global_DiscountFactor,A807)))</f>
        <v>-3185151.2786782132</v>
      </c>
    </row>
    <row r="808" spans="1:20" x14ac:dyDescent="0.2">
      <c r="A808" s="7">
        <v>806</v>
      </c>
      <c r="B808" s="21">
        <f t="shared" si="24"/>
        <v>89</v>
      </c>
      <c r="C808" s="21"/>
      <c r="D808" s="22" cm="1">
        <f t="array" ref="D808">IF(A808=1,1,INDEX(Life_PolicyHoldersInforce,(A808-1))-INDEX(Life_Deaths,(A808-1))-INDEX(Life_Lapses,(A808-1)))</f>
        <v>7.2335113275224453E-4</v>
      </c>
      <c r="E808" s="22" cm="1">
        <f t="array" ref="E808">(INDEX(Life_PolicyHoldersInforce,A808)-INDEX(Life_Deaths,A808))*INDEX(Life_LapseRateFactor,(Global_DurationInforce+A808))</f>
        <v>6.3186606171861701E-6</v>
      </c>
      <c r="F808" s="22" cm="1">
        <f t="array" ref="F808">INDEX(Life_PolicyHoldersInforce,A808)*INDEX(Global_QxFactor,INDEX(Global_Age,A808),Global_QxIndex)</f>
        <v>5.2548311712099341E-7</v>
      </c>
      <c r="G808" s="11" cm="1">
        <f t="array" ref="G808">INDEX(Life_Deaths,A808)*Life_SumAssured</f>
        <v>0.26274155856049669</v>
      </c>
      <c r="H808" s="11" cm="1">
        <f t="array" ref="H808">INDEX(Life_PolicyHoldersInforce,A808)*Life_Premium</f>
        <v>3.2261460520750108E-2</v>
      </c>
      <c r="I808" s="11" cm="1">
        <f t="array" ref="I808">INDEX(Life_PolicyHoldersInforce,A808)*INDEX(Global_EscalatedExpense,A808)</f>
        <v>9.544825277524914E-2</v>
      </c>
      <c r="J808" s="11" cm="1">
        <f t="array" ref="J808">INDEX(Life_PremiumsReceived,A808)-INDEX(Life_ExpensesPaid,A808)-INDEX(Life_DeathBenefitsPaid,A808)</f>
        <v>-0.32592835081499572</v>
      </c>
      <c r="K808" s="11" cm="1">
        <f t="array" ref="K808">IF(A808=Global_MaxT,INDEX(Life_NetCF,A808),INDEX(Life_NetCF,A808)+(INDEX(Life_BEL,(A808+1))/INDEX(Global_DiscountFactor,A808)))</f>
        <v>-60.959262892628509</v>
      </c>
      <c r="L808" s="11"/>
      <c r="M808" s="5">
        <f t="shared" si="25"/>
        <v>68</v>
      </c>
      <c r="N808" s="22" cm="1">
        <f t="array" ref="N808">INDEX(Annuity_PolicyHoldersInforce,A808)*INDEX(Global_QxFactor,INDEX(Global_Age,A808),Global_QxIndex)</f>
        <v>6.7547903709505792E-4</v>
      </c>
      <c r="O808" s="22" cm="1">
        <f t="array" ref="O808">IF(A808=1,1,INDEX(Annuity_PolicyHoldersInforce,(A808-1))-INDEX(Annuity_Deaths,(A808-1)))</f>
        <v>0.92982725936103205</v>
      </c>
      <c r="P808" s="23" cm="1">
        <f t="array" ref="P808">Annuity_Annuity*((1+Annuity_AnnuityEscalation)^INDEX(Annuity_PolicyAge,A808))</f>
        <v>27597.664884819838</v>
      </c>
      <c r="Q808" s="23" cm="1">
        <f t="array" ref="Q808">INDEX(Annuity_PolicyHoldersInforce,A808)*INDEX(Global_EscalatedExpense,A808)</f>
        <v>122.69336878083922</v>
      </c>
      <c r="R808" s="23" cm="1">
        <f t="array" ref="R808">INDEX(Annuity_PolicyHoldersInforce,A808)*INDEX(Annuity_EscalatedAnnuity,A808)</f>
        <v>25661.061104616223</v>
      </c>
      <c r="S808" s="23" cm="1">
        <f t="array" ref="S808">-INDEX(Annuity_ExpensesPaid,A808)-INDEX(Annuity_AnnuitiesPaid,A808)</f>
        <v>-25783.754473397061</v>
      </c>
      <c r="T808" s="23" cm="1">
        <f t="array" ref="T808">IF(A808=Global_MaxT,INDEX(Annuity_NetCF,A808),INDEX(Annuity_NetCF,A808)+(INDEX(Annuity_BEL,(A808+1))*INDEX(Global_DiscountFactor,A808)))</f>
        <v>-3174727.5703782821</v>
      </c>
    </row>
    <row r="809" spans="1:20" x14ac:dyDescent="0.2">
      <c r="A809" s="7">
        <v>807</v>
      </c>
      <c r="B809" s="21">
        <f t="shared" si="24"/>
        <v>89</v>
      </c>
      <c r="C809" s="21"/>
      <c r="D809" s="22" cm="1">
        <f t="array" ref="D809">IF(A809=1,1,INDEX(Life_PolicyHoldersInforce,(A809-1))-INDEX(Life_Deaths,(A809-1))-INDEX(Life_Lapses,(A809-1)))</f>
        <v>7.1650698901793743E-4</v>
      </c>
      <c r="E809" s="22" cm="1">
        <f t="array" ref="E809">(INDEX(Life_PolicyHoldersInforce,A809)-INDEX(Life_Deaths,A809))*INDEX(Life_LapseRateFactor,(Global_DurationInforce+A809))</f>
        <v>6.2588752383926325E-6</v>
      </c>
      <c r="F809" s="22" cm="1">
        <f t="array" ref="F809">INDEX(Life_PolicyHoldersInforce,A809)*INDEX(Global_QxFactor,INDEX(Global_Age,A809),Global_QxIndex)</f>
        <v>5.205111445606634E-7</v>
      </c>
      <c r="G809" s="11" cm="1">
        <f t="array" ref="G809">INDEX(Life_Deaths,A809)*Life_SumAssured</f>
        <v>0.26025557228033169</v>
      </c>
      <c r="H809" s="11" cm="1">
        <f t="array" ref="H809">INDEX(Life_PolicyHoldersInforce,A809)*Life_Premium</f>
        <v>3.1956211710200008E-2</v>
      </c>
      <c r="I809" s="11" cm="1">
        <f t="array" ref="I809">INDEX(Life_PolicyHoldersInforce,A809)*INDEX(Global_EscalatedExpense,A809)</f>
        <v>9.493033705389306E-2</v>
      </c>
      <c r="J809" s="11" cm="1">
        <f t="array" ref="J809">INDEX(Life_PremiumsReceived,A809)-INDEX(Life_ExpensesPaid,A809)-INDEX(Life_DeathBenefitsPaid,A809)</f>
        <v>-0.32322969762402476</v>
      </c>
      <c r="K809" s="11" cm="1">
        <f t="array" ref="K809">IF(A809=Global_MaxT,INDEX(Life_NetCF,A809),INDEX(Life_NetCF,A809)+(INDEX(Life_BEL,(A809+1))/INDEX(Global_DiscountFactor,A809)))</f>
        <v>-60.339628349727207</v>
      </c>
      <c r="L809" s="11"/>
      <c r="M809" s="5">
        <f t="shared" si="25"/>
        <v>68</v>
      </c>
      <c r="N809" s="22" cm="1">
        <f t="array" ref="N809">INDEX(Annuity_PolicyHoldersInforce,A809)*INDEX(Global_QxFactor,INDEX(Global_Age,A809),Global_QxIndex)</f>
        <v>6.7498833097199965E-4</v>
      </c>
      <c r="O809" s="22" cm="1">
        <f t="array" ref="O809">IF(A809=1,1,INDEX(Annuity_PolicyHoldersInforce,(A809-1))-INDEX(Annuity_Deaths,(A809-1)))</f>
        <v>0.92915178032393697</v>
      </c>
      <c r="P809" s="23" cm="1">
        <f t="array" ref="P809">Annuity_Annuity*((1+Annuity_AnnuityEscalation)^INDEX(Annuity_PolicyAge,A809))</f>
        <v>27597.664884819838</v>
      </c>
      <c r="Q809" s="23" cm="1">
        <f t="array" ref="Q809">INDEX(Annuity_PolicyHoldersInforce,A809)*INDEX(Global_EscalatedExpense,A809)</f>
        <v>123.10374222765324</v>
      </c>
      <c r="R809" s="23" cm="1">
        <f t="array" ref="R809">INDEX(Annuity_PolicyHoldersInforce,A809)*INDEX(Annuity_EscalatedAnnuity,A809)</f>
        <v>25642.419460513753</v>
      </c>
      <c r="S809" s="23" cm="1">
        <f t="array" ref="S809">-INDEX(Annuity_ExpensesPaid,A809)-INDEX(Annuity_AnnuitiesPaid,A809)</f>
        <v>-25765.523202741406</v>
      </c>
      <c r="T809" s="23" cm="1">
        <f t="array" ref="T809">IF(A809=Global_MaxT,INDEX(Annuity_NetCF,A809),INDEX(Annuity_NetCF,A809)+(INDEX(Annuity_BEL,(A809+1))*INDEX(Global_DiscountFactor,A809)))</f>
        <v>-3164271.4591562264</v>
      </c>
    </row>
    <row r="810" spans="1:20" x14ac:dyDescent="0.2">
      <c r="A810" s="7">
        <v>808</v>
      </c>
      <c r="B810" s="21">
        <f t="shared" si="24"/>
        <v>89</v>
      </c>
      <c r="C810" s="21"/>
      <c r="D810" s="22" cm="1">
        <f t="array" ref="D810">IF(A810=1,1,INDEX(Life_PolicyHoldersInforce,(A810-1))-INDEX(Life_Deaths,(A810-1))-INDEX(Life_Lapses,(A810-1)))</f>
        <v>7.0972760263498418E-4</v>
      </c>
      <c r="E810" s="22" cm="1">
        <f t="array" ref="E810">(INDEX(Life_PolicyHoldersInforce,A810)-INDEX(Life_Deaths,A810))*INDEX(Life_LapseRateFactor,(Global_DurationInforce+A810))</f>
        <v>6.1996555319360068E-6</v>
      </c>
      <c r="F810" s="22" cm="1">
        <f t="array" ref="F810">INDEX(Life_PolicyHoldersInforce,A810)*INDEX(Global_QxFactor,INDEX(Global_Age,A810),Global_QxIndex)</f>
        <v>5.1558621539779987E-7</v>
      </c>
      <c r="G810" s="11" cm="1">
        <f t="array" ref="G810">INDEX(Life_Deaths,A810)*Life_SumAssured</f>
        <v>0.25779310769889996</v>
      </c>
      <c r="H810" s="11" cm="1">
        <f t="array" ref="H810">INDEX(Life_PolicyHoldersInforce,A810)*Life_Premium</f>
        <v>3.1653851077520292E-2</v>
      </c>
      <c r="I810" s="11" cm="1">
        <f t="array" ref="I810">INDEX(Life_PolicyHoldersInforce,A810)*INDEX(Global_EscalatedExpense,A810)</f>
        <v>9.4415231616503628E-2</v>
      </c>
      <c r="J810" s="11" cm="1">
        <f t="array" ref="J810">INDEX(Life_PremiumsReceived,A810)-INDEX(Life_ExpensesPaid,A810)-INDEX(Life_DeathBenefitsPaid,A810)</f>
        <v>-0.32055448823788329</v>
      </c>
      <c r="K810" s="11" cm="1">
        <f t="array" ref="K810">IF(A810=Global_MaxT,INDEX(Life_NetCF,A810),INDEX(Life_NetCF,A810)+(INDEX(Life_BEL,(A810+1))/INDEX(Global_DiscountFactor,A810)))</f>
        <v>-59.725680880368451</v>
      </c>
      <c r="L810" s="11"/>
      <c r="M810" s="5">
        <f t="shared" si="25"/>
        <v>68</v>
      </c>
      <c r="N810" s="22" cm="1">
        <f t="array" ref="N810">INDEX(Annuity_PolicyHoldersInforce,A810)*INDEX(Global_QxFactor,INDEX(Global_Age,A810),Global_QxIndex)</f>
        <v>6.7449798132558397E-4</v>
      </c>
      <c r="O810" s="22" cm="1">
        <f t="array" ref="O810">IF(A810=1,1,INDEX(Annuity_PolicyHoldersInforce,(A810-1))-INDEX(Annuity_Deaths,(A810-1)))</f>
        <v>0.92847679199296496</v>
      </c>
      <c r="P810" s="23" cm="1">
        <f t="array" ref="P810">Annuity_Annuity*((1+Annuity_AnnuityEscalation)^INDEX(Annuity_PolicyAge,A810))</f>
        <v>27597.664884819838</v>
      </c>
      <c r="Q810" s="23" cm="1">
        <f t="array" ref="Q810">INDEX(Annuity_PolicyHoldersInforce,A810)*INDEX(Global_EscalatedExpense,A810)</f>
        <v>123.51548825366618</v>
      </c>
      <c r="R810" s="23" cm="1">
        <f t="array" ref="R810">INDEX(Annuity_PolicyHoldersInforce,A810)*INDEX(Annuity_EscalatedAnnuity,A810)</f>
        <v>25623.791358754421</v>
      </c>
      <c r="S810" s="23" cm="1">
        <f t="array" ref="S810">-INDEX(Annuity_ExpensesPaid,A810)-INDEX(Annuity_AnnuitiesPaid,A810)</f>
        <v>-25747.306847008087</v>
      </c>
      <c r="T810" s="23" cm="1">
        <f t="array" ref="T810">IF(A810=Global_MaxT,INDEX(Annuity_NetCF,A810),INDEX(Annuity_NetCF,A810)+(INDEX(Annuity_BEL,(A810+1))*INDEX(Global_DiscountFactor,A810)))</f>
        <v>-3153782.7722963677</v>
      </c>
    </row>
    <row r="811" spans="1:20" x14ac:dyDescent="0.2">
      <c r="A811" s="7">
        <v>809</v>
      </c>
      <c r="B811" s="21">
        <f t="shared" si="24"/>
        <v>89</v>
      </c>
      <c r="C811" s="21"/>
      <c r="D811" s="22" cm="1">
        <f t="array" ref="D811">IF(A811=1,1,INDEX(Life_PolicyHoldersInforce,(A811-1))-INDEX(Life_Deaths,(A811-1))-INDEX(Life_Lapses,(A811-1)))</f>
        <v>7.0301236088765031E-4</v>
      </c>
      <c r="E811" s="22" cm="1">
        <f t="array" ref="E811">(INDEX(Life_PolicyHoldersInforce,A811)-INDEX(Life_Deaths,A811))*INDEX(Life_LapseRateFactor,(Global_DurationInforce+A811))</f>
        <v>6.1409961455847094E-6</v>
      </c>
      <c r="F811" s="22" cm="1">
        <f t="array" ref="F811">INDEX(Life_PolicyHoldersInforce,A811)*INDEX(Global_QxFactor,INDEX(Global_Age,A811),Global_QxIndex)</f>
        <v>5.1070788452108763E-7</v>
      </c>
      <c r="G811" s="11" cm="1">
        <f t="array" ref="G811">INDEX(Life_Deaths,A811)*Life_SumAssured</f>
        <v>0.25535394226054381</v>
      </c>
      <c r="H811" s="11" cm="1">
        <f t="array" ref="H811">INDEX(Life_PolicyHoldersInforce,A811)*Life_Premium</f>
        <v>3.1354351295589208E-2</v>
      </c>
      <c r="I811" s="11" cm="1">
        <f t="array" ref="I811">INDEX(Life_PolicyHoldersInforce,A811)*INDEX(Global_EscalatedExpense,A811)</f>
        <v>9.3902921214082613E-2</v>
      </c>
      <c r="J811" s="11" cm="1">
        <f t="array" ref="J811">INDEX(Life_PremiumsReceived,A811)-INDEX(Life_ExpensesPaid,A811)-INDEX(Life_DeathBenefitsPaid,A811)</f>
        <v>-0.3179025121790372</v>
      </c>
      <c r="K811" s="11" cm="1">
        <f t="array" ref="K811">IF(A811=Global_MaxT,INDEX(Life_NetCF,A811),INDEX(Life_NetCF,A811)+(INDEX(Life_BEL,(A811+1))/INDEX(Global_DiscountFactor,A811)))</f>
        <v>-59.117369606281919</v>
      </c>
      <c r="L811" s="11"/>
      <c r="M811" s="5">
        <f t="shared" si="25"/>
        <v>68</v>
      </c>
      <c r="N811" s="22" cm="1">
        <f t="array" ref="N811">INDEX(Annuity_PolicyHoldersInforce,A811)*INDEX(Global_QxFactor,INDEX(Global_Age,A811),Global_QxIndex)</f>
        <v>6.7400798789684594E-4</v>
      </c>
      <c r="O811" s="22" cm="1">
        <f t="array" ref="O811">IF(A811=1,1,INDEX(Annuity_PolicyHoldersInforce,(A811-1))-INDEX(Annuity_Deaths,(A811-1)))</f>
        <v>0.92780229401163938</v>
      </c>
      <c r="P811" s="23" cm="1">
        <f t="array" ref="P811">Annuity_Annuity*((1+Annuity_AnnuityEscalation)^INDEX(Annuity_PolicyAge,A811))</f>
        <v>27597.664884819838</v>
      </c>
      <c r="Q811" s="23" cm="1">
        <f t="array" ref="Q811">INDEX(Annuity_PolicyHoldersInforce,A811)*INDEX(Global_EscalatedExpense,A811)</f>
        <v>123.92861144975433</v>
      </c>
      <c r="R811" s="23" cm="1">
        <f t="array" ref="R811">INDEX(Annuity_PolicyHoldersInforce,A811)*INDEX(Annuity_EscalatedAnnuity,A811)</f>
        <v>25605.17678950031</v>
      </c>
      <c r="S811" s="23" cm="1">
        <f t="array" ref="S811">-INDEX(Annuity_ExpensesPaid,A811)-INDEX(Annuity_AnnuitiesPaid,A811)</f>
        <v>-25729.105400950066</v>
      </c>
      <c r="T811" s="23" cm="1">
        <f t="array" ref="T811">IF(A811=Global_MaxT,INDEX(Annuity_NetCF,A811),INDEX(Annuity_NetCF,A811)+(INDEX(Annuity_BEL,(A811+1))*INDEX(Global_DiscountFactor,A811)))</f>
        <v>-3143261.3362476211</v>
      </c>
    </row>
    <row r="812" spans="1:20" x14ac:dyDescent="0.2">
      <c r="A812" s="7">
        <v>810</v>
      </c>
      <c r="B812" s="21">
        <f t="shared" si="24"/>
        <v>89</v>
      </c>
      <c r="C812" s="21"/>
      <c r="D812" s="22" cm="1">
        <f t="array" ref="D812">IF(A812=1,1,INDEX(Life_PolicyHoldersInforce,(A812-1))-INDEX(Life_Deaths,(A812-1))-INDEX(Life_Lapses,(A812-1)))</f>
        <v>6.9636065685754452E-4</v>
      </c>
      <c r="E812" s="22" cm="1">
        <f t="array" ref="E812">(INDEX(Life_PolicyHoldersInforce,A812)-INDEX(Life_Deaths,A812))*INDEX(Life_LapseRateFactor,(Global_DurationInforce+A812))</f>
        <v>6.0828917777484544E-6</v>
      </c>
      <c r="F812" s="22" cm="1">
        <f t="array" ref="F812">INDEX(Life_PolicyHoldersInforce,A812)*INDEX(Global_QxFactor,INDEX(Global_Age,A812),Global_QxIndex)</f>
        <v>5.0587571103072907E-7</v>
      </c>
      <c r="G812" s="11" cm="1">
        <f t="array" ref="G812">INDEX(Life_Deaths,A812)*Life_SumAssured</f>
        <v>0.25293785551536452</v>
      </c>
      <c r="H812" s="11" cm="1">
        <f t="array" ref="H812">INDEX(Life_PolicyHoldersInforce,A812)*Life_Premium</f>
        <v>3.1057685295846488E-2</v>
      </c>
      <c r="I812" s="11" cm="1">
        <f t="array" ref="I812">INDEX(Life_PolicyHoldersInforce,A812)*INDEX(Global_EscalatedExpense,A812)</f>
        <v>9.3393390680374958E-2</v>
      </c>
      <c r="J812" s="11" cm="1">
        <f t="array" ref="J812">INDEX(Life_PremiumsReceived,A812)-INDEX(Life_ExpensesPaid,A812)-INDEX(Life_DeathBenefitsPaid,A812)</f>
        <v>-0.315273560899893</v>
      </c>
      <c r="K812" s="11" cm="1">
        <f t="array" ref="K812">IF(A812=Global_MaxT,INDEX(Life_NetCF,A812),INDEX(Life_NetCF,A812)+(INDEX(Life_BEL,(A812+1))/INDEX(Global_DiscountFactor,A812)))</f>
        <v>-58.514644105108211</v>
      </c>
      <c r="L812" s="11"/>
      <c r="M812" s="5">
        <f t="shared" si="25"/>
        <v>68</v>
      </c>
      <c r="N812" s="22" cm="1">
        <f t="array" ref="N812">INDEX(Annuity_PolicyHoldersInforce,A812)*INDEX(Global_QxFactor,INDEX(Global_Age,A812),Global_QxIndex)</f>
        <v>6.7351835042700904E-4</v>
      </c>
      <c r="O812" s="22" cm="1">
        <f t="array" ref="O812">IF(A812=1,1,INDEX(Annuity_PolicyHoldersInforce,(A812-1))-INDEX(Annuity_Deaths,(A812-1)))</f>
        <v>0.92712828602374253</v>
      </c>
      <c r="P812" s="23" cm="1">
        <f t="array" ref="P812">Annuity_Annuity*((1+Annuity_AnnuityEscalation)^INDEX(Annuity_PolicyAge,A812))</f>
        <v>27597.664884819838</v>
      </c>
      <c r="Q812" s="23" cm="1">
        <f t="array" ref="Q812">INDEX(Annuity_PolicyHoldersInforce,A812)*INDEX(Global_EscalatedExpense,A812)</f>
        <v>124.343116422149</v>
      </c>
      <c r="R812" s="23" cm="1">
        <f t="array" ref="R812">INDEX(Annuity_PolicyHoldersInforce,A812)*INDEX(Annuity_EscalatedAnnuity,A812)</f>
        <v>25586.575742920642</v>
      </c>
      <c r="S812" s="23" cm="1">
        <f t="array" ref="S812">-INDEX(Annuity_ExpensesPaid,A812)-INDEX(Annuity_AnnuitiesPaid,A812)</f>
        <v>-25710.91885934279</v>
      </c>
      <c r="T812" s="23" cm="1">
        <f t="array" ref="T812">IF(A812=Global_MaxT,INDEX(Annuity_NetCF,A812),INDEX(Annuity_NetCF,A812)+(INDEX(Annuity_BEL,(A812+1))*INDEX(Global_DiscountFactor,A812)))</f>
        <v>-3132706.9766194038</v>
      </c>
    </row>
    <row r="813" spans="1:20" x14ac:dyDescent="0.2">
      <c r="A813" s="7">
        <v>811</v>
      </c>
      <c r="B813" s="21">
        <f t="shared" si="24"/>
        <v>89</v>
      </c>
      <c r="C813" s="21"/>
      <c r="D813" s="22" cm="1">
        <f t="array" ref="D813">IF(A813=1,1,INDEX(Life_PolicyHoldersInforce,(A813-1))-INDEX(Life_Deaths,(A813-1))-INDEX(Life_Lapses,(A813-1)))</f>
        <v>6.8977188936876531E-4</v>
      </c>
      <c r="E813" s="22" cm="1">
        <f t="array" ref="E813">(INDEX(Life_PolicyHoldersInforce,A813)-INDEX(Life_Deaths,A813))*INDEX(Life_LapseRateFactor,(Global_DurationInforce+A813))</f>
        <v>6.0253371769991041E-6</v>
      </c>
      <c r="F813" s="22" cm="1">
        <f t="array" ref="F813">INDEX(Life_PolicyHoldersInforce,A813)*INDEX(Global_QxFactor,INDEX(Global_Age,A813),Global_QxIndex)</f>
        <v>5.010892581985953E-7</v>
      </c>
      <c r="G813" s="11" cm="1">
        <f t="array" ref="G813">INDEX(Life_Deaths,A813)*Life_SumAssured</f>
        <v>0.25054462909929764</v>
      </c>
      <c r="H813" s="11" cm="1">
        <f t="array" ref="H813">INDEX(Life_PolicyHoldersInforce,A813)*Life_Premium</f>
        <v>3.0763826265846932E-2</v>
      </c>
      <c r="I813" s="11" cm="1">
        <f t="array" ref="I813">INDEX(Life_PolicyHoldersInforce,A813)*INDEX(Global_EscalatedExpense,A813)</f>
        <v>9.2886624931419637E-2</v>
      </c>
      <c r="J813" s="11" cm="1">
        <f t="array" ref="J813">INDEX(Life_PremiumsReceived,A813)-INDEX(Life_ExpensesPaid,A813)-INDEX(Life_DeathBenefitsPaid,A813)</f>
        <v>-0.31266742776487033</v>
      </c>
      <c r="K813" s="11" cm="1">
        <f t="array" ref="K813">IF(A813=Global_MaxT,INDEX(Life_NetCF,A813),INDEX(Life_NetCF,A813)+(INDEX(Life_BEL,(A813+1))/INDEX(Global_DiscountFactor,A813)))</f>
        <v>-57.917454406269854</v>
      </c>
      <c r="L813" s="11"/>
      <c r="M813" s="5">
        <f t="shared" si="25"/>
        <v>68</v>
      </c>
      <c r="N813" s="22" cm="1">
        <f t="array" ref="N813">INDEX(Annuity_PolicyHoldersInforce,A813)*INDEX(Global_QxFactor,INDEX(Global_Age,A813),Global_QxIndex)</f>
        <v>6.7302906865748455E-4</v>
      </c>
      <c r="O813" s="22" cm="1">
        <f t="array" ref="O813">IF(A813=1,1,INDEX(Annuity_PolicyHoldersInforce,(A813-1))-INDEX(Annuity_Deaths,(A813-1)))</f>
        <v>0.92645476767331547</v>
      </c>
      <c r="P813" s="23" cm="1">
        <f t="array" ref="P813">Annuity_Annuity*((1+Annuity_AnnuityEscalation)^INDEX(Annuity_PolicyAge,A813))</f>
        <v>27597.664884819838</v>
      </c>
      <c r="Q813" s="23" cm="1">
        <f t="array" ref="Q813">INDEX(Annuity_PolicyHoldersInforce,A813)*INDEX(Global_EscalatedExpense,A813)</f>
        <v>124.75900779248774</v>
      </c>
      <c r="R813" s="23" cm="1">
        <f t="array" ref="R813">INDEX(Annuity_PolicyHoldersInforce,A813)*INDEX(Annuity_EscalatedAnnuity,A813)</f>
        <v>25567.988209191779</v>
      </c>
      <c r="S813" s="23" cm="1">
        <f t="array" ref="S813">-INDEX(Annuity_ExpensesPaid,A813)-INDEX(Annuity_AnnuitiesPaid,A813)</f>
        <v>-25692.747216984266</v>
      </c>
      <c r="T813" s="23" cm="1">
        <f t="array" ref="T813">IF(A813=Global_MaxT,INDEX(Annuity_NetCF,A813),INDEX(Annuity_NetCF,A813)+(INDEX(Annuity_BEL,(A813+1))*INDEX(Global_DiscountFactor,A813)))</f>
        <v>-3122119.5181775298</v>
      </c>
    </row>
    <row r="814" spans="1:20" x14ac:dyDescent="0.2">
      <c r="A814" s="7">
        <v>812</v>
      </c>
      <c r="B814" s="21">
        <f t="shared" si="24"/>
        <v>89</v>
      </c>
      <c r="C814" s="21"/>
      <c r="D814" s="22" cm="1">
        <f t="array" ref="D814">IF(A814=1,1,INDEX(Life_PolicyHoldersInforce,(A814-1))-INDEX(Life_Deaths,(A814-1))-INDEX(Life_Lapses,(A814-1)))</f>
        <v>6.8324546293356764E-4</v>
      </c>
      <c r="E814" s="22" cm="1">
        <f t="array" ref="E814">(INDEX(Life_PolicyHoldersInforce,A814)-INDEX(Life_Deaths,A814))*INDEX(Life_LapseRateFactor,(Global_DurationInforce+A814))</f>
        <v>5.968327141596048E-6</v>
      </c>
      <c r="F814" s="22" cm="1">
        <f t="array" ref="F814">INDEX(Life_PolicyHoldersInforce,A814)*INDEX(Global_QxFactor,INDEX(Global_Age,A814),Global_QxIndex)</f>
        <v>4.9634809342875568E-7</v>
      </c>
      <c r="G814" s="11" cm="1">
        <f t="array" ref="G814">INDEX(Life_Deaths,A814)*Life_SumAssured</f>
        <v>0.24817404671437784</v>
      </c>
      <c r="H814" s="11" cm="1">
        <f t="array" ref="H814">INDEX(Life_PolicyHoldersInforce,A814)*Life_Premium</f>
        <v>3.0472747646837117E-2</v>
      </c>
      <c r="I814" s="11" cm="1">
        <f t="array" ref="I814">INDEX(Life_PolicyHoldersInforce,A814)*INDEX(Global_EscalatedExpense,A814)</f>
        <v>9.2382608965103585E-2</v>
      </c>
      <c r="J814" s="11" cm="1">
        <f t="array" ref="J814">INDEX(Life_PremiumsReceived,A814)-INDEX(Life_ExpensesPaid,A814)-INDEX(Life_DeathBenefitsPaid,A814)</f>
        <v>-0.3100839080326443</v>
      </c>
      <c r="K814" s="11" cm="1">
        <f t="array" ref="K814">IF(A814=Global_MaxT,INDEX(Life_NetCF,A814),INDEX(Life_NetCF,A814)+(INDEX(Life_BEL,(A814+1))/INDEX(Global_DiscountFactor,A814)))</f>
        <v>-57.325750986880081</v>
      </c>
      <c r="L814" s="11"/>
      <c r="M814" s="5">
        <f t="shared" si="25"/>
        <v>68</v>
      </c>
      <c r="N814" s="22" cm="1">
        <f t="array" ref="N814">INDEX(Annuity_PolicyHoldersInforce,A814)*INDEX(Global_QxFactor,INDEX(Global_Age,A814),Global_QxIndex)</f>
        <v>6.7254014232987164E-4</v>
      </c>
      <c r="O814" s="22" cm="1">
        <f t="array" ref="O814">IF(A814=1,1,INDEX(Annuity_PolicyHoldersInforce,(A814-1))-INDEX(Annuity_Deaths,(A814-1)))</f>
        <v>0.92578173860465796</v>
      </c>
      <c r="P814" s="23" cm="1">
        <f t="array" ref="P814">Annuity_Annuity*((1+Annuity_AnnuityEscalation)^INDEX(Annuity_PolicyAge,A814))</f>
        <v>27597.664884819838</v>
      </c>
      <c r="Q814" s="23" cm="1">
        <f t="array" ref="Q814">INDEX(Annuity_PolicyHoldersInforce,A814)*INDEX(Global_EscalatedExpense,A814)</f>
        <v>125.17629019786644</v>
      </c>
      <c r="R814" s="23" cm="1">
        <f t="array" ref="R814">INDEX(Annuity_PolicyHoldersInforce,A814)*INDEX(Annuity_EscalatedAnnuity,A814)</f>
        <v>25549.414178497227</v>
      </c>
      <c r="S814" s="23" cm="1">
        <f t="array" ref="S814">-INDEX(Annuity_ExpensesPaid,A814)-INDEX(Annuity_AnnuitiesPaid,A814)</f>
        <v>-25674.590468695093</v>
      </c>
      <c r="T814" s="23" cm="1">
        <f t="array" ref="T814">IF(A814=Global_MaxT,INDEX(Annuity_NetCF,A814),INDEX(Annuity_NetCF,A814)+(INDEX(Annuity_BEL,(A814+1))*INDEX(Global_DiscountFactor,A814)))</f>
        <v>-3111498.7848400781</v>
      </c>
    </row>
    <row r="815" spans="1:20" x14ac:dyDescent="0.2">
      <c r="A815" s="7">
        <v>813</v>
      </c>
      <c r="B815" s="21">
        <f t="shared" si="24"/>
        <v>89</v>
      </c>
      <c r="C815" s="21"/>
      <c r="D815" s="22" cm="1">
        <f t="array" ref="D815">IF(A815=1,1,INDEX(Life_PolicyHoldersInforce,(A815-1))-INDEX(Life_Deaths,(A815-1))-INDEX(Life_Lapses,(A815-1)))</f>
        <v>6.7678078769854288E-4</v>
      </c>
      <c r="E815" s="22" cm="1">
        <f t="array" ref="E815">(INDEX(Life_PolicyHoldersInforce,A815)-INDEX(Life_Deaths,A815))*INDEX(Life_LapseRateFactor,(Global_DurationInforce+A815))</f>
        <v>5.9118565190160729E-6</v>
      </c>
      <c r="F815" s="22" cm="1">
        <f t="array" ref="F815">INDEX(Life_PolicyHoldersInforce,A815)*INDEX(Global_QxFactor,INDEX(Global_Age,A815),Global_QxIndex)</f>
        <v>4.9165178821837972E-7</v>
      </c>
      <c r="G815" s="11" cm="1">
        <f t="array" ref="G815">INDEX(Life_Deaths,A815)*Life_SumAssured</f>
        <v>0.24582589410918987</v>
      </c>
      <c r="H815" s="11" cm="1">
        <f t="array" ref="H815">INDEX(Life_PolicyHoldersInforce,A815)*Life_Premium</f>
        <v>3.0184423131355012E-2</v>
      </c>
      <c r="I815" s="11" cm="1">
        <f t="array" ref="I815">INDEX(Life_PolicyHoldersInforce,A815)*INDEX(Global_EscalatedExpense,A815)</f>
        <v>9.1881327860717302E-2</v>
      </c>
      <c r="J815" s="11" cm="1">
        <f t="array" ref="J815">INDEX(Life_PremiumsReceived,A815)-INDEX(Life_ExpensesPaid,A815)-INDEX(Life_DeathBenefitsPaid,A815)</f>
        <v>-0.30752279883855216</v>
      </c>
      <c r="K815" s="11" cm="1">
        <f t="array" ref="K815">IF(A815=Global_MaxT,INDEX(Life_NetCF,A815),INDEX(Life_NetCF,A815)+(INDEX(Life_BEL,(A815+1))/INDEX(Global_DiscountFactor,A815)))</f>
        <v>-56.739484767689198</v>
      </c>
      <c r="L815" s="11"/>
      <c r="M815" s="5">
        <f t="shared" si="25"/>
        <v>68</v>
      </c>
      <c r="N815" s="22" cm="1">
        <f t="array" ref="N815">INDEX(Annuity_PolicyHoldersInforce,A815)*INDEX(Global_QxFactor,INDEX(Global_Age,A815),Global_QxIndex)</f>
        <v>6.7205157118595726E-4</v>
      </c>
      <c r="O815" s="22" cm="1">
        <f t="array" ref="O815">IF(A815=1,1,INDEX(Annuity_PolicyHoldersInforce,(A815-1))-INDEX(Annuity_Deaths,(A815-1)))</f>
        <v>0.92510919846232809</v>
      </c>
      <c r="P815" s="23" cm="1">
        <f t="array" ref="P815">Annuity_Annuity*((1+Annuity_AnnuityEscalation)^INDEX(Annuity_PolicyAge,A815))</f>
        <v>27597.664884819838</v>
      </c>
      <c r="Q815" s="23" cm="1">
        <f t="array" ref="Q815">INDEX(Annuity_PolicyHoldersInforce,A815)*INDEX(Global_EscalatedExpense,A815)</f>
        <v>125.59496829089076</v>
      </c>
      <c r="R815" s="23" cm="1">
        <f t="array" ref="R815">INDEX(Annuity_PolicyHoldersInforce,A815)*INDEX(Annuity_EscalatedAnnuity,A815)</f>
        <v>25530.853641027617</v>
      </c>
      <c r="S815" s="23" cm="1">
        <f t="array" ref="S815">-INDEX(Annuity_ExpensesPaid,A815)-INDEX(Annuity_AnnuitiesPaid,A815)</f>
        <v>-25656.448609318508</v>
      </c>
      <c r="T815" s="23" cm="1">
        <f t="array" ref="T815">IF(A815=Global_MaxT,INDEX(Annuity_NetCF,A815),INDEX(Annuity_NetCF,A815)+(INDEX(Annuity_BEL,(A815+1))*INDEX(Global_DiscountFactor,A815)))</f>
        <v>-3100844.5996732446</v>
      </c>
    </row>
    <row r="816" spans="1:20" x14ac:dyDescent="0.2">
      <c r="A816" s="7">
        <v>814</v>
      </c>
      <c r="B816" s="21">
        <f t="shared" si="24"/>
        <v>89</v>
      </c>
      <c r="C816" s="21"/>
      <c r="D816" s="22" cm="1">
        <f t="array" ref="D816">IF(A816=1,1,INDEX(Life_PolicyHoldersInforce,(A816-1))-INDEX(Life_Deaths,(A816-1))-INDEX(Life_Lapses,(A816-1)))</f>
        <v>6.7037727939130848E-4</v>
      </c>
      <c r="E816" s="22" cm="1">
        <f t="array" ref="E816">(INDEX(Life_PolicyHoldersInforce,A816)-INDEX(Life_Deaths,A816))*INDEX(Life_LapseRateFactor,(Global_DurationInforce+A816))</f>
        <v>5.8559202054876814E-6</v>
      </c>
      <c r="F816" s="22" cm="1">
        <f t="array" ref="F816">INDEX(Life_PolicyHoldersInforce,A816)*INDEX(Global_QxFactor,INDEX(Global_Age,A816),Global_QxIndex)</f>
        <v>4.8699991811900948E-7</v>
      </c>
      <c r="G816" s="11" cm="1">
        <f t="array" ref="G816">INDEX(Life_Deaths,A816)*Life_SumAssured</f>
        <v>0.24349995905950475</v>
      </c>
      <c r="H816" s="11" cm="1">
        <f t="array" ref="H816">INDEX(Life_PolicyHoldersInforce,A816)*Life_Premium</f>
        <v>2.9898826660852359E-2</v>
      </c>
      <c r="I816" s="11" cm="1">
        <f t="array" ref="I816">INDEX(Life_PolicyHoldersInforce,A816)*INDEX(Global_EscalatedExpense,A816)</f>
        <v>9.1382766778512925E-2</v>
      </c>
      <c r="J816" s="11" cm="1">
        <f t="array" ref="J816">INDEX(Life_PremiumsReceived,A816)-INDEX(Life_ExpensesPaid,A816)-INDEX(Life_DeathBenefitsPaid,A816)</f>
        <v>-0.30498389917716529</v>
      </c>
      <c r="K816" s="11" cm="1">
        <f t="array" ref="K816">IF(A816=Global_MaxT,INDEX(Life_NetCF,A816),INDEX(Life_NetCF,A816)+(INDEX(Life_BEL,(A816+1))/INDEX(Global_DiscountFactor,A816)))</f>
        <v>-56.158607109068022</v>
      </c>
      <c r="L816" s="11"/>
      <c r="M816" s="5">
        <f t="shared" si="25"/>
        <v>68</v>
      </c>
      <c r="N816" s="22" cm="1">
        <f t="array" ref="N816">INDEX(Annuity_PolicyHoldersInforce,A816)*INDEX(Global_QxFactor,INDEX(Global_Age,A816),Global_QxIndex)</f>
        <v>6.7156335496771594E-4</v>
      </c>
      <c r="O816" s="22" cm="1">
        <f t="array" ref="O816">IF(A816=1,1,INDEX(Annuity_PolicyHoldersInforce,(A816-1))-INDEX(Annuity_Deaths,(A816-1)))</f>
        <v>0.92443714689114209</v>
      </c>
      <c r="P816" s="23" cm="1">
        <f t="array" ref="P816">Annuity_Annuity*((1+Annuity_AnnuityEscalation)^INDEX(Annuity_PolicyAge,A816))</f>
        <v>27597.664884819838</v>
      </c>
      <c r="Q816" s="23" cm="1">
        <f t="array" ref="Q816">INDEX(Annuity_PolicyHoldersInforce,A816)*INDEX(Global_EscalatedExpense,A816)</f>
        <v>126.01504673972755</v>
      </c>
      <c r="R816" s="23" cm="1">
        <f t="array" ref="R816">INDEX(Annuity_PolicyHoldersInforce,A816)*INDEX(Annuity_EscalatedAnnuity,A816)</f>
        <v>25512.306586980711</v>
      </c>
      <c r="S816" s="23" cm="1">
        <f t="array" ref="S816">-INDEX(Annuity_ExpensesPaid,A816)-INDEX(Annuity_AnnuitiesPaid,A816)</f>
        <v>-25638.321633720439</v>
      </c>
      <c r="T816" s="23" cm="1">
        <f t="array" ref="T816">IF(A816=Global_MaxT,INDEX(Annuity_NetCF,A816),INDEX(Annuity_NetCF,A816)+(INDEX(Annuity_BEL,(A816+1))*INDEX(Global_DiscountFactor,A816)))</f>
        <v>-3090156.7848871737</v>
      </c>
    </row>
    <row r="817" spans="1:20" x14ac:dyDescent="0.2">
      <c r="A817" s="7">
        <v>815</v>
      </c>
      <c r="B817" s="21">
        <f t="shared" si="24"/>
        <v>89</v>
      </c>
      <c r="C817" s="21"/>
      <c r="D817" s="22" cm="1">
        <f t="array" ref="D817">IF(A817=1,1,INDEX(Life_PolicyHoldersInforce,(A817-1))-INDEX(Life_Deaths,(A817-1))-INDEX(Life_Lapses,(A817-1)))</f>
        <v>6.6403435926770183E-4</v>
      </c>
      <c r="E817" s="22" cm="1">
        <f t="array" ref="E817">(INDEX(Life_PolicyHoldersInforce,A817)-INDEX(Life_Deaths,A817))*INDEX(Life_LapseRateFactor,(Global_DurationInforce+A817))</f>
        <v>5.8005131455298195E-6</v>
      </c>
      <c r="F817" s="22" cm="1">
        <f t="array" ref="F817">INDEX(Life_PolicyHoldersInforce,A817)*INDEX(Global_QxFactor,INDEX(Global_Age,A817),Global_QxIndex)</f>
        <v>4.8239206269819839E-7</v>
      </c>
      <c r="G817" s="11" cm="1">
        <f t="array" ref="G817">INDEX(Life_Deaths,A817)*Life_SumAssured</f>
        <v>0.2411960313490992</v>
      </c>
      <c r="H817" s="11" cm="1">
        <f t="array" ref="H817">INDEX(Life_PolicyHoldersInforce,A817)*Life_Premium</f>
        <v>2.9615932423339503E-2</v>
      </c>
      <c r="I817" s="11" cm="1">
        <f t="array" ref="I817">INDEX(Life_PolicyHoldersInforce,A817)*INDEX(Global_EscalatedExpense,A817)</f>
        <v>9.0886910959265405E-2</v>
      </c>
      <c r="J817" s="11" cm="1">
        <f t="array" ref="J817">INDEX(Life_PremiumsReceived,A817)-INDEX(Life_ExpensesPaid,A817)-INDEX(Life_DeathBenefitsPaid,A817)</f>
        <v>-0.30246700988502512</v>
      </c>
      <c r="K817" s="11" cm="1">
        <f t="array" ref="K817">IF(A817=Global_MaxT,INDEX(Life_NetCF,A817),INDEX(Life_NetCF,A817)+(INDEX(Life_BEL,(A817+1))/INDEX(Global_DiscountFactor,A817)))</f>
        <v>-55.583069807028153</v>
      </c>
      <c r="L817" s="11"/>
      <c r="M817" s="5">
        <f t="shared" si="25"/>
        <v>68</v>
      </c>
      <c r="N817" s="22" cm="1">
        <f t="array" ref="N817">INDEX(Annuity_PolicyHoldersInforce,A817)*INDEX(Global_QxFactor,INDEX(Global_Age,A817),Global_QxIndex)</f>
        <v>6.7107549341730965E-4</v>
      </c>
      <c r="O817" s="22" cm="1">
        <f t="array" ref="O817">IF(A817=1,1,INDEX(Annuity_PolicyHoldersInforce,(A817-1))-INDEX(Annuity_Deaths,(A817-1)))</f>
        <v>0.92376558353617433</v>
      </c>
      <c r="P817" s="23" cm="1">
        <f t="array" ref="P817">Annuity_Annuity*((1+Annuity_AnnuityEscalation)^INDEX(Annuity_PolicyAge,A817))</f>
        <v>27597.664884819838</v>
      </c>
      <c r="Q817" s="23" cm="1">
        <f t="array" ref="Q817">INDEX(Annuity_PolicyHoldersInforce,A817)*INDEX(Global_EscalatedExpense,A817)</f>
        <v>126.43653022815771</v>
      </c>
      <c r="R817" s="23" cm="1">
        <f t="array" ref="R817">INDEX(Annuity_PolicyHoldersInforce,A817)*INDEX(Annuity_EscalatedAnnuity,A817)</f>
        <v>25493.773006561387</v>
      </c>
      <c r="S817" s="23" cm="1">
        <f t="array" ref="S817">-INDEX(Annuity_ExpensesPaid,A817)-INDEX(Annuity_AnnuitiesPaid,A817)</f>
        <v>-25620.209536789545</v>
      </c>
      <c r="T817" s="23" cm="1">
        <f t="array" ref="T817">IF(A817=Global_MaxT,INDEX(Annuity_NetCF,A817),INDEX(Annuity_NetCF,A817)+(INDEX(Annuity_BEL,(A817+1))*INDEX(Global_DiscountFactor,A817)))</f>
        <v>-3079435.1618317668</v>
      </c>
    </row>
    <row r="818" spans="1:20" x14ac:dyDescent="0.2">
      <c r="A818" s="7">
        <v>816</v>
      </c>
      <c r="B818" s="21">
        <f t="shared" si="24"/>
        <v>90</v>
      </c>
      <c r="C818" s="21"/>
      <c r="D818" s="22" cm="1">
        <f t="array" ref="D818">IF(A818=1,1,INDEX(Life_PolicyHoldersInforce,(A818-1))-INDEX(Life_Deaths,(A818-1))-INDEX(Life_Lapses,(A818-1)))</f>
        <v>6.5775145405947387E-4</v>
      </c>
      <c r="E818" s="22" cm="1">
        <f t="array" ref="E818">(INDEX(Life_PolicyHoldersInforce,A818)-INDEX(Life_Deaths,A818))*INDEX(Life_LapseRateFactor,(Global_DurationInforce+A818))</f>
        <v>5.7451108342146792E-6</v>
      </c>
      <c r="F818" s="22" cm="1">
        <f t="array" ref="F818">INDEX(Life_PolicyHoldersInforce,A818)*INDEX(Global_QxFactor,INDEX(Global_Age,A818),Global_QxIndex)</f>
        <v>5.3725589981684536E-7</v>
      </c>
      <c r="G818" s="11" cm="1">
        <f t="array" ref="G818">INDEX(Life_Deaths,A818)*Life_SumAssured</f>
        <v>0.2686279499084227</v>
      </c>
      <c r="H818" s="11" cm="1">
        <f t="array" ref="H818">INDEX(Life_PolicyHoldersInforce,A818)*Life_Premium</f>
        <v>2.9335714851052536E-2</v>
      </c>
      <c r="I818" s="11" cm="1">
        <f t="array" ref="I818">INDEX(Life_PolicyHoldersInforce,A818)*INDEX(Global_EscalatedExpense,A818)</f>
        <v>9.039374572383535E-2</v>
      </c>
      <c r="J818" s="11" cm="1">
        <f t="array" ref="J818">INDEX(Life_PremiumsReceived,A818)-INDEX(Life_ExpensesPaid,A818)-INDEX(Life_DeathBenefitsPaid,A818)</f>
        <v>-0.32968598078120553</v>
      </c>
      <c r="K818" s="11" cm="1">
        <f t="array" ref="K818">IF(A818=Global_MaxT,INDEX(Life_NetCF,A818),INDEX(Life_NetCF,A818)+(INDEX(Life_BEL,(A818+1))/INDEX(Global_DiscountFactor,A818)))</f>
        <v>-55.012825089278685</v>
      </c>
      <c r="L818" s="11"/>
      <c r="M818" s="5">
        <f t="shared" si="25"/>
        <v>69</v>
      </c>
      <c r="N818" s="22" cm="1">
        <f t="array" ref="N818">INDEX(Annuity_PolicyHoldersInforce,A818)*INDEX(Global_QxFactor,INDEX(Global_Age,A818),Global_QxIndex)</f>
        <v>7.5398992655006274E-4</v>
      </c>
      <c r="O818" s="22" cm="1">
        <f t="array" ref="O818">IF(A818=1,1,INDEX(Annuity_PolicyHoldersInforce,(A818-1))-INDEX(Annuity_Deaths,(A818-1)))</f>
        <v>0.92309450804275706</v>
      </c>
      <c r="P818" s="23" cm="1">
        <f t="array" ref="P818">Annuity_Annuity*((1+Annuity_AnnuityEscalation)^INDEX(Annuity_PolicyAge,A818))</f>
        <v>28977.548129060833</v>
      </c>
      <c r="Q818" s="23" cm="1">
        <f t="array" ref="Q818">INDEX(Annuity_PolicyHoldersInforce,A818)*INDEX(Global_EscalatedExpense,A818)</f>
        <v>126.85942345562805</v>
      </c>
      <c r="R818" s="23" cm="1">
        <f t="array" ref="R818">INDEX(Annuity_PolicyHoldersInforce,A818)*INDEX(Annuity_EscalatedAnnuity,A818)</f>
        <v>26749.015534480724</v>
      </c>
      <c r="S818" s="23" cm="1">
        <f t="array" ref="S818">-INDEX(Annuity_ExpensesPaid,A818)-INDEX(Annuity_AnnuitiesPaid,A818)</f>
        <v>-26875.874957936354</v>
      </c>
      <c r="T818" s="23" cm="1">
        <f t="array" ref="T818">IF(A818=Global_MaxT,INDEX(Annuity_NetCF,A818),INDEX(Annuity_NetCF,A818)+(INDEX(Annuity_BEL,(A818+1))*INDEX(Global_DiscountFactor,A818)))</f>
        <v>-3068679.550992474</v>
      </c>
    </row>
    <row r="819" spans="1:20" x14ac:dyDescent="0.2">
      <c r="A819" s="7">
        <v>817</v>
      </c>
      <c r="B819" s="21">
        <f t="shared" si="24"/>
        <v>90</v>
      </c>
      <c r="C819" s="21"/>
      <c r="D819" s="22" cm="1">
        <f t="array" ref="D819">IF(A819=1,1,INDEX(Life_PolicyHoldersInforce,(A819-1))-INDEX(Life_Deaths,(A819-1))-INDEX(Life_Lapses,(A819-1)))</f>
        <v>6.5146908732544235E-4</v>
      </c>
      <c r="E819" s="22" cm="1">
        <f t="array" ref="E819">(INDEX(Life_PolicyHoldersInforce,A819)-INDEX(Life_Deaths,A819))*INDEX(Life_LapseRateFactor,(Global_DurationInforce+A819))</f>
        <v>5.690237685754971E-6</v>
      </c>
      <c r="F819" s="22" cm="1">
        <f t="array" ref="F819">INDEX(Life_PolicyHoldersInforce,A819)*INDEX(Global_QxFactor,INDEX(Global_Age,A819),Global_QxIndex)</f>
        <v>5.3212441957177648E-7</v>
      </c>
      <c r="G819" s="11" cm="1">
        <f t="array" ref="G819">INDEX(Life_Deaths,A819)*Life_SumAssured</f>
        <v>0.26606220978588824</v>
      </c>
      <c r="H819" s="11" cm="1">
        <f t="array" ref="H819">INDEX(Life_PolicyHoldersInforce,A819)*Life_Premium</f>
        <v>2.9055521294714729E-2</v>
      </c>
      <c r="I819" s="11" cm="1">
        <f t="array" ref="I819">INDEX(Life_PolicyHoldersInforce,A819)*INDEX(Global_EscalatedExpense,A819)</f>
        <v>8.9895127774134956E-2</v>
      </c>
      <c r="J819" s="11" cm="1">
        <f t="array" ref="J819">INDEX(Life_PremiumsReceived,A819)-INDEX(Life_ExpensesPaid,A819)-INDEX(Life_DeathBenefitsPaid,A819)</f>
        <v>-0.32690181626530845</v>
      </c>
      <c r="K819" s="11" cm="1">
        <f t="array" ref="K819">IF(A819=Global_MaxT,INDEX(Life_NetCF,A819),INDEX(Life_NetCF,A819)+(INDEX(Life_BEL,(A819+1))/INDEX(Global_DiscountFactor,A819)))</f>
        <v>-54.418255498182319</v>
      </c>
      <c r="L819" s="11"/>
      <c r="M819" s="5">
        <f t="shared" si="25"/>
        <v>69</v>
      </c>
      <c r="N819" s="22" cm="1">
        <f t="array" ref="N819">INDEX(Annuity_PolicyHoldersInforce,A819)*INDEX(Global_QxFactor,INDEX(Global_Age,A819),Global_QxIndex)</f>
        <v>7.5337406240572459E-4</v>
      </c>
      <c r="O819" s="22" cm="1">
        <f t="array" ref="O819">IF(A819=1,1,INDEX(Annuity_PolicyHoldersInforce,(A819-1))-INDEX(Annuity_Deaths,(A819-1)))</f>
        <v>0.92234051811620699</v>
      </c>
      <c r="P819" s="23" cm="1">
        <f t="array" ref="P819">Annuity_Annuity*((1+Annuity_AnnuityEscalation)^INDEX(Annuity_PolicyAge,A819))</f>
        <v>28977.548129060833</v>
      </c>
      <c r="Q819" s="23" cm="1">
        <f t="array" ref="Q819">INDEX(Annuity_PolicyHoldersInforce,A819)*INDEX(Global_EscalatedExpense,A819)</f>
        <v>127.27222264331093</v>
      </c>
      <c r="R819" s="23" cm="1">
        <f t="array" ref="R819">INDEX(Annuity_PolicyHoldersInforce,A819)*INDEX(Annuity_EscalatedAnnuity,A819)</f>
        <v>26727.166755095292</v>
      </c>
      <c r="S819" s="23" cm="1">
        <f t="array" ref="S819">-INDEX(Annuity_ExpensesPaid,A819)-INDEX(Annuity_AnnuitiesPaid,A819)</f>
        <v>-26854.438977738602</v>
      </c>
      <c r="T819" s="23" cm="1">
        <f t="array" ref="T819">IF(A819=Global_MaxT,INDEX(Annuity_NetCF,A819),INDEX(Annuity_NetCF,A819)+(INDEX(Annuity_BEL,(A819+1))*INDEX(Global_DiscountFactor,A819)))</f>
        <v>-3056609.809237482</v>
      </c>
    </row>
    <row r="820" spans="1:20" x14ac:dyDescent="0.2">
      <c r="A820" s="7">
        <v>818</v>
      </c>
      <c r="B820" s="21">
        <f t="shared" si="24"/>
        <v>90</v>
      </c>
      <c r="C820" s="21"/>
      <c r="D820" s="22" cm="1">
        <f t="array" ref="D820">IF(A820=1,1,INDEX(Life_PolicyHoldersInforce,(A820-1))-INDEX(Life_Deaths,(A820-1))-INDEX(Life_Lapses,(A820-1)))</f>
        <v>6.4524672522011555E-4</v>
      </c>
      <c r="E820" s="22" cm="1">
        <f t="array" ref="E820">(INDEX(Life_PolicyHoldersInforce,A820)-INDEX(Life_Deaths,A820))*INDEX(Life_LapseRateFactor,(Global_DurationInforce+A820))</f>
        <v>5.6358886459693639E-6</v>
      </c>
      <c r="F820" s="22" cm="1">
        <f t="array" ref="F820">INDEX(Life_PolicyHoldersInforce,A820)*INDEX(Global_QxFactor,INDEX(Global_Age,A820),Global_QxIndex)</f>
        <v>5.2704195151906234E-7</v>
      </c>
      <c r="G820" s="11" cm="1">
        <f t="array" ref="G820">INDEX(Life_Deaths,A820)*Life_SumAssured</f>
        <v>0.26352097575953115</v>
      </c>
      <c r="H820" s="11" cm="1">
        <f t="array" ref="H820">INDEX(Life_PolicyHoldersInforce,A820)*Life_Premium</f>
        <v>2.8778003944817155E-2</v>
      </c>
      <c r="I820" s="11" cm="1">
        <f t="array" ref="I820">INDEX(Life_PolicyHoldersInforce,A820)*INDEX(Global_EscalatedExpense,A820)</f>
        <v>8.9399260234408237E-2</v>
      </c>
      <c r="J820" s="11" cm="1">
        <f t="array" ref="J820">INDEX(Life_PremiumsReceived,A820)-INDEX(Life_ExpensesPaid,A820)-INDEX(Life_DeathBenefitsPaid,A820)</f>
        <v>-0.32414223204912224</v>
      </c>
      <c r="K820" s="11" cm="1">
        <f t="array" ref="K820">IF(A820=Global_MaxT,INDEX(Life_NetCF,A820),INDEX(Life_NetCF,A820)+(INDEX(Life_BEL,(A820+1))/INDEX(Global_DiscountFactor,A820)))</f>
        <v>-53.829336663807055</v>
      </c>
      <c r="L820" s="11"/>
      <c r="M820" s="5">
        <f t="shared" si="25"/>
        <v>69</v>
      </c>
      <c r="N820" s="22" cm="1">
        <f t="array" ref="N820">INDEX(Annuity_PolicyHoldersInforce,A820)*INDEX(Global_QxFactor,INDEX(Global_Age,A820),Global_QxIndex)</f>
        <v>7.5275870130344443E-4</v>
      </c>
      <c r="O820" s="22" cm="1">
        <f t="array" ref="O820">IF(A820=1,1,INDEX(Annuity_PolicyHoldersInforce,(A820-1))-INDEX(Annuity_Deaths,(A820-1)))</f>
        <v>0.92158714405380127</v>
      </c>
      <c r="P820" s="23" cm="1">
        <f t="array" ref="P820">Annuity_Annuity*((1+Annuity_AnnuityEscalation)^INDEX(Annuity_PolicyAge,A820))</f>
        <v>28977.548129060833</v>
      </c>
      <c r="Q820" s="23" cm="1">
        <f t="array" ref="Q820">INDEX(Annuity_PolicyHoldersInforce,A820)*INDEX(Global_EscalatedExpense,A820)</f>
        <v>127.68636507507279</v>
      </c>
      <c r="R820" s="23" cm="1">
        <f t="array" ref="R820">INDEX(Annuity_PolicyHoldersInforce,A820)*INDEX(Annuity_EscalatedAnnuity,A820)</f>
        <v>26705.335821942746</v>
      </c>
      <c r="S820" s="23" cm="1">
        <f t="array" ref="S820">-INDEX(Annuity_ExpensesPaid,A820)-INDEX(Annuity_AnnuitiesPaid,A820)</f>
        <v>-26833.022187017817</v>
      </c>
      <c r="T820" s="23" cm="1">
        <f t="array" ref="T820">IF(A820=Global_MaxT,INDEX(Annuity_NetCF,A820),INDEX(Annuity_NetCF,A820)+(INDEX(Annuity_BEL,(A820+1))*INDEX(Global_DiscountFactor,A820)))</f>
        <v>-3044502.8577251025</v>
      </c>
    </row>
    <row r="821" spans="1:20" x14ac:dyDescent="0.2">
      <c r="A821" s="7">
        <v>819</v>
      </c>
      <c r="B821" s="21">
        <f t="shared" si="24"/>
        <v>90</v>
      </c>
      <c r="C821" s="21"/>
      <c r="D821" s="22" cm="1">
        <f t="array" ref="D821">IF(A821=1,1,INDEX(Life_PolicyHoldersInforce,(A821-1))-INDEX(Life_Deaths,(A821-1))-INDEX(Life_Lapses,(A821-1)))</f>
        <v>6.3908379462262717E-4</v>
      </c>
      <c r="E821" s="22" cm="1">
        <f t="array" ref="E821">(INDEX(Life_PolicyHoldersInforce,A821)-INDEX(Life_Deaths,A821))*INDEX(Life_LapseRateFactor,(Global_DurationInforce+A821))</f>
        <v>5.5820587089504142E-6</v>
      </c>
      <c r="F821" s="22" cm="1">
        <f t="array" ref="F821">INDEX(Life_PolicyHoldersInforce,A821)*INDEX(Global_QxFactor,INDEX(Global_Age,A821),Global_QxIndex)</f>
        <v>5.2200802752964763E-7</v>
      </c>
      <c r="G821" s="11" cm="1">
        <f t="array" ref="G821">INDEX(Life_Deaths,A821)*Life_SumAssured</f>
        <v>0.26100401376482379</v>
      </c>
      <c r="H821" s="11" cm="1">
        <f t="array" ref="H821">INDEX(Life_PolicyHoldersInforce,A821)*Life_Premium</f>
        <v>2.8503137240169174E-2</v>
      </c>
      <c r="I821" s="11" cm="1">
        <f t="array" ref="I821">INDEX(Life_PolicyHoldersInforce,A821)*INDEX(Global_EscalatedExpense,A821)</f>
        <v>8.8906127933209289E-2</v>
      </c>
      <c r="J821" s="11" cm="1">
        <f t="array" ref="J821">INDEX(Life_PremiumsReceived,A821)-INDEX(Life_ExpensesPaid,A821)-INDEX(Life_DeathBenefitsPaid,A821)</f>
        <v>-0.32140700445786391</v>
      </c>
      <c r="K821" s="11" cm="1">
        <f t="array" ref="K821">IF(A821=Global_MaxT,INDEX(Life_NetCF,A821),INDEX(Life_NetCF,A821)+(INDEX(Life_BEL,(A821+1))/INDEX(Global_DiscountFactor,A821)))</f>
        <v>-53.246016752810526</v>
      </c>
      <c r="L821" s="11"/>
      <c r="M821" s="5">
        <f t="shared" si="25"/>
        <v>69</v>
      </c>
      <c r="N821" s="22" cm="1">
        <f t="array" ref="N821">INDEX(Annuity_PolicyHoldersInforce,A821)*INDEX(Global_QxFactor,INDEX(Global_Age,A821),Global_QxIndex)</f>
        <v>7.521438428323338E-4</v>
      </c>
      <c r="O821" s="22" cm="1">
        <f t="array" ref="O821">IF(A821=1,1,INDEX(Annuity_PolicyHoldersInforce,(A821-1))-INDEX(Annuity_Deaths,(A821-1)))</f>
        <v>0.92083438535249784</v>
      </c>
      <c r="P821" s="23" cm="1">
        <f t="array" ref="P821">Annuity_Annuity*((1+Annuity_AnnuityEscalation)^INDEX(Annuity_PolicyAge,A821))</f>
        <v>28977.548129060833</v>
      </c>
      <c r="Q821" s="23" cm="1">
        <f t="array" ref="Q821">INDEX(Annuity_PolicyHoldersInforce,A821)*INDEX(Global_EscalatedExpense,A821)</f>
        <v>128.10185512181462</v>
      </c>
      <c r="R821" s="23" cm="1">
        <f t="array" ref="R821">INDEX(Annuity_PolicyHoldersInforce,A821)*INDEX(Annuity_EscalatedAnnuity,A821)</f>
        <v>26683.522720446155</v>
      </c>
      <c r="S821" s="23" cm="1">
        <f t="array" ref="S821">-INDEX(Annuity_ExpensesPaid,A821)-INDEX(Annuity_AnnuitiesPaid,A821)</f>
        <v>-26811.62457556797</v>
      </c>
      <c r="T821" s="23" cm="1">
        <f t="array" ref="T821">IF(A821=Global_MaxT,INDEX(Annuity_NetCF,A821),INDEX(Annuity_NetCF,A821)+(INDEX(Annuity_BEL,(A821+1))*INDEX(Global_DiscountFactor,A821)))</f>
        <v>-3032358.4960520766</v>
      </c>
    </row>
    <row r="822" spans="1:20" x14ac:dyDescent="0.2">
      <c r="A822" s="7">
        <v>820</v>
      </c>
      <c r="B822" s="21">
        <f t="shared" si="24"/>
        <v>90</v>
      </c>
      <c r="C822" s="21"/>
      <c r="D822" s="22" cm="1">
        <f t="array" ref="D822">IF(A822=1,1,INDEX(Life_PolicyHoldersInforce,(A822-1))-INDEX(Life_Deaths,(A822-1))-INDEX(Life_Lapses,(A822-1)))</f>
        <v>6.3297972788614707E-4</v>
      </c>
      <c r="E822" s="22" cm="1">
        <f t="array" ref="E822">(INDEX(Life_PolicyHoldersInforce,A822)-INDEX(Life_Deaths,A822))*INDEX(Life_LapseRateFactor,(Global_DurationInforce+A822))</f>
        <v>5.5287429166034927E-6</v>
      </c>
      <c r="F822" s="22" cm="1">
        <f t="array" ref="F822">INDEX(Life_PolicyHoldersInforce,A822)*INDEX(Global_QxFactor,INDEX(Global_Age,A822),Global_QxIndex)</f>
        <v>5.1702218394570751E-7</v>
      </c>
      <c r="G822" s="11" cm="1">
        <f t="array" ref="G822">INDEX(Life_Deaths,A822)*Life_SumAssured</f>
        <v>0.25851109197285377</v>
      </c>
      <c r="H822" s="11" cm="1">
        <f t="array" ref="H822">INDEX(Life_PolicyHoldersInforce,A822)*Life_Premium</f>
        <v>2.8230895863722159E-2</v>
      </c>
      <c r="I822" s="11" cm="1">
        <f t="array" ref="I822">INDEX(Life_PolicyHoldersInforce,A822)*INDEX(Global_EscalatedExpense,A822)</f>
        <v>8.8415715782779361E-2</v>
      </c>
      <c r="J822" s="11" cm="1">
        <f t="array" ref="J822">INDEX(Life_PremiumsReceived,A822)-INDEX(Life_ExpensesPaid,A822)-INDEX(Life_DeathBenefitsPaid,A822)</f>
        <v>-0.31869591189191099</v>
      </c>
      <c r="K822" s="11" cm="1">
        <f t="array" ref="K822">IF(A822=Global_MaxT,INDEX(Life_NetCF,A822),INDEX(Life_NetCF,A822)+(INDEX(Life_BEL,(A822+1))/INDEX(Global_DiscountFactor,A822)))</f>
        <v>-52.668244405520944</v>
      </c>
      <c r="L822" s="11"/>
      <c r="M822" s="5">
        <f t="shared" si="25"/>
        <v>69</v>
      </c>
      <c r="N822" s="22" cm="1">
        <f t="array" ref="N822">INDEX(Annuity_PolicyHoldersInforce,A822)*INDEX(Global_QxFactor,INDEX(Global_Age,A822),Global_QxIndex)</f>
        <v>7.5152948658184049E-4</v>
      </c>
      <c r="O822" s="22" cm="1">
        <f t="array" ref="O822">IF(A822=1,1,INDEX(Annuity_PolicyHoldersInforce,(A822-1))-INDEX(Annuity_Deaths,(A822-1)))</f>
        <v>0.92008224150966555</v>
      </c>
      <c r="P822" s="23" cm="1">
        <f t="array" ref="P822">Annuity_Annuity*((1+Annuity_AnnuityEscalation)^INDEX(Annuity_PolicyAge,A822))</f>
        <v>28977.548129060833</v>
      </c>
      <c r="Q822" s="23" cm="1">
        <f t="array" ref="Q822">INDEX(Annuity_PolicyHoldersInforce,A822)*INDEX(Global_EscalatedExpense,A822)</f>
        <v>128.51869716866094</v>
      </c>
      <c r="R822" s="23" cm="1">
        <f t="array" ref="R822">INDEX(Annuity_PolicyHoldersInforce,A822)*INDEX(Annuity_EscalatedAnnuity,A822)</f>
        <v>26661.727436040506</v>
      </c>
      <c r="S822" s="23" cm="1">
        <f t="array" ref="S822">-INDEX(Annuity_ExpensesPaid,A822)-INDEX(Annuity_AnnuitiesPaid,A822)</f>
        <v>-26790.246133209166</v>
      </c>
      <c r="T822" s="23" cm="1">
        <f t="array" ref="T822">IF(A822=Global_MaxT,INDEX(Annuity_NetCF,A822),INDEX(Annuity_NetCF,A822)+(INDEX(Annuity_BEL,(A822+1))*INDEX(Global_DiscountFactor,A822)))</f>
        <v>-3020176.5228499291</v>
      </c>
    </row>
    <row r="823" spans="1:20" x14ac:dyDescent="0.2">
      <c r="A823" s="7">
        <v>821</v>
      </c>
      <c r="B823" s="21">
        <f t="shared" si="24"/>
        <v>90</v>
      </c>
      <c r="C823" s="21"/>
      <c r="D823" s="22" cm="1">
        <f t="array" ref="D823">IF(A823=1,1,INDEX(Life_PolicyHoldersInforce,(A823-1))-INDEX(Life_Deaths,(A823-1))-INDEX(Life_Lapses,(A823-1)))</f>
        <v>6.2693396278559787E-4</v>
      </c>
      <c r="E823" s="22" cm="1">
        <f t="array" ref="E823">(INDEX(Life_PolicyHoldersInforce,A823)-INDEX(Life_Deaths,A823))*INDEX(Life_LapseRateFactor,(Global_DurationInforce+A823))</f>
        <v>5.4759363581901042E-6</v>
      </c>
      <c r="F823" s="22" cm="1">
        <f t="array" ref="F823">INDEX(Life_PolicyHoldersInforce,A823)*INDEX(Global_QxFactor,INDEX(Global_Age,A823),Global_QxIndex)</f>
        <v>5.1208396153794203E-7</v>
      </c>
      <c r="G823" s="11" cm="1">
        <f t="array" ref="G823">INDEX(Life_Deaths,A823)*Life_SumAssured</f>
        <v>0.256041980768971</v>
      </c>
      <c r="H823" s="11" cm="1">
        <f t="array" ref="H823">INDEX(Life_PolicyHoldersInforce,A823)*Life_Premium</f>
        <v>2.7961254740237664E-2</v>
      </c>
      <c r="I823" s="11" cm="1">
        <f t="array" ref="I823">INDEX(Life_PolicyHoldersInforce,A823)*INDEX(Global_EscalatedExpense,A823)</f>
        <v>8.7928008778584935E-2</v>
      </c>
      <c r="J823" s="11" cm="1">
        <f t="array" ref="J823">INDEX(Life_PremiumsReceived,A823)-INDEX(Life_ExpensesPaid,A823)-INDEX(Life_DeathBenefitsPaid,A823)</f>
        <v>-0.31600873480731828</v>
      </c>
      <c r="K823" s="11" cm="1">
        <f t="array" ref="K823">IF(A823=Global_MaxT,INDEX(Life_NetCF,A823),INDEX(Life_NetCF,A823)+(INDEX(Life_BEL,(A823+1))/INDEX(Global_DiscountFactor,A823)))</f>
        <v>-52.09596873157755</v>
      </c>
      <c r="L823" s="11"/>
      <c r="M823" s="5">
        <f t="shared" si="25"/>
        <v>69</v>
      </c>
      <c r="N823" s="22" cm="1">
        <f t="array" ref="N823">INDEX(Annuity_PolicyHoldersInforce,A823)*INDEX(Global_QxFactor,INDEX(Global_Age,A823),Global_QxIndex)</f>
        <v>7.5091563214174683E-4</v>
      </c>
      <c r="O823" s="22" cm="1">
        <f t="array" ref="O823">IF(A823=1,1,INDEX(Annuity_PolicyHoldersInforce,(A823-1))-INDEX(Annuity_Deaths,(A823-1)))</f>
        <v>0.9193307120230837</v>
      </c>
      <c r="P823" s="23" cm="1">
        <f t="array" ref="P823">Annuity_Annuity*((1+Annuity_AnnuityEscalation)^INDEX(Annuity_PolicyAge,A823))</f>
        <v>28977.548129060833</v>
      </c>
      <c r="Q823" s="23" cm="1">
        <f t="array" ref="Q823">INDEX(Annuity_PolicyHoldersInforce,A823)*INDEX(Global_EscalatedExpense,A823)</f>
        <v>128.93689561500562</v>
      </c>
      <c r="R823" s="23" cm="1">
        <f t="array" ref="R823">INDEX(Annuity_PolicyHoldersInforce,A823)*INDEX(Annuity_EscalatedAnnuity,A823)</f>
        <v>26639.949954172673</v>
      </c>
      <c r="S823" s="23" cm="1">
        <f t="array" ref="S823">-INDEX(Annuity_ExpensesPaid,A823)-INDEX(Annuity_AnnuitiesPaid,A823)</f>
        <v>-26768.886849787679</v>
      </c>
      <c r="T823" s="23" cm="1">
        <f t="array" ref="T823">IF(A823=Global_MaxT,INDEX(Annuity_NetCF,A823),INDEX(Annuity_NetCF,A823)+(INDEX(Annuity_BEL,(A823+1))*INDEX(Global_DiscountFactor,A823)))</f>
        <v>-3007956.7357802424</v>
      </c>
    </row>
    <row r="824" spans="1:20" x14ac:dyDescent="0.2">
      <c r="A824" s="7">
        <v>822</v>
      </c>
      <c r="B824" s="21">
        <f t="shared" si="24"/>
        <v>90</v>
      </c>
      <c r="C824" s="21"/>
      <c r="D824" s="22" cm="1">
        <f t="array" ref="D824">IF(A824=1,1,INDEX(Life_PolicyHoldersInforce,(A824-1))-INDEX(Life_Deaths,(A824-1))-INDEX(Life_Lapses,(A824-1)))</f>
        <v>6.209459424658698E-4</v>
      </c>
      <c r="E824" s="22" cm="1">
        <f t="array" ref="E824">(INDEX(Life_PolicyHoldersInforce,A824)-INDEX(Life_Deaths,A824))*INDEX(Life_LapseRateFactor,(Global_DurationInforce+A824))</f>
        <v>5.4236341698755854E-6</v>
      </c>
      <c r="F824" s="22" cm="1">
        <f t="array" ref="F824">INDEX(Life_PolicyHoldersInforce,A824)*INDEX(Global_QxFactor,INDEX(Global_Age,A824),Global_QxIndex)</f>
        <v>5.0719290546327745E-7</v>
      </c>
      <c r="G824" s="11" cm="1">
        <f t="array" ref="G824">INDEX(Life_Deaths,A824)*Life_SumAssured</f>
        <v>0.25359645273163872</v>
      </c>
      <c r="H824" s="11" cm="1">
        <f t="array" ref="H824">INDEX(Life_PolicyHoldersInforce,A824)*Life_Premium</f>
        <v>2.7694189033977794E-2</v>
      </c>
      <c r="I824" s="11" cm="1">
        <f t="array" ref="I824">INDEX(Life_PolicyHoldersInforce,A824)*INDEX(Global_EscalatedExpense,A824)</f>
        <v>8.744299199885841E-2</v>
      </c>
      <c r="J824" s="11" cm="1">
        <f t="array" ref="J824">INDEX(Life_PremiumsReceived,A824)-INDEX(Life_ExpensesPaid,A824)-INDEX(Life_DeathBenefitsPaid,A824)</f>
        <v>-0.31334525569651933</v>
      </c>
      <c r="K824" s="11" cm="1">
        <f t="array" ref="K824">IF(A824=Global_MaxT,INDEX(Life_NetCF,A824),INDEX(Life_NetCF,A824)+(INDEX(Life_BEL,(A824+1))/INDEX(Global_DiscountFactor,A824)))</f>
        <v>-51.529139305611558</v>
      </c>
      <c r="L824" s="11"/>
      <c r="M824" s="5">
        <f t="shared" si="25"/>
        <v>69</v>
      </c>
      <c r="N824" s="22" cm="1">
        <f t="array" ref="N824">INDEX(Annuity_PolicyHoldersInforce,A824)*INDEX(Global_QxFactor,INDEX(Global_Age,A824),Global_QxIndex)</f>
        <v>7.5030227910217095E-4</v>
      </c>
      <c r="O824" s="22" cm="1">
        <f t="array" ref="O824">IF(A824=1,1,INDEX(Annuity_PolicyHoldersInforce,(A824-1))-INDEX(Annuity_Deaths,(A824-1)))</f>
        <v>0.91857979639094189</v>
      </c>
      <c r="P824" s="23" cm="1">
        <f t="array" ref="P824">Annuity_Annuity*((1+Annuity_AnnuityEscalation)^INDEX(Annuity_PolicyAge,A824))</f>
        <v>28977.548129060833</v>
      </c>
      <c r="Q824" s="23" cm="1">
        <f t="array" ref="Q824">INDEX(Annuity_PolicyHoldersInforce,A824)*INDEX(Global_EscalatedExpense,A824)</f>
        <v>129.3564548745579</v>
      </c>
      <c r="R824" s="23" cm="1">
        <f t="array" ref="R824">INDEX(Annuity_PolicyHoldersInforce,A824)*INDEX(Annuity_EscalatedAnnuity,A824)</f>
        <v>26618.19026030142</v>
      </c>
      <c r="S824" s="23" cm="1">
        <f t="array" ref="S824">-INDEX(Annuity_ExpensesPaid,A824)-INDEX(Annuity_AnnuitiesPaid,A824)</f>
        <v>-26747.546715175977</v>
      </c>
      <c r="T824" s="23" cm="1">
        <f t="array" ref="T824">IF(A824=Global_MaxT,INDEX(Annuity_NetCF,A824),INDEX(Annuity_NetCF,A824)+(INDEX(Annuity_BEL,(A824+1))*INDEX(Global_DiscountFactor,A824)))</f>
        <v>-2995698.9315299103</v>
      </c>
    </row>
    <row r="825" spans="1:20" x14ac:dyDescent="0.2">
      <c r="A825" s="7">
        <v>823</v>
      </c>
      <c r="B825" s="21">
        <f t="shared" si="24"/>
        <v>90</v>
      </c>
      <c r="C825" s="21"/>
      <c r="D825" s="22" cm="1">
        <f t="array" ref="D825">IF(A825=1,1,INDEX(Life_PolicyHoldersInforce,(A825-1))-INDEX(Life_Deaths,(A825-1))-INDEX(Life_Lapses,(A825-1)))</f>
        <v>6.150151153905309E-4</v>
      </c>
      <c r="E825" s="22" cm="1">
        <f t="array" ref="E825">(INDEX(Life_PolicyHoldersInforce,A825)-INDEX(Life_Deaths,A825))*INDEX(Life_LapseRateFactor,(Global_DurationInforce+A825))</f>
        <v>5.3718315342811033E-6</v>
      </c>
      <c r="F825" s="22" cm="1">
        <f t="array" ref="F825">INDEX(Life_PolicyHoldersInforce,A825)*INDEX(Global_QxFactor,INDEX(Global_Age,A825),Global_QxIndex)</f>
        <v>5.0234856522297256E-7</v>
      </c>
      <c r="G825" s="11" cm="1">
        <f t="array" ref="G825">INDEX(Life_Deaths,A825)*Life_SumAssured</f>
        <v>0.25117428261148628</v>
      </c>
      <c r="H825" s="11" cm="1">
        <f t="array" ref="H825">INDEX(Life_PolicyHoldersInforce,A825)*Life_Premium</f>
        <v>2.7429674146417678E-2</v>
      </c>
      <c r="I825" s="11" cm="1">
        <f t="array" ref="I825">INDEX(Life_PolicyHoldersInforce,A825)*INDEX(Global_EscalatedExpense,A825)</f>
        <v>8.696065060414146E-2</v>
      </c>
      <c r="J825" s="11" cm="1">
        <f t="array" ref="J825">INDEX(Life_PremiumsReceived,A825)-INDEX(Life_ExpensesPaid,A825)-INDEX(Life_DeathBenefitsPaid,A825)</f>
        <v>-0.31070525906921004</v>
      </c>
      <c r="K825" s="11" cm="1">
        <f t="array" ref="K825">IF(A825=Global_MaxT,INDEX(Life_NetCF,A825),INDEX(Life_NetCF,A825)+(INDEX(Life_BEL,(A825+1))/INDEX(Global_DiscountFactor,A825)))</f>
        <v>-50.967706162967254</v>
      </c>
      <c r="L825" s="11"/>
      <c r="M825" s="5">
        <f t="shared" si="25"/>
        <v>69</v>
      </c>
      <c r="N825" s="22" cm="1">
        <f t="array" ref="N825">INDEX(Annuity_PolicyHoldersInforce,A825)*INDEX(Global_QxFactor,INDEX(Global_Age,A825),Global_QxIndex)</f>
        <v>7.4968942705356525E-4</v>
      </c>
      <c r="O825" s="22" cm="1">
        <f t="array" ref="O825">IF(A825=1,1,INDEX(Annuity_PolicyHoldersInforce,(A825-1))-INDEX(Annuity_Deaths,(A825-1)))</f>
        <v>0.91782949411183967</v>
      </c>
      <c r="P825" s="23" cm="1">
        <f t="array" ref="P825">Annuity_Annuity*((1+Annuity_AnnuityEscalation)^INDEX(Annuity_PolicyAge,A825))</f>
        <v>28977.548129060833</v>
      </c>
      <c r="Q825" s="23" cm="1">
        <f t="array" ref="Q825">INDEX(Annuity_PolicyHoldersInforce,A825)*INDEX(Global_EscalatedExpense,A825)</f>
        <v>129.77737937538905</v>
      </c>
      <c r="R825" s="23" cm="1">
        <f t="array" ref="R825">INDEX(Annuity_PolicyHoldersInforce,A825)*INDEX(Annuity_EscalatedAnnuity,A825)</f>
        <v>26596.44833989739</v>
      </c>
      <c r="S825" s="23" cm="1">
        <f t="array" ref="S825">-INDEX(Annuity_ExpensesPaid,A825)-INDEX(Annuity_AnnuitiesPaid,A825)</f>
        <v>-26726.225719272777</v>
      </c>
      <c r="T825" s="23" cm="1">
        <f t="array" ref="T825">IF(A825=Global_MaxT,INDEX(Annuity_NetCF,A825),INDEX(Annuity_NetCF,A825)+(INDEX(Annuity_BEL,(A825+1))*INDEX(Global_DiscountFactor,A825)))</f>
        <v>-2983402.905806365</v>
      </c>
    </row>
    <row r="826" spans="1:20" x14ac:dyDescent="0.2">
      <c r="A826" s="7">
        <v>824</v>
      </c>
      <c r="B826" s="21">
        <f t="shared" si="24"/>
        <v>90</v>
      </c>
      <c r="C826" s="21"/>
      <c r="D826" s="22" cm="1">
        <f t="array" ref="D826">IF(A826=1,1,INDEX(Life_PolicyHoldersInforce,(A826-1))-INDEX(Life_Deaths,(A826-1))-INDEX(Life_Lapses,(A826-1)))</f>
        <v>6.091409352910268E-4</v>
      </c>
      <c r="E826" s="22" cm="1">
        <f t="array" ref="E826">(INDEX(Life_PolicyHoldersInforce,A826)-INDEX(Life_Deaths,A826))*INDEX(Life_LapseRateFactor,(Global_DurationInforce+A826))</f>
        <v>5.3205236800399516E-6</v>
      </c>
      <c r="F826" s="22" cm="1">
        <f t="array" ref="F826">INDEX(Life_PolicyHoldersInforce,A826)*INDEX(Global_QxFactor,INDEX(Global_Age,A826),Global_QxIndex)</f>
        <v>4.9755049462112502E-7</v>
      </c>
      <c r="G826" s="11" cm="1">
        <f t="array" ref="G826">INDEX(Life_Deaths,A826)*Life_SumAssured</f>
        <v>0.2487752473105625</v>
      </c>
      <c r="H826" s="11" cm="1">
        <f t="array" ref="H826">INDEX(Life_PolicyHoldersInforce,A826)*Life_Premium</f>
        <v>2.7167685713979796E-2</v>
      </c>
      <c r="I826" s="11" cm="1">
        <f t="array" ref="I826">INDEX(Life_PolicyHoldersInforce,A826)*INDEX(Global_EscalatedExpense,A826)</f>
        <v>8.6480969836831484E-2</v>
      </c>
      <c r="J826" s="11" cm="1">
        <f t="array" ref="J826">INDEX(Life_PremiumsReceived,A826)-INDEX(Life_ExpensesPaid,A826)-INDEX(Life_DeathBenefitsPaid,A826)</f>
        <v>-0.30808853143341419</v>
      </c>
      <c r="K826" s="11" cm="1">
        <f t="array" ref="K826">IF(A826=Global_MaxT,INDEX(Life_NetCF,A826),INDEX(Life_NetCF,A826)+(INDEX(Life_BEL,(A826+1))/INDEX(Global_DiscountFactor,A826)))</f>
        <v>-50.411619795462784</v>
      </c>
      <c r="L826" s="11"/>
      <c r="M826" s="5">
        <f t="shared" si="25"/>
        <v>69</v>
      </c>
      <c r="N826" s="22" cm="1">
        <f t="array" ref="N826">INDEX(Annuity_PolicyHoldersInforce,A826)*INDEX(Global_QxFactor,INDEX(Global_Age,A826),Global_QxIndex)</f>
        <v>7.4907707558671713E-4</v>
      </c>
      <c r="O826" s="22" cm="1">
        <f t="array" ref="O826">IF(A826=1,1,INDEX(Annuity_PolicyHoldersInforce,(A826-1))-INDEX(Annuity_Deaths,(A826-1)))</f>
        <v>0.91707980468478612</v>
      </c>
      <c r="P826" s="23" cm="1">
        <f t="array" ref="P826">Annuity_Annuity*((1+Annuity_AnnuityEscalation)^INDEX(Annuity_PolicyAge,A826))</f>
        <v>28977.548129060833</v>
      </c>
      <c r="Q826" s="23" cm="1">
        <f t="array" ref="Q826">INDEX(Annuity_PolicyHoldersInforce,A826)*INDEX(Global_EscalatedExpense,A826)</f>
        <v>130.19967355997952</v>
      </c>
      <c r="R826" s="23" cm="1">
        <f t="array" ref="R826">INDEX(Annuity_PolicyHoldersInforce,A826)*INDEX(Annuity_EscalatedAnnuity,A826)</f>
        <v>26574.724178443099</v>
      </c>
      <c r="S826" s="23" cm="1">
        <f t="array" ref="S826">-INDEX(Annuity_ExpensesPaid,A826)-INDEX(Annuity_AnnuitiesPaid,A826)</f>
        <v>-26704.923852003078</v>
      </c>
      <c r="T826" s="23" cm="1">
        <f t="array" ref="T826">IF(A826=Global_MaxT,INDEX(Annuity_NetCF,A826),INDEX(Annuity_NetCF,A826)+(INDEX(Annuity_BEL,(A826+1))*INDEX(Global_DiscountFactor,A826)))</f>
        <v>-2971068.4533327869</v>
      </c>
    </row>
    <row r="827" spans="1:20" x14ac:dyDescent="0.2">
      <c r="A827" s="7">
        <v>825</v>
      </c>
      <c r="B827" s="21">
        <f t="shared" si="24"/>
        <v>90</v>
      </c>
      <c r="C827" s="21"/>
      <c r="D827" s="22" cm="1">
        <f t="array" ref="D827">IF(A827=1,1,INDEX(Life_PolicyHoldersInforce,(A827-1))-INDEX(Life_Deaths,(A827-1))-INDEX(Life_Lapses,(A827-1)))</f>
        <v>6.0332286111636571E-4</v>
      </c>
      <c r="E827" s="22" cm="1">
        <f t="array" ref="E827">(INDEX(Life_PolicyHoldersInforce,A827)-INDEX(Life_Deaths,A827))*INDEX(Life_LapseRateFactor,(Global_DurationInforce+A827))</f>
        <v>5.269705881358069E-6</v>
      </c>
      <c r="F827" s="22" cm="1">
        <f t="array" ref="F827">INDEX(Life_PolicyHoldersInforce,A827)*INDEX(Global_QxFactor,INDEX(Global_Age,A827),Global_QxIndex)</f>
        <v>4.9279825172357289E-7</v>
      </c>
      <c r="G827" s="11" cm="1">
        <f t="array" ref="G827">INDEX(Life_Deaths,A827)*Life_SumAssured</f>
        <v>0.24639912586178644</v>
      </c>
      <c r="H827" s="11" cm="1">
        <f t="array" ref="H827">INDEX(Life_PolicyHoldersInforce,A827)*Life_Premium</f>
        <v>2.6908199605789912E-2</v>
      </c>
      <c r="I827" s="11" cm="1">
        <f t="array" ref="I827">INDEX(Life_PolicyHoldersInforce,A827)*INDEX(Global_EscalatedExpense,A827)</f>
        <v>8.6003935020729713E-2</v>
      </c>
      <c r="J827" s="11" cm="1">
        <f t="array" ref="J827">INDEX(Life_PremiumsReceived,A827)-INDEX(Life_ExpensesPaid,A827)-INDEX(Life_DeathBenefitsPaid,A827)</f>
        <v>-0.30549486127672626</v>
      </c>
      <c r="K827" s="11" cm="1">
        <f t="array" ref="K827">IF(A827=Global_MaxT,INDEX(Life_NetCF,A827),INDEX(Life_NetCF,A827)+(INDEX(Life_BEL,(A827+1))/INDEX(Global_DiscountFactor,A827)))</f>
        <v>-49.860831147190389</v>
      </c>
      <c r="L827" s="11"/>
      <c r="M827" s="5">
        <f t="shared" si="25"/>
        <v>69</v>
      </c>
      <c r="N827" s="22" cm="1">
        <f t="array" ref="N827">INDEX(Annuity_PolicyHoldersInforce,A827)*INDEX(Global_QxFactor,INDEX(Global_Age,A827),Global_QxIndex)</f>
        <v>7.4846522429274781E-4</v>
      </c>
      <c r="O827" s="22" cm="1">
        <f t="array" ref="O827">IF(A827=1,1,INDEX(Annuity_PolicyHoldersInforce,(A827-1))-INDEX(Annuity_Deaths,(A827-1)))</f>
        <v>0.91633072760919942</v>
      </c>
      <c r="P827" s="23" cm="1">
        <f t="array" ref="P827">Annuity_Annuity*((1+Annuity_AnnuityEscalation)^INDEX(Annuity_PolicyAge,A827))</f>
        <v>28977.548129060833</v>
      </c>
      <c r="Q827" s="23" cm="1">
        <f t="array" ref="Q827">INDEX(Annuity_PolicyHoldersInforce,A827)*INDEX(Global_EscalatedExpense,A827)</f>
        <v>130.62334188526546</v>
      </c>
      <c r="R827" s="23" cm="1">
        <f t="array" ref="R827">INDEX(Annuity_PolicyHoldersInforce,A827)*INDEX(Annuity_EscalatedAnnuity,A827)</f>
        <v>26553.017761432908</v>
      </c>
      <c r="S827" s="23" cm="1">
        <f t="array" ref="S827">-INDEX(Annuity_ExpensesPaid,A827)-INDEX(Annuity_AnnuitiesPaid,A827)</f>
        <v>-26683.641103318172</v>
      </c>
      <c r="T827" s="23" cm="1">
        <f t="array" ref="T827">IF(A827=Global_MaxT,INDEX(Annuity_NetCF,A827),INDEX(Annuity_NetCF,A827)+(INDEX(Annuity_BEL,(A827+1))*INDEX(Global_DiscountFactor,A827)))</f>
        <v>-2958695.3678432833</v>
      </c>
    </row>
    <row r="828" spans="1:20" x14ac:dyDescent="0.2">
      <c r="A828" s="7">
        <v>826</v>
      </c>
      <c r="B828" s="21">
        <f t="shared" si="24"/>
        <v>90</v>
      </c>
      <c r="C828" s="21"/>
      <c r="D828" s="22" cm="1">
        <f t="array" ref="D828">IF(A828=1,1,INDEX(Life_PolicyHoldersInforce,(A828-1))-INDEX(Life_Deaths,(A828-1))-INDEX(Life_Lapses,(A828-1)))</f>
        <v>5.975603569832841E-4</v>
      </c>
      <c r="E828" s="22" cm="1">
        <f t="array" ref="E828">(INDEX(Life_PolicyHoldersInforce,A828)-INDEX(Life_Deaths,A828))*INDEX(Life_LapseRateFactor,(Global_DurationInforce+A828))</f>
        <v>5.2193734575787659E-6</v>
      </c>
      <c r="F828" s="22" cm="1">
        <f t="array" ref="F828">INDEX(Life_PolicyHoldersInforce,A828)*INDEX(Global_QxFactor,INDEX(Global_Age,A828),Global_QxIndex)</f>
        <v>4.8809139881719056E-7</v>
      </c>
      <c r="G828" s="11" cm="1">
        <f t="array" ref="G828">INDEX(Life_Deaths,A828)*Life_SumAssured</f>
        <v>0.24404569940859527</v>
      </c>
      <c r="H828" s="11" cm="1">
        <f t="array" ref="H828">INDEX(Life_PolicyHoldersInforce,A828)*Life_Premium</f>
        <v>2.6651191921454473E-2</v>
      </c>
      <c r="I828" s="11" cm="1">
        <f t="array" ref="I828">INDEX(Life_PolicyHoldersInforce,A828)*INDEX(Global_EscalatedExpense,A828)</f>
        <v>8.5529531560592134E-2</v>
      </c>
      <c r="J828" s="11" cm="1">
        <f t="array" ref="J828">INDEX(Life_PremiumsReceived,A828)-INDEX(Life_ExpensesPaid,A828)-INDEX(Life_DeathBenefitsPaid,A828)</f>
        <v>-0.30292403904773291</v>
      </c>
      <c r="K828" s="11" cm="1">
        <f t="array" ref="K828">IF(A828=Global_MaxT,INDEX(Life_NetCF,A828),INDEX(Life_NetCF,A828)+(INDEX(Life_BEL,(A828+1))/INDEX(Global_DiscountFactor,A828)))</f>
        <v>-49.315291610355615</v>
      </c>
      <c r="L828" s="11"/>
      <c r="M828" s="5">
        <f t="shared" si="25"/>
        <v>69</v>
      </c>
      <c r="N828" s="22" cm="1">
        <f t="array" ref="N828">INDEX(Annuity_PolicyHoldersInforce,A828)*INDEX(Global_QxFactor,INDEX(Global_Age,A828),Global_QxIndex)</f>
        <v>7.4785387276311258E-4</v>
      </c>
      <c r="O828" s="22" cm="1">
        <f t="array" ref="O828">IF(A828=1,1,INDEX(Annuity_PolicyHoldersInforce,(A828-1))-INDEX(Annuity_Deaths,(A828-1)))</f>
        <v>0.9155822623849067</v>
      </c>
      <c r="P828" s="23" cm="1">
        <f t="array" ref="P828">Annuity_Annuity*((1+Annuity_AnnuityEscalation)^INDEX(Annuity_PolicyAge,A828))</f>
        <v>28977.548129060833</v>
      </c>
      <c r="Q828" s="23" cm="1">
        <f t="array" ref="Q828">INDEX(Annuity_PolicyHoldersInforce,A828)*INDEX(Global_EscalatedExpense,A828)</f>
        <v>131.04838882268561</v>
      </c>
      <c r="R828" s="23" cm="1">
        <f t="array" ref="R828">INDEX(Annuity_PolicyHoldersInforce,A828)*INDEX(Annuity_EscalatedAnnuity,A828)</f>
        <v>26531.329074373039</v>
      </c>
      <c r="S828" s="23" cm="1">
        <f t="array" ref="S828">-INDEX(Annuity_ExpensesPaid,A828)-INDEX(Annuity_AnnuitiesPaid,A828)</f>
        <v>-26662.377463195724</v>
      </c>
      <c r="T828" s="23" cm="1">
        <f t="array" ref="T828">IF(A828=Global_MaxT,INDEX(Annuity_NetCF,A828),INDEX(Annuity_NetCF,A828)+(INDEX(Annuity_BEL,(A828+1))*INDEX(Global_DiscountFactor,A828)))</f>
        <v>-2946283.4420780512</v>
      </c>
    </row>
    <row r="829" spans="1:20" x14ac:dyDescent="0.2">
      <c r="A829" s="7">
        <v>827</v>
      </c>
      <c r="B829" s="21">
        <f t="shared" si="24"/>
        <v>90</v>
      </c>
      <c r="C829" s="21"/>
      <c r="D829" s="22" cm="1">
        <f t="array" ref="D829">IF(A829=1,1,INDEX(Life_PolicyHoldersInforce,(A829-1))-INDEX(Life_Deaths,(A829-1))-INDEX(Life_Lapses,(A829-1)))</f>
        <v>5.9185289212688812E-4</v>
      </c>
      <c r="E829" s="22" cm="1">
        <f t="array" ref="E829">(INDEX(Life_PolicyHoldersInforce,A829)-INDEX(Life_Deaths,A829))*INDEX(Life_LapseRateFactor,(Global_DurationInforce+A829))</f>
        <v>5.1695217727516045E-6</v>
      </c>
      <c r="F829" s="22" cm="1">
        <f t="array" ref="F829">INDEX(Life_PolicyHoldersInforce,A829)*INDEX(Global_QxFactor,INDEX(Global_Age,A829),Global_QxIndex)</f>
        <v>4.8342950236957167E-7</v>
      </c>
      <c r="G829" s="11" cm="1">
        <f t="array" ref="G829">INDEX(Life_Deaths,A829)*Life_SumAssured</f>
        <v>0.24171475118478583</v>
      </c>
      <c r="H829" s="11" cm="1">
        <f t="array" ref="H829">INDEX(Life_PolicyHoldersInforce,A829)*Life_Premium</f>
        <v>2.639663898885921E-2</v>
      </c>
      <c r="I829" s="11" cm="1">
        <f t="array" ref="I829">INDEX(Life_PolicyHoldersInforce,A829)*INDEX(Global_EscalatedExpense,A829)</f>
        <v>8.5057744941683194E-2</v>
      </c>
      <c r="J829" s="11" cm="1">
        <f t="array" ref="J829">INDEX(Life_PremiumsReceived,A829)-INDEX(Life_ExpensesPaid,A829)-INDEX(Life_DeathBenefitsPaid,A829)</f>
        <v>-0.30037585713760984</v>
      </c>
      <c r="K829" s="11" cm="1">
        <f t="array" ref="K829">IF(A829=Global_MaxT,INDEX(Life_NetCF,A829),INDEX(Life_NetCF,A829)+(INDEX(Life_BEL,(A829+1))/INDEX(Global_DiscountFactor,A829)))</f>
        <v>-48.774953021155177</v>
      </c>
      <c r="L829" s="11"/>
      <c r="M829" s="5">
        <f t="shared" si="25"/>
        <v>69</v>
      </c>
      <c r="N829" s="22" cm="1">
        <f t="array" ref="N829">INDEX(Annuity_PolicyHoldersInforce,A829)*INDEX(Global_QxFactor,INDEX(Global_Age,A829),Global_QxIndex)</f>
        <v>7.4724302058960064E-4</v>
      </c>
      <c r="O829" s="22" cm="1">
        <f t="array" ref="O829">IF(A829=1,1,INDEX(Annuity_PolicyHoldersInforce,(A829-1))-INDEX(Annuity_Deaths,(A829-1)))</f>
        <v>0.91483440851214359</v>
      </c>
      <c r="P829" s="23" cm="1">
        <f t="array" ref="P829">Annuity_Annuity*((1+Annuity_AnnuityEscalation)^INDEX(Annuity_PolicyAge,A829))</f>
        <v>28977.548129060833</v>
      </c>
      <c r="Q829" s="23" cm="1">
        <f t="array" ref="Q829">INDEX(Annuity_PolicyHoldersInforce,A829)*INDEX(Global_EscalatedExpense,A829)</f>
        <v>131.47481885822893</v>
      </c>
      <c r="R829" s="23" cm="1">
        <f t="array" ref="R829">INDEX(Annuity_PolicyHoldersInforce,A829)*INDEX(Annuity_EscalatedAnnuity,A829)</f>
        <v>26509.658102781541</v>
      </c>
      <c r="S829" s="23" cm="1">
        <f t="array" ref="S829">-INDEX(Annuity_ExpensesPaid,A829)-INDEX(Annuity_AnnuitiesPaid,A829)</f>
        <v>-26641.132921639772</v>
      </c>
      <c r="T829" s="23" cm="1">
        <f t="array" ref="T829">IF(A829=Global_MaxT,INDEX(Annuity_NetCF,A829),INDEX(Annuity_NetCF,A829)+(INDEX(Annuity_BEL,(A829+1))*INDEX(Global_DiscountFactor,A829)))</f>
        <v>-2933832.4677785086</v>
      </c>
    </row>
    <row r="830" spans="1:20" x14ac:dyDescent="0.2">
      <c r="A830" s="7">
        <v>828</v>
      </c>
      <c r="B830" s="21">
        <f t="shared" si="24"/>
        <v>91</v>
      </c>
      <c r="C830" s="21"/>
      <c r="D830" s="22" cm="1">
        <f t="array" ref="D830">IF(A830=1,1,INDEX(Life_PolicyHoldersInforce,(A830-1))-INDEX(Life_Deaths,(A830-1))-INDEX(Life_Lapses,(A830-1)))</f>
        <v>5.8619994085176697E-4</v>
      </c>
      <c r="E830" s="22" cm="1">
        <f t="array" ref="E830">(INDEX(Life_PolicyHoldersInforce,A830)-INDEX(Life_Deaths,A830))*INDEX(Life_LapseRateFactor,(Global_DurationInforce+A830))</f>
        <v>5.1196251605611761E-6</v>
      </c>
      <c r="F830" s="22" cm="1">
        <f t="array" ref="F830">INDEX(Life_PolicyHoldersInforce,A830)*INDEX(Global_QxFactor,INDEX(Global_Age,A830),Global_QxIndex)</f>
        <v>5.3842067046822681E-7</v>
      </c>
      <c r="G830" s="11" cm="1">
        <f t="array" ref="G830">INDEX(Life_Deaths,A830)*Life_SumAssured</f>
        <v>0.26921033523411342</v>
      </c>
      <c r="H830" s="11" cm="1">
        <f t="array" ref="H830">INDEX(Life_PolicyHoldersInforce,A830)*Life_Premium</f>
        <v>2.6144517361988806E-2</v>
      </c>
      <c r="I830" s="11" cm="1">
        <f t="array" ref="I830">INDEX(Life_PolicyHoldersInforce,A830)*INDEX(Global_EscalatedExpense,A830)</f>
        <v>8.4588560729331713E-2</v>
      </c>
      <c r="J830" s="11" cm="1">
        <f t="array" ref="J830">INDEX(Life_PremiumsReceived,A830)-INDEX(Life_ExpensesPaid,A830)-INDEX(Life_DeathBenefitsPaid,A830)</f>
        <v>-0.3276543786014563</v>
      </c>
      <c r="K830" s="11" cm="1">
        <f t="array" ref="K830">IF(A830=Global_MaxT,INDEX(Life_NetCF,A830),INDEX(Life_NetCF,A830)+(INDEX(Life_BEL,(A830+1))/INDEX(Global_DiscountFactor,A830)))</f>
        <v>-48.239767655693079</v>
      </c>
      <c r="L830" s="11"/>
      <c r="M830" s="5">
        <f t="shared" si="25"/>
        <v>70</v>
      </c>
      <c r="N830" s="22" cm="1">
        <f t="array" ref="N830">INDEX(Annuity_PolicyHoldersInforce,A830)*INDEX(Global_QxFactor,INDEX(Global_Age,A830),Global_QxIndex)</f>
        <v>8.395828627946201E-4</v>
      </c>
      <c r="O830" s="22" cm="1">
        <f t="array" ref="O830">IF(A830=1,1,INDEX(Annuity_PolicyHoldersInforce,(A830-1))-INDEX(Annuity_Deaths,(A830-1)))</f>
        <v>0.914087165491554</v>
      </c>
      <c r="P830" s="23" cm="1">
        <f t="array" ref="P830">Annuity_Annuity*((1+Annuity_AnnuityEscalation)^INDEX(Annuity_PolicyAge,A830))</f>
        <v>30426.42553551387</v>
      </c>
      <c r="Q830" s="23" cm="1">
        <f t="array" ref="Q830">INDEX(Annuity_PolicyHoldersInforce,A830)*INDEX(Global_EscalatedExpense,A830)</f>
        <v>131.90263649248189</v>
      </c>
      <c r="R830" s="23" cm="1">
        <f t="array" ref="R830">INDEX(Annuity_PolicyHoldersInforce,A830)*INDEX(Annuity_EscalatedAnnuity,A830)</f>
        <v>27812.405073797712</v>
      </c>
      <c r="S830" s="23" cm="1">
        <f t="array" ref="S830">-INDEX(Annuity_ExpensesPaid,A830)-INDEX(Annuity_AnnuitiesPaid,A830)</f>
        <v>-27944.307710290195</v>
      </c>
      <c r="T830" s="23" cm="1">
        <f t="array" ref="T830">IF(A830=Global_MaxT,INDEX(Annuity_NetCF,A830),INDEX(Annuity_NetCF,A830)+(INDEX(Annuity_BEL,(A830+1))*INDEX(Global_DiscountFactor,A830)))</f>
        <v>-2921342.2356824116</v>
      </c>
    </row>
    <row r="831" spans="1:20" x14ac:dyDescent="0.2">
      <c r="A831" s="7">
        <v>829</v>
      </c>
      <c r="B831" s="21">
        <f t="shared" si="24"/>
        <v>91</v>
      </c>
      <c r="C831" s="21"/>
      <c r="D831" s="22" cm="1">
        <f t="array" ref="D831">IF(A831=1,1,INDEX(Life_PolicyHoldersInforce,(A831-1))-INDEX(Life_Deaths,(A831-1))-INDEX(Life_Lapses,(A831-1)))</f>
        <v>5.805418950207376E-4</v>
      </c>
      <c r="E831" s="22" cm="1">
        <f t="array" ref="E831">(INDEX(Life_PolicyHoldersInforce,A831)-INDEX(Life_Deaths,A831))*INDEX(Life_LapseRateFactor,(Global_DurationInforce+A831))</f>
        <v>5.0702101542169992E-6</v>
      </c>
      <c r="F831" s="22" cm="1">
        <f t="array" ref="F831">INDEX(Life_PolicyHoldersInforce,A831)*INDEX(Global_QxFactor,INDEX(Global_Age,A831),Global_QxIndex)</f>
        <v>5.3322379374139486E-7</v>
      </c>
      <c r="G831" s="11" cm="1">
        <f t="array" ref="G831">INDEX(Life_Deaths,A831)*Life_SumAssured</f>
        <v>0.26661189687069742</v>
      </c>
      <c r="H831" s="11" cm="1">
        <f t="array" ref="H831">INDEX(Life_PolicyHoldersInforce,A831)*Life_Premium</f>
        <v>2.5892168517924898E-2</v>
      </c>
      <c r="I831" s="11" cm="1">
        <f t="array" ref="I831">INDEX(Life_PolicyHoldersInforce,A831)*INDEX(Global_EscalatedExpense,A831)</f>
        <v>8.4113403519498017E-2</v>
      </c>
      <c r="J831" s="11" cm="1">
        <f t="array" ref="J831">INDEX(Life_PremiumsReceived,A831)-INDEX(Life_ExpensesPaid,A831)-INDEX(Life_DeathBenefitsPaid,A831)</f>
        <v>-0.32483313187227053</v>
      </c>
      <c r="K831" s="11" cm="1">
        <f t="array" ref="K831">IF(A831=Global_MaxT,INDEX(Life_NetCF,A831),INDEX(Life_NetCF,A831)+(INDEX(Life_BEL,(A831+1))/INDEX(Global_DiscountFactor,A831)))</f>
        <v>-47.680028328246891</v>
      </c>
      <c r="L831" s="11"/>
      <c r="M831" s="5">
        <f t="shared" si="25"/>
        <v>70</v>
      </c>
      <c r="N831" s="22" cm="1">
        <f t="array" ref="N831">INDEX(Annuity_PolicyHoldersInforce,A831)*INDEX(Global_QxFactor,INDEX(Global_Age,A831),Global_QxIndex)</f>
        <v>8.3881171162861581E-4</v>
      </c>
      <c r="O831" s="22" cm="1">
        <f t="array" ref="O831">IF(A831=1,1,INDEX(Annuity_PolicyHoldersInforce,(A831-1))-INDEX(Annuity_Deaths,(A831-1)))</f>
        <v>0.91324758262875938</v>
      </c>
      <c r="P831" s="23" cm="1">
        <f t="array" ref="P831">Annuity_Annuity*((1+Annuity_AnnuityEscalation)^INDEX(Annuity_PolicyAge,A831))</f>
        <v>30426.42553551387</v>
      </c>
      <c r="Q831" s="23" cm="1">
        <f t="array" ref="Q831">INDEX(Annuity_PolicyHoldersInforce,A831)*INDEX(Global_EscalatedExpense,A831)</f>
        <v>132.31837889686665</v>
      </c>
      <c r="R831" s="23" cm="1">
        <f t="array" ref="R831">INDEX(Annuity_PolicyHoldersInforce,A831)*INDEX(Annuity_EscalatedAnnuity,A831)</f>
        <v>27786.859568341999</v>
      </c>
      <c r="S831" s="23" cm="1">
        <f t="array" ref="S831">-INDEX(Annuity_ExpensesPaid,A831)-INDEX(Annuity_AnnuitiesPaid,A831)</f>
        <v>-27919.177947238866</v>
      </c>
      <c r="T831" s="23" cm="1">
        <f t="array" ref="T831">IF(A831=Global_MaxT,INDEX(Annuity_NetCF,A831),INDEX(Annuity_NetCF,A831)+(INDEX(Annuity_BEL,(A831+1))*INDEX(Global_DiscountFactor,A831)))</f>
        <v>-2907481.6886921842</v>
      </c>
    </row>
    <row r="832" spans="1:20" x14ac:dyDescent="0.2">
      <c r="A832" s="7">
        <v>830</v>
      </c>
      <c r="B832" s="21">
        <f t="shared" si="24"/>
        <v>91</v>
      </c>
      <c r="C832" s="21"/>
      <c r="D832" s="22" cm="1">
        <f t="array" ref="D832">IF(A832=1,1,INDEX(Life_PolicyHoldersInforce,(A832-1))-INDEX(Life_Deaths,(A832-1))-INDEX(Life_Lapses,(A832-1)))</f>
        <v>5.7493846107277923E-4</v>
      </c>
      <c r="E832" s="22" cm="1">
        <f t="array" ref="E832">(INDEX(Life_PolicyHoldersInforce,A832)-INDEX(Life_Deaths,A832))*INDEX(Life_LapseRateFactor,(Global_DurationInforce+A832))</f>
        <v>5.0212721052232953E-6</v>
      </c>
      <c r="F832" s="22" cm="1">
        <f t="array" ref="F832">INDEX(Life_PolicyHoldersInforce,A832)*INDEX(Global_QxFactor,INDEX(Global_Age,A832),Global_QxIndex)</f>
        <v>5.2807707765882354E-7</v>
      </c>
      <c r="G832" s="11" cm="1">
        <f t="array" ref="G832">INDEX(Life_Deaths,A832)*Life_SumAssured</f>
        <v>0.26403853882941175</v>
      </c>
      <c r="H832" s="11" cm="1">
        <f t="array" ref="H832">INDEX(Life_PolicyHoldersInforce,A832)*Life_Premium</f>
        <v>2.5642255363845956E-2</v>
      </c>
      <c r="I832" s="11" cm="1">
        <f t="array" ref="I832">INDEX(Life_PolicyHoldersInforce,A832)*INDEX(Global_EscalatedExpense,A832)</f>
        <v>8.3640915398393856E-2</v>
      </c>
      <c r="J832" s="11" cm="1">
        <f t="array" ref="J832">INDEX(Life_PremiumsReceived,A832)-INDEX(Life_ExpensesPaid,A832)-INDEX(Life_DeathBenefitsPaid,A832)</f>
        <v>-0.32203719886395965</v>
      </c>
      <c r="K832" s="11" cm="1">
        <f t="array" ref="K832">IF(A832=Global_MaxT,INDEX(Life_NetCF,A832),INDEX(Life_NetCF,A832)+(INDEX(Life_BEL,(A832+1))/INDEX(Global_DiscountFactor,A832)))</f>
        <v>-47.125807943278069</v>
      </c>
      <c r="L832" s="11"/>
      <c r="M832" s="5">
        <f t="shared" si="25"/>
        <v>70</v>
      </c>
      <c r="N832" s="22" cm="1">
        <f t="array" ref="N832">INDEX(Annuity_PolicyHoldersInforce,A832)*INDEX(Global_QxFactor,INDEX(Global_Age,A832),Global_QxIndex)</f>
        <v>8.380412687597281E-4</v>
      </c>
      <c r="O832" s="22" cm="1">
        <f t="array" ref="O832">IF(A832=1,1,INDEX(Annuity_PolicyHoldersInforce,(A832-1))-INDEX(Annuity_Deaths,(A832-1)))</f>
        <v>0.9124087709171308</v>
      </c>
      <c r="P832" s="23" cm="1">
        <f t="array" ref="P832">Annuity_Annuity*((1+Annuity_AnnuityEscalation)^INDEX(Annuity_PolicyAge,A832))</f>
        <v>30426.42553551387</v>
      </c>
      <c r="Q832" s="23" cm="1">
        <f t="array" ref="Q832">INDEX(Annuity_PolicyHoldersInforce,A832)*INDEX(Global_EscalatedExpense,A832)</f>
        <v>132.7354316749595</v>
      </c>
      <c r="R832" s="23" cm="1">
        <f t="array" ref="R832">INDEX(Annuity_PolicyHoldersInforce,A832)*INDEX(Annuity_EscalatedAnnuity,A832)</f>
        <v>27761.337526259813</v>
      </c>
      <c r="S832" s="23" cm="1">
        <f t="array" ref="S832">-INDEX(Annuity_ExpensesPaid,A832)-INDEX(Annuity_AnnuitiesPaid,A832)</f>
        <v>-27894.072957934772</v>
      </c>
      <c r="T832" s="23" cm="1">
        <f t="array" ref="T832">IF(A832=Global_MaxT,INDEX(Annuity_NetCF,A832),INDEX(Annuity_NetCF,A832)+(INDEX(Annuity_BEL,(A832+1))*INDEX(Global_DiscountFactor,A832)))</f>
        <v>-2893578.9268720625</v>
      </c>
    </row>
    <row r="833" spans="1:20" x14ac:dyDescent="0.2">
      <c r="A833" s="7">
        <v>831</v>
      </c>
      <c r="B833" s="21">
        <f t="shared" si="24"/>
        <v>91</v>
      </c>
      <c r="C833" s="21"/>
      <c r="D833" s="22" cm="1">
        <f t="array" ref="D833">IF(A833=1,1,INDEX(Life_PolicyHoldersInforce,(A833-1))-INDEX(Life_Deaths,(A833-1))-INDEX(Life_Lapses,(A833-1)))</f>
        <v>5.693891118898972E-4</v>
      </c>
      <c r="E833" s="22" cm="1">
        <f t="array" ref="E833">(INDEX(Life_PolicyHoldersInforce,A833)-INDEX(Life_Deaths,A833))*INDEX(Life_LapseRateFactor,(Global_DurationInforce+A833))</f>
        <v>4.972806409951915E-6</v>
      </c>
      <c r="F833" s="22" cm="1">
        <f t="array" ref="F833">INDEX(Life_PolicyHoldersInforce,A833)*INDEX(Global_QxFactor,INDEX(Global_Age,A833),Global_QxIndex)</f>
        <v>5.229800380662092E-7</v>
      </c>
      <c r="G833" s="11" cm="1">
        <f t="array" ref="G833">INDEX(Life_Deaths,A833)*Life_SumAssured</f>
        <v>0.26149001903310459</v>
      </c>
      <c r="H833" s="11" cm="1">
        <f t="array" ref="H833">INDEX(Life_PolicyHoldersInforce,A833)*Life_Premium</f>
        <v>2.5394754390289417E-2</v>
      </c>
      <c r="I833" s="11" cm="1">
        <f t="array" ref="I833">INDEX(Life_PolicyHoldersInforce,A833)*INDEX(Global_EscalatedExpense,A833)</f>
        <v>8.3171081373013239E-2</v>
      </c>
      <c r="J833" s="11" cm="1">
        <f t="array" ref="J833">INDEX(Life_PremiumsReceived,A833)-INDEX(Life_ExpensesPaid,A833)-INDEX(Life_DeathBenefitsPaid,A833)</f>
        <v>-0.31926634601582843</v>
      </c>
      <c r="K833" s="11" cm="1">
        <f t="array" ref="K833">IF(A833=Global_MaxT,INDEX(Life_NetCF,A833),INDEX(Life_NetCF,A833)+(INDEX(Life_BEL,(A833+1))/INDEX(Global_DiscountFactor,A833)))</f>
        <v>-46.577054576080293</v>
      </c>
      <c r="L833" s="11"/>
      <c r="M833" s="5">
        <f t="shared" si="25"/>
        <v>70</v>
      </c>
      <c r="N833" s="22" cm="1">
        <f t="array" ref="N833">INDEX(Annuity_PolicyHoldersInforce,A833)*INDEX(Global_QxFactor,INDEX(Global_Age,A833),Global_QxIndex)</f>
        <v>8.372715335373907E-4</v>
      </c>
      <c r="O833" s="22" cm="1">
        <f t="array" ref="O833">IF(A833=1,1,INDEX(Annuity_PolicyHoldersInforce,(A833-1))-INDEX(Annuity_Deaths,(A833-1)))</f>
        <v>0.91157072964837105</v>
      </c>
      <c r="P833" s="23" cm="1">
        <f t="array" ref="P833">Annuity_Annuity*((1+Annuity_AnnuityEscalation)^INDEX(Annuity_PolicyAge,A833))</f>
        <v>30426.42553551387</v>
      </c>
      <c r="Q833" s="23" cm="1">
        <f t="array" ref="Q833">INDEX(Annuity_PolicyHoldersInforce,A833)*INDEX(Global_EscalatedExpense,A833)</f>
        <v>133.15379895691143</v>
      </c>
      <c r="R833" s="23" cm="1">
        <f t="array" ref="R833">INDEX(Annuity_PolicyHoldersInforce,A833)*INDEX(Annuity_EscalatedAnnuity,A833)</f>
        <v>27735.838926000208</v>
      </c>
      <c r="S833" s="23" cm="1">
        <f t="array" ref="S833">-INDEX(Annuity_ExpensesPaid,A833)-INDEX(Annuity_AnnuitiesPaid,A833)</f>
        <v>-27868.992724957119</v>
      </c>
      <c r="T833" s="23" cm="1">
        <f t="array" ref="T833">IF(A833=Global_MaxT,INDEX(Annuity_NetCF,A833),INDEX(Annuity_NetCF,A833)+(INDEX(Annuity_BEL,(A833+1))*INDEX(Global_DiscountFactor,A833)))</f>
        <v>-2879633.7198448926</v>
      </c>
    </row>
    <row r="834" spans="1:20" x14ac:dyDescent="0.2">
      <c r="A834" s="7">
        <v>832</v>
      </c>
      <c r="B834" s="21">
        <f t="shared" si="24"/>
        <v>91</v>
      </c>
      <c r="C834" s="21"/>
      <c r="D834" s="22" cm="1">
        <f t="array" ref="D834">IF(A834=1,1,INDEX(Life_PolicyHoldersInforce,(A834-1))-INDEX(Life_Deaths,(A834-1))-INDEX(Life_Lapses,(A834-1)))</f>
        <v>5.6389332544187906E-4</v>
      </c>
      <c r="E834" s="22" cm="1">
        <f t="array" ref="E834">(INDEX(Life_PolicyHoldersInforce,A834)-INDEX(Life_Deaths,A834))*INDEX(Life_LapseRateFactor,(Global_DurationInforce+A834))</f>
        <v>4.9248085092092748E-6</v>
      </c>
      <c r="F834" s="22" cm="1">
        <f t="array" ref="F834">INDEX(Life_PolicyHoldersInforce,A834)*INDEX(Global_QxFactor,INDEX(Global_Age,A834),Global_QxIndex)</f>
        <v>5.179321954823418E-7</v>
      </c>
      <c r="G834" s="11" cm="1">
        <f t="array" ref="G834">INDEX(Life_Deaths,A834)*Life_SumAssured</f>
        <v>0.25896609774117091</v>
      </c>
      <c r="H834" s="11" cm="1">
        <f t="array" ref="H834">INDEX(Life_PolicyHoldersInforce,A834)*Life_Premium</f>
        <v>2.5149642314707808E-2</v>
      </c>
      <c r="I834" s="11" cm="1">
        <f t="array" ref="I834">INDEX(Life_PolicyHoldersInforce,A834)*INDEX(Global_EscalatedExpense,A834)</f>
        <v>8.2703886534570573E-2</v>
      </c>
      <c r="J834" s="11" cm="1">
        <f t="array" ref="J834">INDEX(Life_PremiumsReceived,A834)-INDEX(Life_ExpensesPaid,A834)-INDEX(Life_DeathBenefitsPaid,A834)</f>
        <v>-0.31652034196103368</v>
      </c>
      <c r="K834" s="11" cm="1">
        <f t="array" ref="K834">IF(A834=Global_MaxT,INDEX(Life_NetCF,A834),INDEX(Life_NetCF,A834)+(INDEX(Life_BEL,(A834+1))/INDEX(Global_DiscountFactor,A834)))</f>
        <v>-46.03371678589842</v>
      </c>
      <c r="L834" s="11"/>
      <c r="M834" s="5">
        <f t="shared" si="25"/>
        <v>70</v>
      </c>
      <c r="N834" s="22" cm="1">
        <f t="array" ref="N834">INDEX(Annuity_PolicyHoldersInforce,A834)*INDEX(Global_QxFactor,INDEX(Global_Age,A834),Global_QxIndex)</f>
        <v>8.3650250531163534E-4</v>
      </c>
      <c r="O834" s="22" cm="1">
        <f t="array" ref="O834">IF(A834=1,1,INDEX(Annuity_PolicyHoldersInforce,(A834-1))-INDEX(Annuity_Deaths,(A834-1)))</f>
        <v>0.91073345811483364</v>
      </c>
      <c r="P834" s="23" cm="1">
        <f t="array" ref="P834">Annuity_Annuity*((1+Annuity_AnnuityEscalation)^INDEX(Annuity_PolicyAge,A834))</f>
        <v>30426.42553551387</v>
      </c>
      <c r="Q834" s="23" cm="1">
        <f t="array" ref="Q834">INDEX(Annuity_PolicyHoldersInforce,A834)*INDEX(Global_EscalatedExpense,A834)</f>
        <v>133.57348488589213</v>
      </c>
      <c r="R834" s="23" cm="1">
        <f t="array" ref="R834">INDEX(Annuity_PolicyHoldersInforce,A834)*INDEX(Annuity_EscalatedAnnuity,A834)</f>
        <v>27710.363746032024</v>
      </c>
      <c r="S834" s="23" cm="1">
        <f t="array" ref="S834">-INDEX(Annuity_ExpensesPaid,A834)-INDEX(Annuity_AnnuitiesPaid,A834)</f>
        <v>-27843.937230917916</v>
      </c>
      <c r="T834" s="23" cm="1">
        <f t="array" ref="T834">IF(A834=Global_MaxT,INDEX(Annuity_NetCF,A834),INDEX(Annuity_NetCF,A834)+(INDEX(Annuity_BEL,(A834+1))*INDEX(Global_DiscountFactor,A834)))</f>
        <v>-2865645.8361296537</v>
      </c>
    </row>
    <row r="835" spans="1:20" x14ac:dyDescent="0.2">
      <c r="A835" s="7">
        <v>833</v>
      </c>
      <c r="B835" s="21">
        <f t="shared" ref="B835:B898" si="26">FLOOR(Global_AgeAtInception+((Global_DurationInforce+A835)/12),1)</f>
        <v>91</v>
      </c>
      <c r="C835" s="21"/>
      <c r="D835" s="22" cm="1">
        <f t="array" ref="D835">IF(A835=1,1,INDEX(Life_PolicyHoldersInforce,(A835-1))-INDEX(Life_Deaths,(A835-1))-INDEX(Life_Lapses,(A835-1)))</f>
        <v>5.5845058473718743E-4</v>
      </c>
      <c r="E835" s="22" cm="1">
        <f t="array" ref="E835">(INDEX(Life_PolicyHoldersInforce,A835)-INDEX(Life_Deaths,A835))*INDEX(Life_LapseRateFactor,(Global_DurationInforce+A835))</f>
        <v>4.8772738878074686E-6</v>
      </c>
      <c r="F835" s="22" cm="1">
        <f t="array" ref="F835">INDEX(Life_PolicyHoldersInforce,A835)*INDEX(Global_QxFactor,INDEX(Global_Age,A835),Global_QxIndex)</f>
        <v>5.1293307505400006E-7</v>
      </c>
      <c r="G835" s="11" cm="1">
        <f t="array" ref="G835">INDEX(Life_Deaths,A835)*Life_SumAssured</f>
        <v>0.25646653752700005</v>
      </c>
      <c r="H835" s="11" cm="1">
        <f t="array" ref="H835">INDEX(Life_PolicyHoldersInforce,A835)*Life_Premium</f>
        <v>2.4906896079278561E-2</v>
      </c>
      <c r="I835" s="11" cm="1">
        <f t="array" ref="I835">INDEX(Life_PolicyHoldersInforce,A835)*INDEX(Global_EscalatedExpense,A835)</f>
        <v>8.223931605802709E-2</v>
      </c>
      <c r="J835" s="11" cm="1">
        <f t="array" ref="J835">INDEX(Life_PremiumsReceived,A835)-INDEX(Life_ExpensesPaid,A835)-INDEX(Life_DeathBenefitsPaid,A835)</f>
        <v>-0.3137989575057486</v>
      </c>
      <c r="K835" s="11" cm="1">
        <f t="array" ref="K835">IF(A835=Global_MaxT,INDEX(Life_NetCF,A835),INDEX(Life_NetCF,A835)+(INDEX(Life_BEL,(A835+1))/INDEX(Global_DiscountFactor,A835)))</f>
        <v>-45.495743611401011</v>
      </c>
      <c r="L835" s="11"/>
      <c r="M835" s="5">
        <f t="shared" ref="M835:M898" si="27">FLOOR((Global_DurationInforce+A835)/12,1)</f>
        <v>70</v>
      </c>
      <c r="N835" s="22" cm="1">
        <f t="array" ref="N835">INDEX(Annuity_PolicyHoldersInforce,A835)*INDEX(Global_QxFactor,INDEX(Global_Age,A835),Global_QxIndex)</f>
        <v>8.357341834330902E-4</v>
      </c>
      <c r="O835" s="22" cm="1">
        <f t="array" ref="O835">IF(A835=1,1,INDEX(Annuity_PolicyHoldersInforce,(A835-1))-INDEX(Annuity_Deaths,(A835-1)))</f>
        <v>0.909896955609522</v>
      </c>
      <c r="P835" s="23" cm="1">
        <f t="array" ref="P835">Annuity_Annuity*((1+Annuity_AnnuityEscalation)^INDEX(Annuity_PolicyAge,A835))</f>
        <v>30426.42553551387</v>
      </c>
      <c r="Q835" s="23" cm="1">
        <f t="array" ref="Q835">INDEX(Annuity_PolicyHoldersInforce,A835)*INDEX(Global_EscalatedExpense,A835)</f>
        <v>133.99449361813018</v>
      </c>
      <c r="R835" s="23" cm="1">
        <f t="array" ref="R835">INDEX(Annuity_PolicyHoldersInforce,A835)*INDEX(Annuity_EscalatedAnnuity,A835)</f>
        <v>27684.91196484389</v>
      </c>
      <c r="S835" s="23" cm="1">
        <f t="array" ref="S835">-INDEX(Annuity_ExpensesPaid,A835)-INDEX(Annuity_AnnuitiesPaid,A835)</f>
        <v>-27818.906458462021</v>
      </c>
      <c r="T835" s="23" cm="1">
        <f t="array" ref="T835">IF(A835=Global_MaxT,INDEX(Annuity_NetCF,A835),INDEX(Annuity_NetCF,A835)+(INDEX(Annuity_BEL,(A835+1))*INDEX(Global_DiscountFactor,A835)))</f>
        <v>-2851615.0431360519</v>
      </c>
    </row>
    <row r="836" spans="1:20" x14ac:dyDescent="0.2">
      <c r="A836" s="7">
        <v>834</v>
      </c>
      <c r="B836" s="21">
        <f t="shared" si="26"/>
        <v>91</v>
      </c>
      <c r="C836" s="21"/>
      <c r="D836" s="22" cm="1">
        <f t="array" ref="D836">IF(A836=1,1,INDEX(Life_PolicyHoldersInforce,(A836-1))-INDEX(Life_Deaths,(A836-1))-INDEX(Life_Lapses,(A836-1)))</f>
        <v>5.53060377774326E-4</v>
      </c>
      <c r="E836" s="22" cm="1">
        <f t="array" ref="E836">(INDEX(Life_PolicyHoldersInforce,A836)-INDEX(Life_Deaths,A836))*INDEX(Life_LapseRateFactor,(Global_DurationInforce+A836))</f>
        <v>4.8301980741395253E-6</v>
      </c>
      <c r="F836" s="22" cm="1">
        <f t="array" ref="F836">INDEX(Life_PolicyHoldersInforce,A836)*INDEX(Global_QxFactor,INDEX(Global_Age,A836),Global_QxIndex)</f>
        <v>5.0798220651128167E-7</v>
      </c>
      <c r="G836" s="11" cm="1">
        <f t="array" ref="G836">INDEX(Life_Deaths,A836)*Life_SumAssured</f>
        <v>0.25399110325564084</v>
      </c>
      <c r="H836" s="11" cm="1">
        <f t="array" ref="H836">INDEX(Life_PolicyHoldersInforce,A836)*Life_Premium</f>
        <v>2.4666492848734942E-2</v>
      </c>
      <c r="I836" s="11" cm="1">
        <f t="array" ref="I836">INDEX(Life_PolicyHoldersInforce,A836)*INDEX(Global_EscalatedExpense,A836)</f>
        <v>8.1777355201620244E-2</v>
      </c>
      <c r="J836" s="11" cm="1">
        <f t="array" ref="J836">INDEX(Life_PremiumsReceived,A836)-INDEX(Life_ExpensesPaid,A836)-INDEX(Life_DeathBenefitsPaid,A836)</f>
        <v>-0.31110196560852615</v>
      </c>
      <c r="K836" s="11" cm="1">
        <f t="array" ref="K836">IF(A836=Global_MaxT,INDEX(Life_NetCF,A836),INDEX(Life_NetCF,A836)+(INDEX(Life_BEL,(A836+1))/INDEX(Global_DiscountFactor,A836)))</f>
        <v>-44.963084566195512</v>
      </c>
      <c r="L836" s="11"/>
      <c r="M836" s="5">
        <f t="shared" si="27"/>
        <v>70</v>
      </c>
      <c r="N836" s="22" cm="1">
        <f t="array" ref="N836">INDEX(Annuity_PolicyHoldersInforce,A836)*INDEX(Global_QxFactor,INDEX(Global_Age,A836),Global_QxIndex)</f>
        <v>8.349665672529804E-4</v>
      </c>
      <c r="O836" s="22" cm="1">
        <f t="array" ref="O836">IF(A836=1,1,INDEX(Annuity_PolicyHoldersInforce,(A836-1))-INDEX(Annuity_Deaths,(A836-1)))</f>
        <v>0.90906122142608892</v>
      </c>
      <c r="P836" s="23" cm="1">
        <f t="array" ref="P836">Annuity_Annuity*((1+Annuity_AnnuityEscalation)^INDEX(Annuity_PolicyAge,A836))</f>
        <v>30426.42553551387</v>
      </c>
      <c r="Q836" s="23" cm="1">
        <f t="array" ref="Q836">INDEX(Annuity_PolicyHoldersInforce,A836)*INDEX(Global_EscalatedExpense,A836)</f>
        <v>134.41682932295396</v>
      </c>
      <c r="R836" s="23" cm="1">
        <f t="array" ref="R836">INDEX(Annuity_PolicyHoldersInforce,A836)*INDEX(Annuity_EscalatedAnnuity,A836)</f>
        <v>27659.48356094418</v>
      </c>
      <c r="S836" s="23" cm="1">
        <f t="array" ref="S836">-INDEX(Annuity_ExpensesPaid,A836)-INDEX(Annuity_AnnuitiesPaid,A836)</f>
        <v>-27793.900390267132</v>
      </c>
      <c r="T836" s="23" cm="1">
        <f t="array" ref="T836">IF(A836=Global_MaxT,INDEX(Annuity_NetCF,A836),INDEX(Annuity_NetCF,A836)+(INDEX(Annuity_BEL,(A836+1))*INDEX(Global_DiscountFactor,A836)))</f>
        <v>-2837541.1071590884</v>
      </c>
    </row>
    <row r="837" spans="1:20" x14ac:dyDescent="0.2">
      <c r="A837" s="7">
        <v>835</v>
      </c>
      <c r="B837" s="21">
        <f t="shared" si="26"/>
        <v>91</v>
      </c>
      <c r="C837" s="21"/>
      <c r="D837" s="22" cm="1">
        <f t="array" ref="D837">IF(A837=1,1,INDEX(Life_PolicyHoldersInforce,(A837-1))-INDEX(Life_Deaths,(A837-1))-INDEX(Life_Lapses,(A837-1)))</f>
        <v>5.4772219749367522E-4</v>
      </c>
      <c r="E837" s="22" cm="1">
        <f t="array" ref="E837">(INDEX(Life_PolicyHoldersInforce,A837)-INDEX(Life_Deaths,A837))*INDEX(Life_LapseRateFactor,(Global_DurationInforce+A837))</f>
        <v>4.7835766397587559E-6</v>
      </c>
      <c r="F837" s="22" cm="1">
        <f t="array" ref="F837">INDEX(Life_PolicyHoldersInforce,A837)*INDEX(Global_QxFactor,INDEX(Global_Age,A837),Global_QxIndex)</f>
        <v>5.0307912412336471E-7</v>
      </c>
      <c r="G837" s="11" cm="1">
        <f t="array" ref="G837">INDEX(Life_Deaths,A837)*Life_SumAssured</f>
        <v>0.25153956206168238</v>
      </c>
      <c r="H837" s="11" cm="1">
        <f t="array" ref="H837">INDEX(Life_PolicyHoldersInforce,A837)*Life_Premium</f>
        <v>2.4428410008217917E-2</v>
      </c>
      <c r="I837" s="11" cm="1">
        <f t="array" ref="I837">INDEX(Life_PolicyHoldersInforce,A837)*INDEX(Global_EscalatedExpense,A837)</f>
        <v>8.1317989306395971E-2</v>
      </c>
      <c r="J837" s="11" cm="1">
        <f t="array" ref="J837">INDEX(Life_PremiumsReceived,A837)-INDEX(Life_ExpensesPaid,A837)-INDEX(Life_DeathBenefitsPaid,A837)</f>
        <v>-0.30842914135986044</v>
      </c>
      <c r="K837" s="11" cm="1">
        <f t="array" ref="K837">IF(A837=Global_MaxT,INDEX(Life_NetCF,A837),INDEX(Life_NetCF,A837)+(INDEX(Life_BEL,(A837+1))/INDEX(Global_DiscountFactor,A837)))</f>
        <v>-44.435689634385717</v>
      </c>
      <c r="L837" s="11"/>
      <c r="M837" s="5">
        <f t="shared" si="27"/>
        <v>70</v>
      </c>
      <c r="N837" s="22" cm="1">
        <f t="array" ref="N837">INDEX(Annuity_PolicyHoldersInforce,A837)*INDEX(Global_QxFactor,INDEX(Global_Age,A837),Global_QxIndex)</f>
        <v>8.3419965612312641E-4</v>
      </c>
      <c r="O837" s="22" cm="1">
        <f t="array" ref="O837">IF(A837=1,1,INDEX(Annuity_PolicyHoldersInforce,(A837-1))-INDEX(Annuity_Deaths,(A837-1)))</f>
        <v>0.9082262548588359</v>
      </c>
      <c r="P837" s="23" cm="1">
        <f t="array" ref="P837">Annuity_Annuity*((1+Annuity_AnnuityEscalation)^INDEX(Annuity_PolicyAge,A837))</f>
        <v>30426.42553551387</v>
      </c>
      <c r="Q837" s="23" cm="1">
        <f t="array" ref="Q837">INDEX(Annuity_PolicyHoldersInforce,A837)*INDEX(Global_EscalatedExpense,A837)</f>
        <v>134.84049618283311</v>
      </c>
      <c r="R837" s="23" cm="1">
        <f t="array" ref="R837">INDEX(Annuity_PolicyHoldersInforce,A837)*INDEX(Annuity_EscalatedAnnuity,A837)</f>
        <v>27634.078512861011</v>
      </c>
      <c r="S837" s="23" cm="1">
        <f t="array" ref="S837">-INDEX(Annuity_ExpensesPaid,A837)-INDEX(Annuity_AnnuitiesPaid,A837)</f>
        <v>-27768.919009043846</v>
      </c>
      <c r="T837" s="23" cm="1">
        <f t="array" ref="T837">IF(A837=Global_MaxT,INDEX(Annuity_NetCF,A837),INDEX(Annuity_NetCF,A837)+(INDEX(Annuity_BEL,(A837+1))*INDEX(Global_DiscountFactor,A837)))</f>
        <v>-2823423.7933736001</v>
      </c>
    </row>
    <row r="838" spans="1:20" x14ac:dyDescent="0.2">
      <c r="A838" s="7">
        <v>836</v>
      </c>
      <c r="B838" s="21">
        <f t="shared" si="26"/>
        <v>91</v>
      </c>
      <c r="C838" s="21"/>
      <c r="D838" s="22" cm="1">
        <f t="array" ref="D838">IF(A838=1,1,INDEX(Life_PolicyHoldersInforce,(A838-1))-INDEX(Life_Deaths,(A838-1))-INDEX(Life_Lapses,(A838-1)))</f>
        <v>5.4243554172979304E-4</v>
      </c>
      <c r="E838" s="22" cm="1">
        <f t="array" ref="E838">(INDEX(Life_PolicyHoldersInforce,A838)-INDEX(Life_Deaths,A838))*INDEX(Life_LapseRateFactor,(Global_DurationInforce+A838))</f>
        <v>4.7374051989621745E-6</v>
      </c>
      <c r="F838" s="22" cm="1">
        <f t="array" ref="F838">INDEX(Life_PolicyHoldersInforce,A838)*INDEX(Global_QxFactor,INDEX(Global_Age,A838),Global_QxIndex)</f>
        <v>4.9822336665469602E-7</v>
      </c>
      <c r="G838" s="11" cm="1">
        <f t="array" ref="G838">INDEX(Life_Deaths,A838)*Life_SumAssured</f>
        <v>0.24911168332734801</v>
      </c>
      <c r="H838" s="11" cm="1">
        <f t="array" ref="H838">INDEX(Life_PolicyHoldersInforce,A838)*Life_Premium</f>
        <v>2.419262516114877E-2</v>
      </c>
      <c r="I838" s="11" cm="1">
        <f t="array" ref="I838">INDEX(Life_PolicyHoldersInforce,A838)*INDEX(Global_EscalatedExpense,A838)</f>
        <v>8.0861203795743589E-2</v>
      </c>
      <c r="J838" s="11" cm="1">
        <f t="array" ref="J838">INDEX(Life_PremiumsReceived,A838)-INDEX(Life_ExpensesPaid,A838)-INDEX(Life_DeathBenefitsPaid,A838)</f>
        <v>-0.30578026196194286</v>
      </c>
      <c r="K838" s="11" cm="1">
        <f t="array" ref="K838">IF(A838=Global_MaxT,INDEX(Life_NetCF,A838),INDEX(Life_NetCF,A838)+(INDEX(Life_BEL,(A838+1))/INDEX(Global_DiscountFactor,A838)))</f>
        <v>-43.913509266171111</v>
      </c>
      <c r="L838" s="11"/>
      <c r="M838" s="5">
        <f t="shared" si="27"/>
        <v>70</v>
      </c>
      <c r="N838" s="22" cm="1">
        <f t="array" ref="N838">INDEX(Annuity_PolicyHoldersInforce,A838)*INDEX(Global_QxFactor,INDEX(Global_Age,A838),Global_QxIndex)</f>
        <v>8.3343344939594468E-4</v>
      </c>
      <c r="O838" s="22" cm="1">
        <f t="array" ref="O838">IF(A838=1,1,INDEX(Annuity_PolicyHoldersInforce,(A838-1))-INDEX(Annuity_Deaths,(A838-1)))</f>
        <v>0.90739205520271282</v>
      </c>
      <c r="P838" s="23" cm="1">
        <f t="array" ref="P838">Annuity_Annuity*((1+Annuity_AnnuityEscalation)^INDEX(Annuity_PolicyAge,A838))</f>
        <v>30426.42553551387</v>
      </c>
      <c r="Q838" s="23" cm="1">
        <f t="array" ref="Q838">INDEX(Annuity_PolicyHoldersInforce,A838)*INDEX(Global_EscalatedExpense,A838)</f>
        <v>135.2654983934199</v>
      </c>
      <c r="R838" s="23" cm="1">
        <f t="array" ref="R838">INDEX(Annuity_PolicyHoldersInforce,A838)*INDEX(Annuity_EscalatedAnnuity,A838)</f>
        <v>27608.696799142232</v>
      </c>
      <c r="S838" s="23" cm="1">
        <f t="array" ref="S838">-INDEX(Annuity_ExpensesPaid,A838)-INDEX(Annuity_AnnuitiesPaid,A838)</f>
        <v>-27743.962297535651</v>
      </c>
      <c r="T838" s="23" cm="1">
        <f t="array" ref="T838">IF(A838=Global_MaxT,INDEX(Annuity_NetCF,A838),INDEX(Annuity_NetCF,A838)+(INDEX(Annuity_BEL,(A838+1))*INDEX(Global_DiscountFactor,A838)))</f>
        <v>-2809262.8658287735</v>
      </c>
    </row>
    <row r="839" spans="1:20" x14ac:dyDescent="0.2">
      <c r="A839" s="7">
        <v>837</v>
      </c>
      <c r="B839" s="21">
        <f t="shared" si="26"/>
        <v>91</v>
      </c>
      <c r="C839" s="21"/>
      <c r="D839" s="22" cm="1">
        <f t="array" ref="D839">IF(A839=1,1,INDEX(Life_PolicyHoldersInforce,(A839-1))-INDEX(Life_Deaths,(A839-1))-INDEX(Life_Lapses,(A839-1)))</f>
        <v>5.3719991316417614E-4</v>
      </c>
      <c r="E839" s="22" cm="1">
        <f t="array" ref="E839">(INDEX(Life_PolicyHoldersInforce,A839)-INDEX(Life_Deaths,A839))*INDEX(Life_LapseRateFactor,(Global_DurationInforce+A839))</f>
        <v>4.6916794083779293E-6</v>
      </c>
      <c r="F839" s="22" cm="1">
        <f t="array" ref="F839">INDEX(Life_PolicyHoldersInforce,A839)*INDEX(Global_QxFactor,INDEX(Global_Age,A839),Global_QxIndex)</f>
        <v>4.9341447732160254E-7</v>
      </c>
      <c r="G839" s="11" cm="1">
        <f t="array" ref="G839">INDEX(Life_Deaths,A839)*Life_SumAssured</f>
        <v>0.24670723866080127</v>
      </c>
      <c r="H839" s="11" cm="1">
        <f t="array" ref="H839">INDEX(Life_PolicyHoldersInforce,A839)*Life_Premium</f>
        <v>2.3959116127122256E-2</v>
      </c>
      <c r="I839" s="11" cm="1">
        <f t="array" ref="I839">INDEX(Life_PolicyHoldersInforce,A839)*INDEX(Global_EscalatedExpense,A839)</f>
        <v>8.0406984174933319E-2</v>
      </c>
      <c r="J839" s="11" cm="1">
        <f t="array" ref="J839">INDEX(Life_PremiumsReceived,A839)-INDEX(Life_ExpensesPaid,A839)-INDEX(Life_DeathBenefitsPaid,A839)</f>
        <v>-0.30315510670861234</v>
      </c>
      <c r="K839" s="11" cm="1">
        <f t="array" ref="K839">IF(A839=Global_MaxT,INDEX(Life_NetCF,A839),INDEX(Life_NetCF,A839)+(INDEX(Life_BEL,(A839+1))/INDEX(Global_DiscountFactor,A839)))</f>
        <v>-43.396494373487592</v>
      </c>
      <c r="L839" s="11"/>
      <c r="M839" s="5">
        <f t="shared" si="27"/>
        <v>70</v>
      </c>
      <c r="N839" s="22" cm="1">
        <f t="array" ref="N839">INDEX(Annuity_PolicyHoldersInforce,A839)*INDEX(Global_QxFactor,INDEX(Global_Age,A839),Global_QxIndex)</f>
        <v>8.3266794642444602E-4</v>
      </c>
      <c r="O839" s="22" cm="1">
        <f t="array" ref="O839">IF(A839=1,1,INDEX(Annuity_PolicyHoldersInforce,(A839-1))-INDEX(Annuity_Deaths,(A839-1)))</f>
        <v>0.90655862175331692</v>
      </c>
      <c r="P839" s="23" cm="1">
        <f t="array" ref="P839">Annuity_Annuity*((1+Annuity_AnnuityEscalation)^INDEX(Annuity_PolicyAge,A839))</f>
        <v>30426.42553551387</v>
      </c>
      <c r="Q839" s="23" cm="1">
        <f t="array" ref="Q839">INDEX(Annuity_PolicyHoldersInforce,A839)*INDEX(Global_EscalatedExpense,A839)</f>
        <v>135.69184016359094</v>
      </c>
      <c r="R839" s="23" cm="1">
        <f t="array" ref="R839">INDEX(Annuity_PolicyHoldersInforce,A839)*INDEX(Annuity_EscalatedAnnuity,A839)</f>
        <v>27583.338398355383</v>
      </c>
      <c r="S839" s="23" cm="1">
        <f t="array" ref="S839">-INDEX(Annuity_ExpensesPaid,A839)-INDEX(Annuity_AnnuitiesPaid,A839)</f>
        <v>-27719.030238518975</v>
      </c>
      <c r="T839" s="23" cm="1">
        <f t="array" ref="T839">IF(A839=Global_MaxT,INDEX(Annuity_NetCF,A839),INDEX(Annuity_NetCF,A839)+(INDEX(Annuity_BEL,(A839+1))*INDEX(Global_DiscountFactor,A839)))</f>
        <v>-2795058.0874426337</v>
      </c>
    </row>
    <row r="840" spans="1:20" x14ac:dyDescent="0.2">
      <c r="A840" s="7">
        <v>838</v>
      </c>
      <c r="B840" s="21">
        <f t="shared" si="26"/>
        <v>91</v>
      </c>
      <c r="C840" s="21"/>
      <c r="D840" s="22" cm="1">
        <f t="array" ref="D840">IF(A840=1,1,INDEX(Life_PolicyHoldersInforce,(A840-1))-INDEX(Life_Deaths,(A840-1))-INDEX(Life_Lapses,(A840-1)))</f>
        <v>5.3201481927847669E-4</v>
      </c>
      <c r="E840" s="22" cm="1">
        <f t="array" ref="E840">(INDEX(Life_PolicyHoldersInforce,A840)-INDEX(Life_Deaths,A840))*INDEX(Life_LapseRateFactor,(Global_DurationInforce+A840))</f>
        <v>4.6463949665567182E-6</v>
      </c>
      <c r="F840" s="22" cm="1">
        <f t="array" ref="F840">INDEX(Life_PolicyHoldersInforce,A840)*INDEX(Global_QxFactor,INDEX(Global_Age,A840),Global_QxIndex)</f>
        <v>4.8865200374932191E-7</v>
      </c>
      <c r="G840" s="11" cm="1">
        <f t="array" ref="G840">INDEX(Life_Deaths,A840)*Life_SumAssured</f>
        <v>0.24432600187466094</v>
      </c>
      <c r="H840" s="11" cm="1">
        <f t="array" ref="H840">INDEX(Life_PolicyHoldersInforce,A840)*Life_Premium</f>
        <v>2.3727860939820062E-2</v>
      </c>
      <c r="I840" s="11" cm="1">
        <f t="array" ref="I840">INDEX(Life_PolicyHoldersInforce,A840)*INDEX(Global_EscalatedExpense,A840)</f>
        <v>7.9955316030656268E-2</v>
      </c>
      <c r="J840" s="11" cm="1">
        <f t="array" ref="J840">INDEX(Life_PremiumsReceived,A840)-INDEX(Life_ExpensesPaid,A840)-INDEX(Life_DeathBenefitsPaid,A840)</f>
        <v>-0.30055345696549718</v>
      </c>
      <c r="K840" s="11" cm="1">
        <f t="array" ref="K840">IF(A840=Global_MaxT,INDEX(Life_NetCF,A840),INDEX(Life_NetCF,A840)+(INDEX(Life_BEL,(A840+1))/INDEX(Global_DiscountFactor,A840)))</f>
        <v>-42.884596325689358</v>
      </c>
      <c r="L840" s="11"/>
      <c r="M840" s="5">
        <f t="shared" si="27"/>
        <v>70</v>
      </c>
      <c r="N840" s="22" cm="1">
        <f t="array" ref="N840">INDEX(Annuity_PolicyHoldersInforce,A840)*INDEX(Global_QxFactor,INDEX(Global_Age,A840),Global_QxIndex)</f>
        <v>8.3190314656223549E-4</v>
      </c>
      <c r="O840" s="22" cm="1">
        <f t="array" ref="O840">IF(A840=1,1,INDEX(Annuity_PolicyHoldersInforce,(A840-1))-INDEX(Annuity_Deaths,(A840-1)))</f>
        <v>0.90572595380689247</v>
      </c>
      <c r="P840" s="23" cm="1">
        <f t="array" ref="P840">Annuity_Annuity*((1+Annuity_AnnuityEscalation)^INDEX(Annuity_PolicyAge,A840))</f>
        <v>30426.42553551387</v>
      </c>
      <c r="Q840" s="23" cm="1">
        <f t="array" ref="Q840">INDEX(Annuity_PolicyHoldersInforce,A840)*INDEX(Global_EscalatedExpense,A840)</f>
        <v>136.11952571548869</v>
      </c>
      <c r="R840" s="23" cm="1">
        <f t="array" ref="R840">INDEX(Annuity_PolicyHoldersInforce,A840)*INDEX(Annuity_EscalatedAnnuity,A840)</f>
        <v>27558.00328908769</v>
      </c>
      <c r="S840" s="23" cm="1">
        <f t="array" ref="S840">-INDEX(Annuity_ExpensesPaid,A840)-INDEX(Annuity_AnnuitiesPaid,A840)</f>
        <v>-27694.122814803181</v>
      </c>
      <c r="T840" s="23" cm="1">
        <f t="array" ref="T840">IF(A840=Global_MaxT,INDEX(Annuity_NetCF,A840),INDEX(Annuity_NetCF,A840)+(INDEX(Annuity_BEL,(A840+1))*INDEX(Global_DiscountFactor,A840)))</f>
        <v>-2780809.2199965045</v>
      </c>
    </row>
    <row r="841" spans="1:20" x14ac:dyDescent="0.2">
      <c r="A841" s="7">
        <v>839</v>
      </c>
      <c r="B841" s="21">
        <f t="shared" si="26"/>
        <v>91</v>
      </c>
      <c r="C841" s="21"/>
      <c r="D841" s="22" cm="1">
        <f t="array" ref="D841">IF(A841=1,1,INDEX(Life_PolicyHoldersInforce,(A841-1))-INDEX(Life_Deaths,(A841-1))-INDEX(Life_Lapses,(A841-1)))</f>
        <v>5.268797723081706E-4</v>
      </c>
      <c r="E841" s="22" cm="1">
        <f t="array" ref="E841">(INDEX(Life_PolicyHoldersInforce,A841)-INDEX(Life_Deaths,A841))*INDEX(Life_LapseRateFactor,(Global_DurationInforce+A841))</f>
        <v>4.6015476135671518E-6</v>
      </c>
      <c r="F841" s="22" cm="1">
        <f t="array" ref="F841">INDEX(Life_PolicyHoldersInforce,A841)*INDEX(Global_QxFactor,INDEX(Global_Age,A841),Global_QxIndex)</f>
        <v>4.8393549792944645E-7</v>
      </c>
      <c r="G841" s="11" cm="1">
        <f t="array" ref="G841">INDEX(Life_Deaths,A841)*Life_SumAssured</f>
        <v>0.24196774896472323</v>
      </c>
      <c r="H841" s="11" cm="1">
        <f t="array" ref="H841">INDEX(Life_PolicyHoldersInforce,A841)*Life_Premium</f>
        <v>2.3498837844944411E-2</v>
      </c>
      <c r="I841" s="11" cm="1">
        <f t="array" ref="I841">INDEX(Life_PolicyHoldersInforce,A841)*INDEX(Global_EscalatedExpense,A841)</f>
        <v>7.9506185030566917E-2</v>
      </c>
      <c r="J841" s="11" cm="1">
        <f t="array" ref="J841">INDEX(Life_PremiumsReceived,A841)-INDEX(Life_ExpensesPaid,A841)-INDEX(Life_DeathBenefitsPaid,A841)</f>
        <v>-0.29797509615034573</v>
      </c>
      <c r="K841" s="11" cm="1">
        <f t="array" ref="K841">IF(A841=Global_MaxT,INDEX(Life_NetCF,A841),INDEX(Life_NetCF,A841)+(INDEX(Life_BEL,(A841+1))/INDEX(Global_DiscountFactor,A841)))</f>
        <v>-42.377766945271432</v>
      </c>
      <c r="L841" s="11"/>
      <c r="M841" s="5">
        <f t="shared" si="27"/>
        <v>70</v>
      </c>
      <c r="N841" s="22" cm="1">
        <f t="array" ref="N841">INDEX(Annuity_PolicyHoldersInforce,A841)*INDEX(Global_QxFactor,INDEX(Global_Age,A841),Global_QxIndex)</f>
        <v>8.3113904916351207E-4</v>
      </c>
      <c r="O841" s="22" cm="1">
        <f t="array" ref="O841">IF(A841=1,1,INDEX(Annuity_PolicyHoldersInforce,(A841-1))-INDEX(Annuity_Deaths,(A841-1)))</f>
        <v>0.90489405066033024</v>
      </c>
      <c r="P841" s="23" cm="1">
        <f t="array" ref="P841">Annuity_Annuity*((1+Annuity_AnnuityEscalation)^INDEX(Annuity_PolicyAge,A841))</f>
        <v>30426.42553551387</v>
      </c>
      <c r="Q841" s="23" cm="1">
        <f t="array" ref="Q841">INDEX(Annuity_PolicyHoldersInforce,A841)*INDEX(Global_EscalatedExpense,A841)</f>
        <v>136.54855928456323</v>
      </c>
      <c r="R841" s="23" cm="1">
        <f t="array" ref="R841">INDEX(Annuity_PolicyHoldersInforce,A841)*INDEX(Annuity_EscalatedAnnuity,A841)</f>
        <v>27532.691449946054</v>
      </c>
      <c r="S841" s="23" cm="1">
        <f t="array" ref="S841">-INDEX(Annuity_ExpensesPaid,A841)-INDEX(Annuity_AnnuitiesPaid,A841)</f>
        <v>-27669.240009230616</v>
      </c>
      <c r="T841" s="23" cm="1">
        <f t="array" ref="T841">IF(A841=Global_MaxT,INDEX(Annuity_NetCF,A841),INDEX(Annuity_NetCF,A841)+(INDEX(Annuity_BEL,(A841+1))*INDEX(Global_DiscountFactor,A841)))</f>
        <v>-2766516.0241294424</v>
      </c>
    </row>
    <row r="842" spans="1:20" x14ac:dyDescent="0.2">
      <c r="A842" s="7">
        <v>840</v>
      </c>
      <c r="B842" s="21">
        <f t="shared" si="26"/>
        <v>92</v>
      </c>
      <c r="C842" s="21"/>
      <c r="D842" s="22" cm="1">
        <f t="array" ref="D842">IF(A842=1,1,INDEX(Life_PolicyHoldersInforce,(A842-1))-INDEX(Life_Deaths,(A842-1))-INDEX(Life_Lapses,(A842-1)))</f>
        <v>5.21794289196674E-4</v>
      </c>
      <c r="E842" s="22" cm="1">
        <f t="array" ref="E842">(INDEX(Life_PolicyHoldersInforce,A842)-INDEX(Life_Deaths,A842))*INDEX(Life_LapseRateFactor,(Global_DurationInforce+A842))</f>
        <v>4.5566110157021619E-6</v>
      </c>
      <c r="F842" s="22" cm="1">
        <f t="array" ref="F842">INDEX(Life_PolicyHoldersInforce,A842)*INDEX(Global_QxFactor,INDEX(Global_Age,A842),Global_QxIndex)</f>
        <v>5.3899205330578548E-7</v>
      </c>
      <c r="G842" s="11" cm="1">
        <f t="array" ref="G842">INDEX(Life_Deaths,A842)*Life_SumAssured</f>
        <v>0.26949602665289274</v>
      </c>
      <c r="H842" s="11" cm="1">
        <f t="array" ref="H842">INDEX(Life_PolicyHoldersInforce,A842)*Life_Premium</f>
        <v>2.3272025298171663E-2</v>
      </c>
      <c r="I842" s="11" cm="1">
        <f t="array" ref="I842">INDEX(Life_PolicyHoldersInforce,A842)*INDEX(Global_EscalatedExpense,A842)</f>
        <v>7.9059576922828681E-2</v>
      </c>
      <c r="J842" s="11" cm="1">
        <f t="array" ref="J842">INDEX(Life_PremiumsReceived,A842)-INDEX(Life_ExpensesPaid,A842)-INDEX(Life_DeathBenefitsPaid,A842)</f>
        <v>-0.32528357827754978</v>
      </c>
      <c r="K842" s="11" cm="1">
        <f t="array" ref="K842">IF(A842=Global_MaxT,INDEX(Life_NetCF,A842),INDEX(Life_NetCF,A842)+(INDEX(Life_BEL,(A842+1))/INDEX(Global_DiscountFactor,A842)))</f>
        <v>-41.875958503632447</v>
      </c>
      <c r="L842" s="11"/>
      <c r="M842" s="5">
        <f t="shared" si="27"/>
        <v>71</v>
      </c>
      <c r="N842" s="22" cm="1">
        <f t="array" ref="N842">INDEX(Annuity_PolicyHoldersInforce,A842)*INDEX(Global_QxFactor,INDEX(Global_Age,A842),Global_QxIndex)</f>
        <v>9.3385982778213894E-4</v>
      </c>
      <c r="O842" s="22" cm="1">
        <f t="array" ref="O842">IF(A842=1,1,INDEX(Annuity_PolicyHoldersInforce,(A842-1))-INDEX(Annuity_Deaths,(A842-1)))</f>
        <v>0.9040629116111667</v>
      </c>
      <c r="P842" s="23" cm="1">
        <f t="array" ref="P842">Annuity_Annuity*((1+Annuity_AnnuityEscalation)^INDEX(Annuity_PolicyAge,A842))</f>
        <v>31947.74681228957</v>
      </c>
      <c r="Q842" s="23" cm="1">
        <f t="array" ref="Q842">INDEX(Annuity_PolicyHoldersInforce,A842)*INDEX(Global_EscalatedExpense,A842)</f>
        <v>136.97894511961456</v>
      </c>
      <c r="R842" s="23" cm="1">
        <f t="array" ref="R842">INDEX(Annuity_PolicyHoldersInforce,A842)*INDEX(Annuity_EscalatedAnnuity,A842)</f>
        <v>28882.773002534879</v>
      </c>
      <c r="S842" s="23" cm="1">
        <f t="array" ref="S842">-INDEX(Annuity_ExpensesPaid,A842)-INDEX(Annuity_AnnuitiesPaid,A842)</f>
        <v>-29019.751947654495</v>
      </c>
      <c r="T842" s="23" cm="1">
        <f t="array" ref="T842">IF(A842=Global_MaxT,INDEX(Annuity_NetCF,A842),INDEX(Annuity_NetCF,A842)+(INDEX(Annuity_BEL,(A842+1))*INDEX(Global_DiscountFactor,A842)))</f>
        <v>-2752178.2593326443</v>
      </c>
    </row>
    <row r="843" spans="1:20" x14ac:dyDescent="0.2">
      <c r="A843" s="7">
        <v>841</v>
      </c>
      <c r="B843" s="21">
        <f t="shared" si="26"/>
        <v>92</v>
      </c>
      <c r="C843" s="21"/>
      <c r="D843" s="22" cm="1">
        <f t="array" ref="D843">IF(A843=1,1,INDEX(Life_PolicyHoldersInforce,(A843-1))-INDEX(Life_Deaths,(A843-1))-INDEX(Life_Lapses,(A843-1)))</f>
        <v>5.1669868612766597E-4</v>
      </c>
      <c r="E843" s="22" cm="1">
        <f t="array" ref="E843">(INDEX(Life_PolicyHoldersInforce,A843)-INDEX(Life_Deaths,A843))*INDEX(Life_LapseRateFactor,(Global_DurationInforce+A843))</f>
        <v>4.512113247986778E-6</v>
      </c>
      <c r="F843" s="22" cm="1">
        <f t="array" ref="F843">INDEX(Life_PolicyHoldersInforce,A843)*INDEX(Global_QxFactor,INDEX(Global_Age,A843),Global_QxIndex)</f>
        <v>5.337285047812812E-7</v>
      </c>
      <c r="G843" s="11" cm="1">
        <f t="array" ref="G843">INDEX(Life_Deaths,A843)*Life_SumAssured</f>
        <v>0.2668642523906406</v>
      </c>
      <c r="H843" s="11" cm="1">
        <f t="array" ref="H843">INDEX(Life_PolicyHoldersInforce,A843)*Life_Premium</f>
        <v>2.3044761401293905E-2</v>
      </c>
      <c r="I843" s="11" cm="1">
        <f t="array" ref="I843">INDEX(Life_PolicyHoldersInforce,A843)*INDEX(Global_EscalatedExpense,A843)</f>
        <v>7.8606470488806424E-2</v>
      </c>
      <c r="J843" s="11" cm="1">
        <f t="array" ref="J843">INDEX(Life_PremiumsReceived,A843)-INDEX(Life_ExpensesPaid,A843)-INDEX(Life_DeathBenefitsPaid,A843)</f>
        <v>-0.32242596147815311</v>
      </c>
      <c r="K843" s="11" cm="1">
        <f t="array" ref="K843">IF(A843=Global_MaxT,INDEX(Life_NetCF,A843),INDEX(Life_NetCF,A843)+(INDEX(Life_BEL,(A843+1))/INDEX(Global_DiscountFactor,A843)))</f>
        <v>-41.349404607580666</v>
      </c>
      <c r="L843" s="11"/>
      <c r="M843" s="5">
        <f t="shared" si="27"/>
        <v>71</v>
      </c>
      <c r="N843" s="22" cm="1">
        <f t="array" ref="N843">INDEX(Annuity_PolicyHoldersInforce,A843)*INDEX(Global_QxFactor,INDEX(Global_Age,A843),Global_QxIndex)</f>
        <v>9.3289518896470195E-4</v>
      </c>
      <c r="O843" s="22" cm="1">
        <f t="array" ref="O843">IF(A843=1,1,INDEX(Annuity_PolicyHoldersInforce,(A843-1))-INDEX(Annuity_Deaths,(A843-1)))</f>
        <v>0.90312905178338454</v>
      </c>
      <c r="P843" s="23" cm="1">
        <f t="array" ref="P843">Annuity_Annuity*((1+Annuity_AnnuityEscalation)^INDEX(Annuity_PolicyAge,A843))</f>
        <v>31947.74681228957</v>
      </c>
      <c r="Q843" s="23" cm="1">
        <f t="array" ref="Q843">INDEX(Annuity_PolicyHoldersInforce,A843)*INDEX(Global_EscalatedExpense,A843)</f>
        <v>137.39494421523202</v>
      </c>
      <c r="R843" s="23" cm="1">
        <f t="array" ref="R843">INDEX(Annuity_PolicyHoldersInforce,A843)*INDEX(Annuity_EscalatedAnnuity,A843)</f>
        <v>28852.938285198725</v>
      </c>
      <c r="S843" s="23" cm="1">
        <f t="array" ref="S843">-INDEX(Annuity_ExpensesPaid,A843)-INDEX(Annuity_AnnuitiesPaid,A843)</f>
        <v>-28990.333229413958</v>
      </c>
      <c r="T843" s="23" cm="1">
        <f t="array" ref="T843">IF(A843=Global_MaxT,INDEX(Annuity_NetCF,A843),INDEX(Annuity_NetCF,A843)+(INDEX(Annuity_BEL,(A843+1))*INDEX(Global_DiscountFactor,A843)))</f>
        <v>-2736413.6191171305</v>
      </c>
    </row>
    <row r="844" spans="1:20" x14ac:dyDescent="0.2">
      <c r="A844" s="7">
        <v>842</v>
      </c>
      <c r="B844" s="21">
        <f t="shared" si="26"/>
        <v>92</v>
      </c>
      <c r="C844" s="21"/>
      <c r="D844" s="22" cm="1">
        <f t="array" ref="D844">IF(A844=1,1,INDEX(Life_PolicyHoldersInforce,(A844-1))-INDEX(Life_Deaths,(A844-1))-INDEX(Life_Lapses,(A844-1)))</f>
        <v>5.1165284437489794E-4</v>
      </c>
      <c r="E844" s="22" cm="1">
        <f t="array" ref="E844">(INDEX(Life_PolicyHoldersInforce,A844)-INDEX(Life_Deaths,A844))*INDEX(Life_LapseRateFactor,(Global_DurationInforce+A844))</f>
        <v>4.4680500250075648E-6</v>
      </c>
      <c r="F844" s="22" cm="1">
        <f t="array" ref="F844">INDEX(Life_PolicyHoldersInforce,A844)*INDEX(Global_QxFactor,INDEX(Global_Age,A844),Global_QxIndex)</f>
        <v>5.2851635765110167E-7</v>
      </c>
      <c r="G844" s="11" cm="1">
        <f t="array" ref="G844">INDEX(Life_Deaths,A844)*Life_SumAssured</f>
        <v>0.26425817882555086</v>
      </c>
      <c r="H844" s="11" cm="1">
        <f t="array" ref="H844">INDEX(Life_PolicyHoldersInforce,A844)*Life_Premium</f>
        <v>2.2819716859120449E-2</v>
      </c>
      <c r="I844" s="11" cm="1">
        <f t="array" ref="I844">INDEX(Life_PolicyHoldersInforce,A844)*INDEX(Global_EscalatedExpense,A844)</f>
        <v>7.8155960899449567E-2</v>
      </c>
      <c r="J844" s="11" cm="1">
        <f t="array" ref="J844">INDEX(Life_PremiumsReceived,A844)-INDEX(Life_ExpensesPaid,A844)-INDEX(Life_DeathBenefitsPaid,A844)</f>
        <v>-0.31959442286587997</v>
      </c>
      <c r="K844" s="11" cm="1">
        <f t="array" ref="K844">IF(A844=Global_MaxT,INDEX(Life_NetCF,A844),INDEX(Life_NetCF,A844)+(INDEX(Life_BEL,(A844+1))/INDEX(Global_DiscountFactor,A844)))</f>
        <v>-40.828245098590905</v>
      </c>
      <c r="L844" s="11"/>
      <c r="M844" s="5">
        <f t="shared" si="27"/>
        <v>71</v>
      </c>
      <c r="N844" s="22" cm="1">
        <f t="array" ref="N844">INDEX(Annuity_PolicyHoldersInforce,A844)*INDEX(Global_QxFactor,INDEX(Global_Age,A844),Global_QxIndex)</f>
        <v>9.3193154657951352E-4</v>
      </c>
      <c r="O844" s="22" cm="1">
        <f t="array" ref="O844">IF(A844=1,1,INDEX(Annuity_PolicyHoldersInforce,(A844-1))-INDEX(Annuity_Deaths,(A844-1)))</f>
        <v>0.90219615659441987</v>
      </c>
      <c r="P844" s="23" cm="1">
        <f t="array" ref="P844">Annuity_Annuity*((1+Annuity_AnnuityEscalation)^INDEX(Annuity_PolicyAge,A844))</f>
        <v>31947.74681228957</v>
      </c>
      <c r="Q844" s="23" cm="1">
        <f t="array" ref="Q844">INDEX(Annuity_PolicyHoldersInforce,A844)*INDEX(Global_EscalatedExpense,A844)</f>
        <v>137.81220668200106</v>
      </c>
      <c r="R844" s="23" cm="1">
        <f t="array" ref="R844">INDEX(Annuity_PolicyHoldersInforce,A844)*INDEX(Annuity_EscalatedAnnuity,A844)</f>
        <v>28823.13438589928</v>
      </c>
      <c r="S844" s="23" cm="1">
        <f t="array" ref="S844">-INDEX(Annuity_ExpensesPaid,A844)-INDEX(Annuity_AnnuitiesPaid,A844)</f>
        <v>-28960.94659258128</v>
      </c>
      <c r="T844" s="23" cm="1">
        <f t="array" ref="T844">IF(A844=Global_MaxT,INDEX(Annuity_NetCF,A844),INDEX(Annuity_NetCF,A844)+(INDEX(Annuity_BEL,(A844+1))*INDEX(Global_DiscountFactor,A844)))</f>
        <v>-2720601.8056335622</v>
      </c>
    </row>
    <row r="845" spans="1:20" x14ac:dyDescent="0.2">
      <c r="A845" s="7">
        <v>843</v>
      </c>
      <c r="B845" s="21">
        <f t="shared" si="26"/>
        <v>92</v>
      </c>
      <c r="C845" s="21"/>
      <c r="D845" s="22" cm="1">
        <f t="array" ref="D845">IF(A845=1,1,INDEX(Life_PolicyHoldersInforce,(A845-1))-INDEX(Life_Deaths,(A845-1))-INDEX(Life_Lapses,(A845-1)))</f>
        <v>5.0665627799223922E-4</v>
      </c>
      <c r="E845" s="22" cm="1">
        <f t="array" ref="E845">(INDEX(Life_PolicyHoldersInforce,A845)-INDEX(Life_Deaths,A845))*INDEX(Life_LapseRateFactor,(Global_DurationInforce+A845))</f>
        <v>4.4244171032004658E-6</v>
      </c>
      <c r="F845" s="22" cm="1">
        <f t="array" ref="F845">INDEX(Life_PolicyHoldersInforce,A845)*INDEX(Global_QxFactor,INDEX(Global_Age,A845),Global_QxIndex)</f>
        <v>5.2335510995286785E-7</v>
      </c>
      <c r="G845" s="11" cm="1">
        <f t="array" ref="G845">INDEX(Life_Deaths,A845)*Life_SumAssured</f>
        <v>0.26167755497643391</v>
      </c>
      <c r="H845" s="11" cm="1">
        <f t="array" ref="H845">INDEX(Life_PolicyHoldersInforce,A845)*Life_Premium</f>
        <v>2.259686999845387E-2</v>
      </c>
      <c r="I845" s="11" cm="1">
        <f t="array" ref="I845">INDEX(Life_PolicyHoldersInforce,A845)*INDEX(Global_EscalatedExpense,A845)</f>
        <v>7.7708033271715313E-2</v>
      </c>
      <c r="J845" s="11" cm="1">
        <f t="array" ref="J845">INDEX(Life_PremiumsReceived,A845)-INDEX(Life_ExpensesPaid,A845)-INDEX(Life_DeathBenefitsPaid,A845)</f>
        <v>-0.31678871824969534</v>
      </c>
      <c r="K845" s="11" cm="1">
        <f t="array" ref="K845">IF(A845=Global_MaxT,INDEX(Life_NetCF,A845),INDEX(Life_NetCF,A845)+(INDEX(Life_BEL,(A845+1))/INDEX(Global_DiscountFactor,A845)))</f>
        <v>-40.312427894536619</v>
      </c>
      <c r="L845" s="11"/>
      <c r="M845" s="5">
        <f t="shared" si="27"/>
        <v>71</v>
      </c>
      <c r="N845" s="22" cm="1">
        <f t="array" ref="N845">INDEX(Annuity_PolicyHoldersInforce,A845)*INDEX(Global_QxFactor,INDEX(Global_Age,A845),Global_QxIndex)</f>
        <v>9.309688995973002E-4</v>
      </c>
      <c r="O845" s="22" cm="1">
        <f t="array" ref="O845">IF(A845=1,1,INDEX(Annuity_PolicyHoldersInforce,(A845-1))-INDEX(Annuity_Deaths,(A845-1)))</f>
        <v>0.90126422504784032</v>
      </c>
      <c r="P845" s="23" cm="1">
        <f t="array" ref="P845">Annuity_Annuity*((1+Annuity_AnnuityEscalation)^INDEX(Annuity_PolicyAge,A845))</f>
        <v>31947.74681228957</v>
      </c>
      <c r="Q845" s="23" cm="1">
        <f t="array" ref="Q845">INDEX(Annuity_PolicyHoldersInforce,A845)*INDEX(Global_EscalatedExpense,A845)</f>
        <v>138.23073635672401</v>
      </c>
      <c r="R845" s="23" cm="1">
        <f t="array" ref="R845">INDEX(Annuity_PolicyHoldersInforce,A845)*INDEX(Annuity_EscalatedAnnuity,A845)</f>
        <v>28793.361272802769</v>
      </c>
      <c r="S845" s="23" cm="1">
        <f t="array" ref="S845">-INDEX(Annuity_ExpensesPaid,A845)-INDEX(Annuity_AnnuitiesPaid,A845)</f>
        <v>-28931.592009159493</v>
      </c>
      <c r="T845" s="23" cm="1">
        <f t="array" ref="T845">IF(A845=Global_MaxT,INDEX(Annuity_NetCF,A845),INDEX(Annuity_NetCF,A845)+(INDEX(Annuity_BEL,(A845+1))*INDEX(Global_DiscountFactor,A845)))</f>
        <v>-2704742.5570261059</v>
      </c>
    </row>
    <row r="846" spans="1:20" x14ac:dyDescent="0.2">
      <c r="A846" s="7">
        <v>844</v>
      </c>
      <c r="B846" s="21">
        <f t="shared" si="26"/>
        <v>92</v>
      </c>
      <c r="C846" s="21"/>
      <c r="D846" s="22" cm="1">
        <f t="array" ref="D846">IF(A846=1,1,INDEX(Life_PolicyHoldersInforce,(A846-1))-INDEX(Life_Deaths,(A846-1))-INDEX(Life_Lapses,(A846-1)))</f>
        <v>5.0170850577908595E-4</v>
      </c>
      <c r="E846" s="22" cm="1">
        <f t="array" ref="E846">(INDEX(Life_PolicyHoldersInforce,A846)-INDEX(Life_Deaths,A846))*INDEX(Life_LapseRateFactor,(Global_DurationInforce+A846))</f>
        <v>4.3812102804421162E-6</v>
      </c>
      <c r="F846" s="22" cm="1">
        <f t="array" ref="F846">INDEX(Life_PolicyHoldersInforce,A846)*INDEX(Global_QxFactor,INDEX(Global_Age,A846),Global_QxIndex)</f>
        <v>5.1824426462613493E-7</v>
      </c>
      <c r="G846" s="11" cm="1">
        <f t="array" ref="G846">INDEX(Life_Deaths,A846)*Life_SumAssured</f>
        <v>0.25912213231306747</v>
      </c>
      <c r="H846" s="11" cm="1">
        <f t="array" ref="H846">INDEX(Life_PolicyHoldersInforce,A846)*Life_Premium</f>
        <v>2.2376199357747234E-2</v>
      </c>
      <c r="I846" s="11" cm="1">
        <f t="array" ref="I846">INDEX(Life_PolicyHoldersInforce,A846)*INDEX(Global_EscalatedExpense,A846)</f>
        <v>7.7262672807859242E-2</v>
      </c>
      <c r="J846" s="11" cm="1">
        <f t="array" ref="J846">INDEX(Life_PremiumsReceived,A846)-INDEX(Life_ExpensesPaid,A846)-INDEX(Life_DeathBenefitsPaid,A846)</f>
        <v>-0.31400860576317946</v>
      </c>
      <c r="K846" s="11" cm="1">
        <f t="array" ref="K846">IF(A846=Global_MaxT,INDEX(Life_NetCF,A846),INDEX(Life_NetCF,A846)+(INDEX(Life_BEL,(A846+1))/INDEX(Global_DiscountFactor,A846)))</f>
        <v>-39.801901408583838</v>
      </c>
      <c r="L846" s="11"/>
      <c r="M846" s="5">
        <f t="shared" si="27"/>
        <v>71</v>
      </c>
      <c r="N846" s="22" cm="1">
        <f t="array" ref="N846">INDEX(Annuity_PolicyHoldersInforce,A846)*INDEX(Global_QxFactor,INDEX(Global_Age,A846),Global_QxIndex)</f>
        <v>9.3000724698985148E-4</v>
      </c>
      <c r="O846" s="22" cm="1">
        <f t="array" ref="O846">IF(A846=1,1,INDEX(Annuity_PolicyHoldersInforce,(A846-1))-INDEX(Annuity_Deaths,(A846-1)))</f>
        <v>0.900333256148243</v>
      </c>
      <c r="P846" s="23" cm="1">
        <f t="array" ref="P846">Annuity_Annuity*((1+Annuity_AnnuityEscalation)^INDEX(Annuity_PolicyAge,A846))</f>
        <v>31947.74681228957</v>
      </c>
      <c r="Q846" s="23" cm="1">
        <f t="array" ref="Q846">INDEX(Annuity_PolicyHoldersInforce,A846)*INDEX(Global_EscalatedExpense,A846)</f>
        <v>138.65053708785649</v>
      </c>
      <c r="R846" s="23" cm="1">
        <f t="array" ref="R846">INDEX(Annuity_PolicyHoldersInforce,A846)*INDEX(Annuity_EscalatedAnnuity,A846)</f>
        <v>28763.61891410832</v>
      </c>
      <c r="S846" s="23" cm="1">
        <f t="array" ref="S846">-INDEX(Annuity_ExpensesPaid,A846)-INDEX(Annuity_AnnuitiesPaid,A846)</f>
        <v>-28902.269451196174</v>
      </c>
      <c r="T846" s="23" cm="1">
        <f t="array" ref="T846">IF(A846=Global_MaxT,INDEX(Annuity_NetCF,A846),INDEX(Annuity_NetCF,A846)+(INDEX(Annuity_BEL,(A846+1))*INDEX(Global_DiscountFactor,A846)))</f>
        <v>-2688835.6101924661</v>
      </c>
    </row>
    <row r="847" spans="1:20" x14ac:dyDescent="0.2">
      <c r="A847" s="7">
        <v>845</v>
      </c>
      <c r="B847" s="21">
        <f t="shared" si="26"/>
        <v>92</v>
      </c>
      <c r="C847" s="21"/>
      <c r="D847" s="22" cm="1">
        <f t="array" ref="D847">IF(A847=1,1,INDEX(Life_PolicyHoldersInforce,(A847-1))-INDEX(Life_Deaths,(A847-1))-INDEX(Life_Lapses,(A847-1)))</f>
        <v>4.9680905123401775E-4</v>
      </c>
      <c r="E847" s="22" cm="1">
        <f t="array" ref="E847">(INDEX(Life_PolicyHoldersInforce,A847)-INDEX(Life_Deaths,A847))*INDEX(Life_LapseRateFactor,(Global_DurationInforce+A847))</f>
        <v>4.3384253956451593E-6</v>
      </c>
      <c r="F847" s="22" cm="1">
        <f t="array" ref="F847">INDEX(Life_PolicyHoldersInforce,A847)*INDEX(Global_QxFactor,INDEX(Global_Age,A847),Global_QxIndex)</f>
        <v>5.1318332946452123E-7</v>
      </c>
      <c r="G847" s="11" cm="1">
        <f t="array" ref="G847">INDEX(Life_Deaths,A847)*Life_SumAssured</f>
        <v>0.25659166473226064</v>
      </c>
      <c r="H847" s="11" cm="1">
        <f t="array" ref="H847">INDEX(Life_PolicyHoldersInforce,A847)*Life_Premium</f>
        <v>2.2157683685037191E-2</v>
      </c>
      <c r="I847" s="11" cm="1">
        <f t="array" ref="I847">INDEX(Life_PolicyHoldersInforce,A847)*INDEX(Global_EscalatedExpense,A847)</f>
        <v>7.6819864794945708E-2</v>
      </c>
      <c r="J847" s="11" cm="1">
        <f t="array" ref="J847">INDEX(Life_PremiumsReceived,A847)-INDEX(Life_ExpensesPaid,A847)-INDEX(Life_DeathBenefitsPaid,A847)</f>
        <v>-0.31125384584216914</v>
      </c>
      <c r="K847" s="11" cm="1">
        <f t="array" ref="K847">IF(A847=Global_MaxT,INDEX(Life_NetCF,A847),INDEX(Life_NetCF,A847)+(INDEX(Life_BEL,(A847+1))/INDEX(Global_DiscountFactor,A847)))</f>
        <v>-39.296614544478615</v>
      </c>
      <c r="L847" s="11"/>
      <c r="M847" s="5">
        <f t="shared" si="27"/>
        <v>71</v>
      </c>
      <c r="N847" s="22" cm="1">
        <f t="array" ref="N847">INDEX(Annuity_PolicyHoldersInforce,A847)*INDEX(Global_QxFactor,INDEX(Global_Age,A847),Global_QxIndex)</f>
        <v>9.2904658773001938E-4</v>
      </c>
      <c r="O847" s="22" cm="1">
        <f t="array" ref="O847">IF(A847=1,1,INDEX(Annuity_PolicyHoldersInforce,(A847-1))-INDEX(Annuity_Deaths,(A847-1)))</f>
        <v>0.89940324890125312</v>
      </c>
      <c r="P847" s="23" cm="1">
        <f t="array" ref="P847">Annuity_Annuity*((1+Annuity_AnnuityEscalation)^INDEX(Annuity_PolicyAge,A847))</f>
        <v>31947.74681228957</v>
      </c>
      <c r="Q847" s="23" cm="1">
        <f t="array" ref="Q847">INDEX(Annuity_PolicyHoldersInforce,A847)*INDEX(Global_EscalatedExpense,A847)</f>
        <v>139.07161273554161</v>
      </c>
      <c r="R847" s="23" cm="1">
        <f t="array" ref="R847">INDEX(Annuity_PolicyHoldersInforce,A847)*INDEX(Annuity_EscalatedAnnuity,A847)</f>
        <v>28733.907278047893</v>
      </c>
      <c r="S847" s="23" cm="1">
        <f t="array" ref="S847">-INDEX(Annuity_ExpensesPaid,A847)-INDEX(Annuity_AnnuitiesPaid,A847)</f>
        <v>-28872.978890783434</v>
      </c>
      <c r="T847" s="23" cm="1">
        <f t="array" ref="T847">IF(A847=Global_MaxT,INDEX(Annuity_NetCF,A847),INDEX(Annuity_NetCF,A847)+(INDEX(Annuity_BEL,(A847+1))*INDEX(Global_DiscountFactor,A847)))</f>
        <v>-2672880.7007777696</v>
      </c>
    </row>
    <row r="848" spans="1:20" x14ac:dyDescent="0.2">
      <c r="A848" s="7">
        <v>846</v>
      </c>
      <c r="B848" s="21">
        <f t="shared" si="26"/>
        <v>92</v>
      </c>
      <c r="C848" s="21"/>
      <c r="D848" s="22" cm="1">
        <f t="array" ref="D848">IF(A848=1,1,INDEX(Life_PolicyHoldersInforce,(A848-1))-INDEX(Life_Deaths,(A848-1))-INDEX(Life_Lapses,(A848-1)))</f>
        <v>4.919574425089081E-4</v>
      </c>
      <c r="E848" s="22" cm="1">
        <f t="array" ref="E848">(INDEX(Life_PolicyHoldersInforce,A848)-INDEX(Life_Deaths,A848))*INDEX(Life_LapseRateFactor,(Global_DurationInforce+A848))</f>
        <v>4.2960583283575003E-6</v>
      </c>
      <c r="F848" s="22" cm="1">
        <f t="array" ref="F848">INDEX(Life_PolicyHoldersInforce,A848)*INDEX(Global_QxFactor,INDEX(Global_Age,A848),Global_QxIndex)</f>
        <v>5.0817181706830665E-7</v>
      </c>
      <c r="G848" s="11" cm="1">
        <f t="array" ref="G848">INDEX(Life_Deaths,A848)*Life_SumAssured</f>
        <v>0.2540859085341533</v>
      </c>
      <c r="H848" s="11" cm="1">
        <f t="array" ref="H848">INDEX(Life_PolicyHoldersInforce,A848)*Life_Premium</f>
        <v>2.19413019358973E-2</v>
      </c>
      <c r="I848" s="11" cm="1">
        <f t="array" ref="I848">INDEX(Life_PolicyHoldersInforce,A848)*INDEX(Global_EscalatedExpense,A848)</f>
        <v>7.6379594604361861E-2</v>
      </c>
      <c r="J848" s="11" cm="1">
        <f t="array" ref="J848">INDEX(Life_PremiumsReceived,A848)-INDEX(Life_ExpensesPaid,A848)-INDEX(Life_DeathBenefitsPaid,A848)</f>
        <v>-0.30852420120261786</v>
      </c>
      <c r="K848" s="11" cm="1">
        <f t="array" ref="K848">IF(A848=Global_MaxT,INDEX(Life_NetCF,A848),INDEX(Life_NetCF,A848)+(INDEX(Life_BEL,(A848+1))/INDEX(Global_DiscountFactor,A848)))</f>
        <v>-38.796516691879546</v>
      </c>
      <c r="L848" s="11"/>
      <c r="M848" s="5">
        <f t="shared" si="27"/>
        <v>71</v>
      </c>
      <c r="N848" s="22" cm="1">
        <f t="array" ref="N848">INDEX(Annuity_PolicyHoldersInforce,A848)*INDEX(Global_QxFactor,INDEX(Global_Age,A848),Global_QxIndex)</f>
        <v>9.2808692079171648E-4</v>
      </c>
      <c r="O848" s="22" cm="1">
        <f t="array" ref="O848">IF(A848=1,1,INDEX(Annuity_PolicyHoldersInforce,(A848-1))-INDEX(Annuity_Deaths,(A848-1)))</f>
        <v>0.89847420231352315</v>
      </c>
      <c r="P848" s="23" cm="1">
        <f t="array" ref="P848">Annuity_Annuity*((1+Annuity_AnnuityEscalation)^INDEX(Annuity_PolicyAge,A848))</f>
        <v>31947.74681228957</v>
      </c>
      <c r="Q848" s="23" cm="1">
        <f t="array" ref="Q848">INDEX(Annuity_PolicyHoldersInforce,A848)*INDEX(Global_EscalatedExpense,A848)</f>
        <v>139.49396717164549</v>
      </c>
      <c r="R848" s="23" cm="1">
        <f t="array" ref="R848">INDEX(Annuity_PolicyHoldersInforce,A848)*INDEX(Annuity_EscalatedAnnuity,A848)</f>
        <v>28704.226332886272</v>
      </c>
      <c r="S848" s="23" cm="1">
        <f t="array" ref="S848">-INDEX(Annuity_ExpensesPaid,A848)-INDEX(Annuity_AnnuitiesPaid,A848)</f>
        <v>-28843.720300057917</v>
      </c>
      <c r="T848" s="23" cm="1">
        <f t="array" ref="T848">IF(A848=Global_MaxT,INDEX(Annuity_NetCF,A848),INDEX(Annuity_NetCF,A848)+(INDEX(Annuity_BEL,(A848+1))*INDEX(Global_DiscountFactor,A848)))</f>
        <v>-2656877.5631684284</v>
      </c>
    </row>
    <row r="849" spans="1:20" x14ac:dyDescent="0.2">
      <c r="A849" s="7">
        <v>847</v>
      </c>
      <c r="B849" s="21">
        <f t="shared" si="26"/>
        <v>92</v>
      </c>
      <c r="C849" s="21"/>
      <c r="D849" s="22" cm="1">
        <f t="array" ref="D849">IF(A849=1,1,INDEX(Life_PolicyHoldersInforce,(A849-1))-INDEX(Life_Deaths,(A849-1))-INDEX(Life_Lapses,(A849-1)))</f>
        <v>4.8715321236348226E-4</v>
      </c>
      <c r="E849" s="22" cm="1">
        <f t="array" ref="E849">(INDEX(Life_PolicyHoldersInforce,A849)-INDEX(Life_Deaths,A849))*INDEX(Life_LapseRateFactor,(Global_DurationInforce+A849))</f>
        <v>4.2541049983654881E-6</v>
      </c>
      <c r="F849" s="22" cm="1">
        <f t="array" ref="F849">INDEX(Life_PolicyHoldersInforce,A849)*INDEX(Global_QxFactor,INDEX(Global_Age,A849),Global_QxIndex)</f>
        <v>5.032092447974924E-7</v>
      </c>
      <c r="G849" s="11" cm="1">
        <f t="array" ref="G849">INDEX(Life_Deaths,A849)*Life_SumAssured</f>
        <v>0.2516046223987462</v>
      </c>
      <c r="H849" s="11" cm="1">
        <f t="array" ref="H849">INDEX(Life_PolicyHoldersInforce,A849)*Life_Premium</f>
        <v>2.172703327141131E-2</v>
      </c>
      <c r="I849" s="11" cm="1">
        <f t="array" ref="I849">INDEX(Life_PolicyHoldersInforce,A849)*INDEX(Global_EscalatedExpense,A849)</f>
        <v>7.594184769133426E-2</v>
      </c>
      <c r="J849" s="11" cm="1">
        <f t="array" ref="J849">INDEX(Life_PremiumsReceived,A849)-INDEX(Life_ExpensesPaid,A849)-INDEX(Life_DeathBenefitsPaid,A849)</f>
        <v>-0.30581943681866913</v>
      </c>
      <c r="K849" s="11" cm="1">
        <f t="array" ref="K849">IF(A849=Global_MaxT,INDEX(Life_NetCF,A849),INDEX(Life_NetCF,A849)+(INDEX(Life_BEL,(A849+1))/INDEX(Global_DiscountFactor,A849)))</f>
        <v>-38.30155772173498</v>
      </c>
      <c r="L849" s="11"/>
      <c r="M849" s="5">
        <f t="shared" si="27"/>
        <v>71</v>
      </c>
      <c r="N849" s="22" cm="1">
        <f t="array" ref="N849">INDEX(Annuity_PolicyHoldersInforce,A849)*INDEX(Global_QxFactor,INDEX(Global_Age,A849),Global_QxIndex)</f>
        <v>9.2712824514991539E-4</v>
      </c>
      <c r="O849" s="22" cm="1">
        <f t="array" ref="O849">IF(A849=1,1,INDEX(Annuity_PolicyHoldersInforce,(A849-1))-INDEX(Annuity_Deaths,(A849-1)))</f>
        <v>0.89754611539273144</v>
      </c>
      <c r="P849" s="23" cm="1">
        <f t="array" ref="P849">Annuity_Annuity*((1+Annuity_AnnuityEscalation)^INDEX(Annuity_PolicyAge,A849))</f>
        <v>31947.74681228957</v>
      </c>
      <c r="Q849" s="23" cm="1">
        <f t="array" ref="Q849">INDEX(Annuity_PolicyHoldersInforce,A849)*INDEX(Global_EscalatedExpense,A849)</f>
        <v>139.91760427979273</v>
      </c>
      <c r="R849" s="23" cm="1">
        <f t="array" ref="R849">INDEX(Annuity_PolicyHoldersInforce,A849)*INDEX(Annuity_EscalatedAnnuity,A849)</f>
        <v>28674.576046921022</v>
      </c>
      <c r="S849" s="23" cm="1">
        <f t="array" ref="S849">-INDEX(Annuity_ExpensesPaid,A849)-INDEX(Annuity_AnnuitiesPaid,A849)</f>
        <v>-28814.493651200813</v>
      </c>
      <c r="T849" s="23" cm="1">
        <f t="array" ref="T849">IF(A849=Global_MaxT,INDEX(Annuity_NetCF,A849),INDEX(Annuity_NetCF,A849)+(INDEX(Annuity_BEL,(A849+1))*INDEX(Global_DiscountFactor,A849)))</f>
        <v>-2640825.9304859652</v>
      </c>
    </row>
    <row r="850" spans="1:20" x14ac:dyDescent="0.2">
      <c r="A850" s="7">
        <v>848</v>
      </c>
      <c r="B850" s="21">
        <f t="shared" si="26"/>
        <v>92</v>
      </c>
      <c r="C850" s="21"/>
      <c r="D850" s="22" cm="1">
        <f t="array" ref="D850">IF(A850=1,1,INDEX(Life_PolicyHoldersInforce,(A850-1))-INDEX(Life_Deaths,(A850-1))-INDEX(Life_Lapses,(A850-1)))</f>
        <v>4.8239589812031926E-4</v>
      </c>
      <c r="E850" s="22" cm="1">
        <f t="array" ref="E850">(INDEX(Life_PolicyHoldersInforce,A850)-INDEX(Life_Deaths,A850))*INDEX(Life_LapseRateFactor,(Global_DurationInforce+A850))</f>
        <v>4.2125613653009589E-6</v>
      </c>
      <c r="F850" s="22" cm="1">
        <f t="array" ref="F850">INDEX(Life_PolicyHoldersInforce,A850)*INDEX(Global_QxFactor,INDEX(Global_Age,A850),Global_QxIndex)</f>
        <v>4.9829513472532023E-7</v>
      </c>
      <c r="G850" s="11" cm="1">
        <f t="array" ref="G850">INDEX(Life_Deaths,A850)*Life_SumAssured</f>
        <v>0.24914756736266011</v>
      </c>
      <c r="H850" s="11" cm="1">
        <f t="array" ref="H850">INDEX(Life_PolicyHoldersInforce,A850)*Life_Premium</f>
        <v>2.151485705616624E-2</v>
      </c>
      <c r="I850" s="11" cm="1">
        <f t="array" ref="I850">INDEX(Life_PolicyHoldersInforce,A850)*INDEX(Global_EscalatedExpense,A850)</f>
        <v>7.5506609594448743E-2</v>
      </c>
      <c r="J850" s="11" cm="1">
        <f t="array" ref="J850">INDEX(Life_PremiumsReceived,A850)-INDEX(Life_ExpensesPaid,A850)-INDEX(Life_DeathBenefitsPaid,A850)</f>
        <v>-0.30313931990094262</v>
      </c>
      <c r="K850" s="11" cm="1">
        <f t="array" ref="K850">IF(A850=Global_MaxT,INDEX(Life_NetCF,A850),INDEX(Life_NetCF,A850)+(INDEX(Life_BEL,(A850+1))/INDEX(Global_DiscountFactor,A850)))</f>
        <v>-37.811687981704395</v>
      </c>
      <c r="L850" s="11"/>
      <c r="M850" s="5">
        <f t="shared" si="27"/>
        <v>71</v>
      </c>
      <c r="N850" s="22" cm="1">
        <f t="array" ref="N850">INDEX(Annuity_PolicyHoldersInforce,A850)*INDEX(Global_QxFactor,INDEX(Global_Age,A850),Global_QxIndex)</f>
        <v>9.2617055978064754E-4</v>
      </c>
      <c r="O850" s="22" cm="1">
        <f t="array" ref="O850">IF(A850=1,1,INDEX(Annuity_PolicyHoldersInforce,(A850-1))-INDEX(Annuity_Deaths,(A850-1)))</f>
        <v>0.89661898714758148</v>
      </c>
      <c r="P850" s="23" cm="1">
        <f t="array" ref="P850">Annuity_Annuity*((1+Annuity_AnnuityEscalation)^INDEX(Annuity_PolicyAge,A850))</f>
        <v>31947.74681228957</v>
      </c>
      <c r="Q850" s="23" cm="1">
        <f t="array" ref="Q850">INDEX(Annuity_PolicyHoldersInforce,A850)*INDEX(Global_EscalatedExpense,A850)</f>
        <v>140.34252795540269</v>
      </c>
      <c r="R850" s="23" cm="1">
        <f t="array" ref="R850">INDEX(Annuity_PolicyHoldersInforce,A850)*INDEX(Annuity_EscalatedAnnuity,A850)</f>
        <v>28644.956388482449</v>
      </c>
      <c r="S850" s="23" cm="1">
        <f t="array" ref="S850">-INDEX(Annuity_ExpensesPaid,A850)-INDEX(Annuity_AnnuitiesPaid,A850)</f>
        <v>-28785.298916437852</v>
      </c>
      <c r="T850" s="23" cm="1">
        <f t="array" ref="T850">IF(A850=Global_MaxT,INDEX(Annuity_NetCF,A850),INDEX(Annuity_NetCF,A850)+(INDEX(Annuity_BEL,(A850+1))*INDEX(Global_DiscountFactor,A850)))</f>
        <v>-2624725.5345808119</v>
      </c>
    </row>
    <row r="851" spans="1:20" x14ac:dyDescent="0.2">
      <c r="A851" s="7">
        <v>849</v>
      </c>
      <c r="B851" s="21">
        <f t="shared" si="26"/>
        <v>92</v>
      </c>
      <c r="C851" s="21"/>
      <c r="D851" s="22" cm="1">
        <f t="array" ref="D851">IF(A851=1,1,INDEX(Life_PolicyHoldersInforce,(A851-1))-INDEX(Life_Deaths,(A851-1))-INDEX(Life_Lapses,(A851-1)))</f>
        <v>4.7768504162029298E-4</v>
      </c>
      <c r="E851" s="22" cm="1">
        <f t="array" ref="E851">(INDEX(Life_PolicyHoldersInforce,A851)-INDEX(Life_Deaths,A851))*INDEX(Life_LapseRateFactor,(Global_DurationInforce+A851))</f>
        <v>4.1714234282521289E-6</v>
      </c>
      <c r="F851" s="22" cm="1">
        <f t="array" ref="F851">INDEX(Life_PolicyHoldersInforce,A851)*INDEX(Global_QxFactor,INDEX(Global_Age,A851),Global_QxIndex)</f>
        <v>4.9342901359224471E-7</v>
      </c>
      <c r="G851" s="11" cm="1">
        <f t="array" ref="G851">INDEX(Life_Deaths,A851)*Life_SumAssured</f>
        <v>0.24671450679612236</v>
      </c>
      <c r="H851" s="11" cm="1">
        <f t="array" ref="H851">INDEX(Life_PolicyHoldersInforce,A851)*Life_Premium</f>
        <v>2.1304752856265069E-2</v>
      </c>
      <c r="I851" s="11" cm="1">
        <f t="array" ref="I851">INDEX(Life_PolicyHoldersInforce,A851)*INDEX(Global_EscalatedExpense,A851)</f>
        <v>7.5073865935172249E-2</v>
      </c>
      <c r="J851" s="11" cm="1">
        <f t="array" ref="J851">INDEX(Life_PremiumsReceived,A851)-INDEX(Life_ExpensesPaid,A851)-INDEX(Life_DeathBenefitsPaid,A851)</f>
        <v>-0.30048361987502953</v>
      </c>
      <c r="K851" s="11" cm="1">
        <f t="array" ref="K851">IF(A851=Global_MaxT,INDEX(Life_NetCF,A851),INDEX(Life_NetCF,A851)+(INDEX(Life_BEL,(A851+1))/INDEX(Global_DiscountFactor,A851)))</f>
        <v>-37.32685829162358</v>
      </c>
      <c r="L851" s="11"/>
      <c r="M851" s="5">
        <f t="shared" si="27"/>
        <v>71</v>
      </c>
      <c r="N851" s="22" cm="1">
        <f t="array" ref="N851">INDEX(Annuity_PolicyHoldersInforce,A851)*INDEX(Global_QxFactor,INDEX(Global_Age,A851),Global_QxIndex)</f>
        <v>9.2521386366100223E-4</v>
      </c>
      <c r="O851" s="22" cm="1">
        <f t="array" ref="O851">IF(A851=1,1,INDEX(Annuity_PolicyHoldersInforce,(A851-1))-INDEX(Annuity_Deaths,(A851-1)))</f>
        <v>0.89569281658780087</v>
      </c>
      <c r="P851" s="23" cm="1">
        <f t="array" ref="P851">Annuity_Annuity*((1+Annuity_AnnuityEscalation)^INDEX(Annuity_PolicyAge,A851))</f>
        <v>31947.74681228957</v>
      </c>
      <c r="Q851" s="23" cm="1">
        <f t="array" ref="Q851">INDEX(Annuity_PolicyHoldersInforce,A851)*INDEX(Global_EscalatedExpense,A851)</f>
        <v>140.7687421057247</v>
      </c>
      <c r="R851" s="23" cm="1">
        <f t="array" ref="R851">INDEX(Annuity_PolicyHoldersInforce,A851)*INDEX(Annuity_EscalatedAnnuity,A851)</f>
        <v>28615.367325933581</v>
      </c>
      <c r="S851" s="23" cm="1">
        <f t="array" ref="S851">-INDEX(Annuity_ExpensesPaid,A851)-INDEX(Annuity_AnnuitiesPaid,A851)</f>
        <v>-28756.136068039305</v>
      </c>
      <c r="T851" s="23" cm="1">
        <f t="array" ref="T851">IF(A851=Global_MaxT,INDEX(Annuity_NetCF,A851),INDEX(Annuity_NetCF,A851)+(INDEX(Annuity_BEL,(A851+1))*INDEX(Global_DiscountFactor,A851)))</f>
        <v>-2608576.106026079</v>
      </c>
    </row>
    <row r="852" spans="1:20" x14ac:dyDescent="0.2">
      <c r="A852" s="7">
        <v>850</v>
      </c>
      <c r="B852" s="21">
        <f t="shared" si="26"/>
        <v>92</v>
      </c>
      <c r="C852" s="21"/>
      <c r="D852" s="22" cm="1">
        <f t="array" ref="D852">IF(A852=1,1,INDEX(Life_PolicyHoldersInforce,(A852-1))-INDEX(Life_Deaths,(A852-1))-INDEX(Life_Lapses,(A852-1)))</f>
        <v>4.7302018917844862E-4</v>
      </c>
      <c r="E852" s="22" cm="1">
        <f t="array" ref="E852">(INDEX(Life_PolicyHoldersInforce,A852)-INDEX(Life_Deaths,A852))*INDEX(Life_LapseRateFactor,(Global_DurationInforce+A852))</f>
        <v>4.1306872253782771E-6</v>
      </c>
      <c r="F852" s="22" cm="1">
        <f t="array" ref="F852">INDEX(Life_PolicyHoldersInforce,A852)*INDEX(Global_QxFactor,INDEX(Global_Age,A852),Global_QxIndex)</f>
        <v>4.8861041276035537E-7</v>
      </c>
      <c r="G852" s="11" cm="1">
        <f t="array" ref="G852">INDEX(Life_Deaths,A852)*Life_SumAssured</f>
        <v>0.24430520638017769</v>
      </c>
      <c r="H852" s="11" cm="1">
        <f t="array" ref="H852">INDEX(Life_PolicyHoldersInforce,A852)*Life_Premium</f>
        <v>2.1096700437358808E-2</v>
      </c>
      <c r="I852" s="11" cm="1">
        <f t="array" ref="I852">INDEX(Life_PolicyHoldersInforce,A852)*INDEX(Global_EscalatedExpense,A852)</f>
        <v>7.4643602417378038E-2</v>
      </c>
      <c r="J852" s="11" cm="1">
        <f t="array" ref="J852">INDEX(Life_PremiumsReceived,A852)-INDEX(Life_ExpensesPaid,A852)-INDEX(Life_DeathBenefitsPaid,A852)</f>
        <v>-0.29785210836019693</v>
      </c>
      <c r="K852" s="11" cm="1">
        <f t="array" ref="K852">IF(A852=Global_MaxT,INDEX(Life_NetCF,A852),INDEX(Life_NetCF,A852)+(INDEX(Life_BEL,(A852+1))/INDEX(Global_DiscountFactor,A852)))</f>
        <v>-36.847019939013201</v>
      </c>
      <c r="L852" s="11"/>
      <c r="M852" s="5">
        <f t="shared" si="27"/>
        <v>71</v>
      </c>
      <c r="N852" s="22" cm="1">
        <f t="array" ref="N852">INDEX(Annuity_PolicyHoldersInforce,A852)*INDEX(Global_QxFactor,INDEX(Global_Age,A852),Global_QxIndex)</f>
        <v>9.2425815576912521E-4</v>
      </c>
      <c r="O852" s="22" cm="1">
        <f t="array" ref="O852">IF(A852=1,1,INDEX(Annuity_PolicyHoldersInforce,(A852-1))-INDEX(Annuity_Deaths,(A852-1)))</f>
        <v>0.89476760272413991</v>
      </c>
      <c r="P852" s="23" cm="1">
        <f t="array" ref="P852">Annuity_Annuity*((1+Annuity_AnnuityEscalation)^INDEX(Annuity_PolicyAge,A852))</f>
        <v>31947.74681228957</v>
      </c>
      <c r="Q852" s="23" cm="1">
        <f t="array" ref="Q852">INDEX(Annuity_PolicyHoldersInforce,A852)*INDEX(Global_EscalatedExpense,A852)</f>
        <v>141.19625064987426</v>
      </c>
      <c r="R852" s="23" cm="1">
        <f t="array" ref="R852">INDEX(Annuity_PolicyHoldersInforce,A852)*INDEX(Annuity_EscalatedAnnuity,A852)</f>
        <v>28585.80882767012</v>
      </c>
      <c r="S852" s="23" cm="1">
        <f t="array" ref="S852">-INDEX(Annuity_ExpensesPaid,A852)-INDEX(Annuity_AnnuitiesPaid,A852)</f>
        <v>-28727.005078319995</v>
      </c>
      <c r="T852" s="23" cm="1">
        <f t="array" ref="T852">IF(A852=Global_MaxT,INDEX(Annuity_NetCF,A852),INDEX(Annuity_NetCF,A852)+(INDEX(Annuity_BEL,(A852+1))*INDEX(Global_DiscountFactor,A852)))</f>
        <v>-2592377.3741112924</v>
      </c>
    </row>
    <row r="853" spans="1:20" x14ac:dyDescent="0.2">
      <c r="A853" s="7">
        <v>851</v>
      </c>
      <c r="B853" s="21">
        <f t="shared" si="26"/>
        <v>92</v>
      </c>
      <c r="C853" s="21"/>
      <c r="D853" s="22" cm="1">
        <f t="array" ref="D853">IF(A853=1,1,INDEX(Life_PolicyHoldersInforce,(A853-1))-INDEX(Life_Deaths,(A853-1))-INDEX(Life_Lapses,(A853-1)))</f>
        <v>4.6840089154031E-4</v>
      </c>
      <c r="E853" s="22" cm="1">
        <f t="array" ref="E853">(INDEX(Life_PolicyHoldersInforce,A853)-INDEX(Life_Deaths,A853))*INDEX(Life_LapseRateFactor,(Global_DurationInforce+A853))</f>
        <v>4.0903488335281971E-6</v>
      </c>
      <c r="F853" s="22" cm="1">
        <f t="array" ref="F853">INDEX(Life_PolicyHoldersInforce,A853)*INDEX(Global_QxFactor,INDEX(Global_Age,A853),Global_QxIndex)</f>
        <v>4.8383886816824414E-7</v>
      </c>
      <c r="G853" s="11" cm="1">
        <f t="array" ref="G853">INDEX(Life_Deaths,A853)*Life_SumAssured</f>
        <v>0.24191943408412206</v>
      </c>
      <c r="H853" s="11" cm="1">
        <f t="array" ref="H853">INDEX(Life_PolicyHoldersInforce,A853)*Life_Premium</f>
        <v>2.0890679762697827E-2</v>
      </c>
      <c r="I853" s="11" cm="1">
        <f t="array" ref="I853">INDEX(Life_PolicyHoldersInforce,A853)*INDEX(Global_EscalatedExpense,A853)</f>
        <v>7.4215804826873427E-2</v>
      </c>
      <c r="J853" s="11" cm="1">
        <f t="array" ref="J853">INDEX(Life_PremiumsReceived,A853)-INDEX(Life_ExpensesPaid,A853)-INDEX(Life_DeathBenefitsPaid,A853)</f>
        <v>-0.29524455914829767</v>
      </c>
      <c r="K853" s="11" cm="1">
        <f t="array" ref="K853">IF(A853=Global_MaxT,INDEX(Life_NetCF,A853),INDEX(Life_NetCF,A853)+(INDEX(Life_BEL,(A853+1))/INDEX(Global_DiscountFactor,A853)))</f>
        <v>-36.372124674630278</v>
      </c>
      <c r="L853" s="11"/>
      <c r="M853" s="5">
        <f t="shared" si="27"/>
        <v>71</v>
      </c>
      <c r="N853" s="22" cm="1">
        <f t="array" ref="N853">INDEX(Annuity_PolicyHoldersInforce,A853)*INDEX(Global_QxFactor,INDEX(Global_Age,A853),Global_QxIndex)</f>
        <v>9.2330343508421789E-4</v>
      </c>
      <c r="O853" s="22" cm="1">
        <f t="array" ref="O853">IF(A853=1,1,INDEX(Annuity_PolicyHoldersInforce,(A853-1))-INDEX(Annuity_Deaths,(A853-1)))</f>
        <v>0.89384334456837078</v>
      </c>
      <c r="P853" s="23" cm="1">
        <f t="array" ref="P853">Annuity_Annuity*((1+Annuity_AnnuityEscalation)^INDEX(Annuity_PolicyAge,A853))</f>
        <v>31947.74681228957</v>
      </c>
      <c r="Q853" s="23" cm="1">
        <f t="array" ref="Q853">INDEX(Annuity_PolicyHoldersInforce,A853)*INDEX(Global_EscalatedExpense,A853)</f>
        <v>141.62505751886911</v>
      </c>
      <c r="R853" s="23" cm="1">
        <f t="array" ref="R853">INDEX(Annuity_PolicyHoldersInforce,A853)*INDEX(Annuity_EscalatedAnnuity,A853)</f>
        <v>28556.280862120417</v>
      </c>
      <c r="S853" s="23" cm="1">
        <f t="array" ref="S853">-INDEX(Annuity_ExpensesPaid,A853)-INDEX(Annuity_AnnuitiesPaid,A853)</f>
        <v>-28697.905919639285</v>
      </c>
      <c r="T853" s="23" cm="1">
        <f t="array" ref="T853">IF(A853=Global_MaxT,INDEX(Annuity_NetCF,A853),INDEX(Annuity_NetCF,A853)+(INDEX(Annuity_BEL,(A853+1))*INDEX(Global_DiscountFactor,A853)))</f>
        <v>-2576129.066836101</v>
      </c>
    </row>
    <row r="854" spans="1:20" x14ac:dyDescent="0.2">
      <c r="A854" s="7">
        <v>852</v>
      </c>
      <c r="B854" s="21">
        <f t="shared" si="26"/>
        <v>93</v>
      </c>
      <c r="C854" s="21"/>
      <c r="D854" s="22" cm="1">
        <f t="array" ref="D854">IF(A854=1,1,INDEX(Life_PolicyHoldersInforce,(A854-1))-INDEX(Life_Deaths,(A854-1))-INDEX(Life_Lapses,(A854-1)))</f>
        <v>4.6382670383861356E-4</v>
      </c>
      <c r="E854" s="22" cm="1">
        <f t="array" ref="E854">(INDEX(Life_PolicyHoldersInforce,A854)-INDEX(Life_Deaths,A854))*INDEX(Life_LapseRateFactor,(Global_DurationInforce+A854))</f>
        <v>4.0498818171652625E-6</v>
      </c>
      <c r="F854" s="22" cm="1">
        <f t="array" ref="F854">INDEX(Life_PolicyHoldersInforce,A854)*INDEX(Global_QxFactor,INDEX(Global_Age,A854),Global_QxIndex)</f>
        <v>5.388913114124526E-7</v>
      </c>
      <c r="G854" s="11" cm="1">
        <f t="array" ref="G854">INDEX(Life_Deaths,A854)*Life_SumAssured</f>
        <v>0.26944565570622631</v>
      </c>
      <c r="H854" s="11" cm="1">
        <f t="array" ref="H854">INDEX(Life_PolicyHoldersInforce,A854)*Life_Premium</f>
        <v>2.0686670991202166E-2</v>
      </c>
      <c r="I854" s="11" cm="1">
        <f t="array" ref="I854">INDEX(Life_PolicyHoldersInforce,A854)*INDEX(Global_EscalatedExpense,A854)</f>
        <v>7.379045903093015E-2</v>
      </c>
      <c r="J854" s="11" cm="1">
        <f t="array" ref="J854">INDEX(Life_PremiumsReceived,A854)-INDEX(Life_ExpensesPaid,A854)-INDEX(Life_DeathBenefitsPaid,A854)</f>
        <v>-0.32254944374595429</v>
      </c>
      <c r="K854" s="11" cm="1">
        <f t="array" ref="K854">IF(A854=Global_MaxT,INDEX(Life_NetCF,A854),INDEX(Life_NetCF,A854)+(INDEX(Life_BEL,(A854+1))/INDEX(Global_DiscountFactor,A854)))</f>
        <v>-35.902124708062239</v>
      </c>
      <c r="L854" s="11"/>
      <c r="M854" s="5">
        <f t="shared" si="27"/>
        <v>72</v>
      </c>
      <c r="N854" s="22" cm="1">
        <f t="array" ref="N854">INDEX(Annuity_PolicyHoldersInforce,A854)*INDEX(Global_QxFactor,INDEX(Global_Age,A854),Global_QxIndex)</f>
        <v>1.0374280910747319E-3</v>
      </c>
      <c r="O854" s="22" cm="1">
        <f t="array" ref="O854">IF(A854=1,1,INDEX(Annuity_PolicyHoldersInforce,(A854-1))-INDEX(Annuity_Deaths,(A854-1)))</f>
        <v>0.8929200411332866</v>
      </c>
      <c r="P854" s="23" cm="1">
        <f t="array" ref="P854">Annuity_Annuity*((1+Annuity_AnnuityEscalation)^INDEX(Annuity_PolicyAge,A854))</f>
        <v>33545.134152904051</v>
      </c>
      <c r="Q854" s="23" cm="1">
        <f t="array" ref="Q854">INDEX(Annuity_PolicyHoldersInforce,A854)*INDEX(Global_EscalatedExpense,A854)</f>
        <v>142.05516665566549</v>
      </c>
      <c r="R854" s="23" cm="1">
        <f t="array" ref="R854">INDEX(Annuity_PolicyHoldersInforce,A854)*INDEX(Annuity_EscalatedAnnuity,A854)</f>
        <v>29953.122567632701</v>
      </c>
      <c r="S854" s="23" cm="1">
        <f t="array" ref="S854">-INDEX(Annuity_ExpensesPaid,A854)-INDEX(Annuity_AnnuitiesPaid,A854)</f>
        <v>-30095.177734288365</v>
      </c>
      <c r="T854" s="23" cm="1">
        <f t="array" ref="T854">IF(A854=Global_MaxT,INDEX(Annuity_NetCF,A854),INDEX(Annuity_NetCF,A854)+(INDEX(Annuity_BEL,(A854+1))*INDEX(Global_DiscountFactor,A854)))</f>
        <v>-2559830.910903953</v>
      </c>
    </row>
    <row r="855" spans="1:20" x14ac:dyDescent="0.2">
      <c r="A855" s="7">
        <v>853</v>
      </c>
      <c r="B855" s="21">
        <f t="shared" si="26"/>
        <v>93</v>
      </c>
      <c r="C855" s="21"/>
      <c r="D855" s="22" cm="1">
        <f t="array" ref="D855">IF(A855=1,1,INDEX(Life_PolicyHoldersInforce,(A855-1))-INDEX(Life_Deaths,(A855-1))-INDEX(Life_Lapses,(A855-1)))</f>
        <v>4.5923793071003588E-4</v>
      </c>
      <c r="E855" s="22" cm="1">
        <f t="array" ref="E855">(INDEX(Life_PolicyHoldersInforce,A855)-INDEX(Life_Deaths,A855))*INDEX(Life_LapseRateFactor,(Global_DurationInforce+A855))</f>
        <v>4.0098151528211807E-6</v>
      </c>
      <c r="F855" s="22" cm="1">
        <f t="array" ref="F855">INDEX(Life_PolicyHoldersInforce,A855)*INDEX(Global_QxFactor,INDEX(Global_Age,A855),Global_QxIndex)</f>
        <v>5.3355990218446237E-7</v>
      </c>
      <c r="G855" s="11" cm="1">
        <f t="array" ref="G855">INDEX(Life_Deaths,A855)*Life_SumAssured</f>
        <v>0.26677995109223118</v>
      </c>
      <c r="H855" s="11" cm="1">
        <f t="array" ref="H855">INDEX(Life_PolicyHoldersInforce,A855)*Life_Premium</f>
        <v>2.04820117096676E-2</v>
      </c>
      <c r="I855" s="11" cm="1">
        <f t="array" ref="I855">INDEX(Life_PolicyHoldersInforce,A855)*INDEX(Global_EscalatedExpense,A855)</f>
        <v>7.3358085684620031E-2</v>
      </c>
      <c r="J855" s="11" cm="1">
        <f t="array" ref="J855">INDEX(Life_PremiumsReceived,A855)-INDEX(Life_ExpensesPaid,A855)-INDEX(Life_DeathBenefitsPaid,A855)</f>
        <v>-0.3196560250671836</v>
      </c>
      <c r="K855" s="11" cm="1">
        <f t="array" ref="K855">IF(A855=Global_MaxT,INDEX(Life_NetCF,A855),INDEX(Life_NetCF,A855)+(INDEX(Life_BEL,(A855+1))/INDEX(Global_DiscountFactor,A855)))</f>
        <v>-35.407228787812933</v>
      </c>
      <c r="L855" s="11"/>
      <c r="M855" s="5">
        <f t="shared" si="27"/>
        <v>72</v>
      </c>
      <c r="N855" s="22" cm="1">
        <f t="array" ref="N855">INDEX(Annuity_PolicyHoldersInforce,A855)*INDEX(Global_QxFactor,INDEX(Global_Age,A855),Global_QxIndex)</f>
        <v>1.036222768095549E-3</v>
      </c>
      <c r="O855" s="22" cm="1">
        <f t="array" ref="O855">IF(A855=1,1,INDEX(Annuity_PolicyHoldersInforce,(A855-1))-INDEX(Annuity_Deaths,(A855-1)))</f>
        <v>0.89188261304221184</v>
      </c>
      <c r="P855" s="23" cm="1">
        <f t="array" ref="P855">Annuity_Annuity*((1+Annuity_AnnuityEscalation)^INDEX(Annuity_PolicyAge,A855))</f>
        <v>33545.134152904051</v>
      </c>
      <c r="Q855" s="23" cm="1">
        <f t="array" ref="Q855">INDEX(Annuity_PolicyHoldersInforce,A855)*INDEX(Global_EscalatedExpense,A855)</f>
        <v>142.46819953877906</v>
      </c>
      <c r="R855" s="23" cm="1">
        <f t="array" ref="R855">INDEX(Annuity_PolicyHoldersInforce,A855)*INDEX(Annuity_EscalatedAnnuity,A855)</f>
        <v>29918.321903143609</v>
      </c>
      <c r="S855" s="23" cm="1">
        <f t="array" ref="S855">-INDEX(Annuity_ExpensesPaid,A855)-INDEX(Annuity_AnnuitiesPaid,A855)</f>
        <v>-30060.790102682389</v>
      </c>
      <c r="T855" s="23" cm="1">
        <f t="array" ref="T855">IF(A855=Global_MaxT,INDEX(Annuity_NetCF,A855),INDEX(Annuity_NetCF,A855)+(INDEX(Annuity_BEL,(A855+1))*INDEX(Global_DiscountFactor,A855)))</f>
        <v>-2542049.3497678232</v>
      </c>
    </row>
    <row r="856" spans="1:20" x14ac:dyDescent="0.2">
      <c r="A856" s="7">
        <v>854</v>
      </c>
      <c r="B856" s="21">
        <f t="shared" si="26"/>
        <v>93</v>
      </c>
      <c r="C856" s="21"/>
      <c r="D856" s="22" cm="1">
        <f t="array" ref="D856">IF(A856=1,1,INDEX(Life_PolicyHoldersInforce,(A856-1))-INDEX(Life_Deaths,(A856-1))-INDEX(Life_Lapses,(A856-1)))</f>
        <v>4.5469455565503024E-4</v>
      </c>
      <c r="E856" s="22" cm="1">
        <f t="array" ref="E856">(INDEX(Life_PolicyHoldersInforce,A856)-INDEX(Life_Deaths,A856))*INDEX(Life_LapseRateFactor,(Global_DurationInforce+A856))</f>
        <v>3.9701448796964324E-6</v>
      </c>
      <c r="F856" s="22" cm="1">
        <f t="array" ref="F856">INDEX(Life_PolicyHoldersInforce,A856)*INDEX(Global_QxFactor,INDEX(Global_Age,A856),Global_QxIndex)</f>
        <v>5.2828123814600181E-7</v>
      </c>
      <c r="G856" s="11" cm="1">
        <f t="array" ref="G856">INDEX(Life_Deaths,A856)*Life_SumAssured</f>
        <v>0.2641406190730009</v>
      </c>
      <c r="H856" s="11" cm="1">
        <f t="array" ref="H856">INDEX(Life_PolicyHoldersInforce,A856)*Life_Premium</f>
        <v>2.0279377182214349E-2</v>
      </c>
      <c r="I856" s="11" cm="1">
        <f t="array" ref="I856">INDEX(Life_PolicyHoldersInforce,A856)*INDEX(Global_EscalatedExpense,A856)</f>
        <v>7.2928245819102372E-2</v>
      </c>
      <c r="J856" s="11" cm="1">
        <f t="array" ref="J856">INDEX(Life_PremiumsReceived,A856)-INDEX(Life_ExpensesPaid,A856)-INDEX(Life_DeathBenefitsPaid,A856)</f>
        <v>-0.31678948770988891</v>
      </c>
      <c r="K856" s="11" cm="1">
        <f t="array" ref="K856">IF(A856=Global_MaxT,INDEX(Life_NetCF,A856),INDEX(Life_NetCF,A856)+(INDEX(Life_BEL,(A856+1))/INDEX(Global_DiscountFactor,A856)))</f>
        <v>-34.917609532724313</v>
      </c>
      <c r="L856" s="11"/>
      <c r="M856" s="5">
        <f t="shared" si="27"/>
        <v>72</v>
      </c>
      <c r="N856" s="22" cm="1">
        <f t="array" ref="N856">INDEX(Annuity_PolicyHoldersInforce,A856)*INDEX(Global_QxFactor,INDEX(Global_Age,A856),Global_QxIndex)</f>
        <v>1.0350188455059415E-3</v>
      </c>
      <c r="O856" s="22" cm="1">
        <f t="array" ref="O856">IF(A856=1,1,INDEX(Annuity_PolicyHoldersInforce,(A856-1))-INDEX(Annuity_Deaths,(A856-1)))</f>
        <v>0.89084639027411627</v>
      </c>
      <c r="P856" s="23" cm="1">
        <f t="array" ref="P856">Annuity_Annuity*((1+Annuity_AnnuityEscalation)^INDEX(Annuity_PolicyAge,A856))</f>
        <v>33545.134152904051</v>
      </c>
      <c r="Q856" s="23" cm="1">
        <f t="array" ref="Q856">INDEX(Annuity_PolicyHoldersInforce,A856)*INDEX(Global_EscalatedExpense,A856)</f>
        <v>142.88243333676704</v>
      </c>
      <c r="R856" s="23" cm="1">
        <f t="array" ref="R856">INDEX(Annuity_PolicyHoldersInforce,A856)*INDEX(Annuity_EscalatedAnnuity,A856)</f>
        <v>29883.561671375548</v>
      </c>
      <c r="S856" s="23" cm="1">
        <f t="array" ref="S856">-INDEX(Annuity_ExpensesPaid,A856)-INDEX(Annuity_AnnuitiesPaid,A856)</f>
        <v>-30026.444104712315</v>
      </c>
      <c r="T856" s="23" cm="1">
        <f t="array" ref="T856">IF(A856=Global_MaxT,INDEX(Annuity_NetCF,A856),INDEX(Annuity_NetCF,A856)+(INDEX(Annuity_BEL,(A856+1))*INDEX(Global_DiscountFactor,A856)))</f>
        <v>-2524215.7909988742</v>
      </c>
    </row>
    <row r="857" spans="1:20" x14ac:dyDescent="0.2">
      <c r="A857" s="7">
        <v>855</v>
      </c>
      <c r="B857" s="21">
        <f t="shared" si="26"/>
        <v>93</v>
      </c>
      <c r="C857" s="21"/>
      <c r="D857" s="22" cm="1">
        <f t="array" ref="D857">IF(A857=1,1,INDEX(Life_PolicyHoldersInforce,(A857-1))-INDEX(Life_Deaths,(A857-1))-INDEX(Life_Lapses,(A857-1)))</f>
        <v>4.5019612953718782E-4</v>
      </c>
      <c r="E857" s="22" cm="1">
        <f t="array" ref="E857">(INDEX(Life_PolicyHoldersInforce,A857)-INDEX(Life_Deaths,A857))*INDEX(Life_LapseRateFactor,(Global_DurationInforce+A857))</f>
        <v>3.9308670761768439E-6</v>
      </c>
      <c r="F857" s="22" cm="1">
        <f t="array" ref="F857">INDEX(Life_PolicyHoldersInforce,A857)*INDEX(Global_QxFactor,INDEX(Global_Age,A857),Global_QxIndex)</f>
        <v>5.2305479747349666E-7</v>
      </c>
      <c r="G857" s="11" cm="1">
        <f t="array" ref="G857">INDEX(Life_Deaths,A857)*Life_SumAssured</f>
        <v>0.26152739873674835</v>
      </c>
      <c r="H857" s="11" cm="1">
        <f t="array" ref="H857">INDEX(Life_PolicyHoldersInforce,A857)*Life_Premium</f>
        <v>2.0078747377358576E-2</v>
      </c>
      <c r="I857" s="11" cm="1">
        <f t="array" ref="I857">INDEX(Life_PolicyHoldersInforce,A857)*INDEX(Global_EscalatedExpense,A857)</f>
        <v>7.2500924589509519E-2</v>
      </c>
      <c r="J857" s="11" cm="1">
        <f t="array" ref="J857">INDEX(Life_PremiumsReceived,A857)-INDEX(Life_ExpensesPaid,A857)-INDEX(Life_DeathBenefitsPaid,A857)</f>
        <v>-0.31394957594889927</v>
      </c>
      <c r="K857" s="11" cm="1">
        <f t="array" ref="K857">IF(A857=Global_MaxT,INDEX(Life_NetCF,A857),INDEX(Life_NetCF,A857)+(INDEX(Life_BEL,(A857+1))/INDEX(Global_DiscountFactor,A857)))</f>
        <v>-34.433214631667468</v>
      </c>
      <c r="L857" s="11"/>
      <c r="M857" s="5">
        <f t="shared" si="27"/>
        <v>72</v>
      </c>
      <c r="N857" s="22" cm="1">
        <f t="array" ref="N857">INDEX(Annuity_PolicyHoldersInforce,A857)*INDEX(Global_QxFactor,INDEX(Global_Age,A857),Global_QxIndex)</f>
        <v>1.0338163216788844E-3</v>
      </c>
      <c r="O857" s="22" cm="1">
        <f t="array" ref="O857">IF(A857=1,1,INDEX(Annuity_PolicyHoldersInforce,(A857-1))-INDEX(Annuity_Deaths,(A857-1)))</f>
        <v>0.88981137142861033</v>
      </c>
      <c r="P857" s="23" cm="1">
        <f t="array" ref="P857">Annuity_Annuity*((1+Annuity_AnnuityEscalation)^INDEX(Annuity_PolicyAge,A857))</f>
        <v>33545.134152904051</v>
      </c>
      <c r="Q857" s="23" cm="1">
        <f t="array" ref="Q857">INDEX(Annuity_PolicyHoldersInforce,A857)*INDEX(Global_EscalatedExpense,A857)</f>
        <v>143.29787154135181</v>
      </c>
      <c r="R857" s="23" cm="1">
        <f t="array" ref="R857">INDEX(Annuity_PolicyHoldersInforce,A857)*INDEX(Annuity_EscalatedAnnuity,A857)</f>
        <v>29848.841825352269</v>
      </c>
      <c r="S857" s="23" cm="1">
        <f t="array" ref="S857">-INDEX(Annuity_ExpensesPaid,A857)-INDEX(Annuity_AnnuitiesPaid,A857)</f>
        <v>-29992.139696893621</v>
      </c>
      <c r="T857" s="23" cm="1">
        <f t="array" ref="T857">IF(A857=Global_MaxT,INDEX(Annuity_NetCF,A857),INDEX(Annuity_NetCF,A857)+(INDEX(Annuity_BEL,(A857+1))*INDEX(Global_DiscountFactor,A857)))</f>
        <v>-2506329.9396597091</v>
      </c>
    </row>
    <row r="858" spans="1:20" x14ac:dyDescent="0.2">
      <c r="A858" s="7">
        <v>856</v>
      </c>
      <c r="B858" s="21">
        <f t="shared" si="26"/>
        <v>93</v>
      </c>
      <c r="C858" s="21"/>
      <c r="D858" s="22" cm="1">
        <f t="array" ref="D858">IF(A858=1,1,INDEX(Life_PolicyHoldersInforce,(A858-1))-INDEX(Life_Deaths,(A858-1))-INDEX(Life_Lapses,(A858-1)))</f>
        <v>4.4574220766353746E-4</v>
      </c>
      <c r="E858" s="22" cm="1">
        <f t="array" ref="E858">(INDEX(Life_PolicyHoldersInforce,A858)-INDEX(Life_Deaths,A858))*INDEX(Life_LapseRateFactor,(Global_DurationInforce+A858))</f>
        <v>3.8919778594459175E-6</v>
      </c>
      <c r="F858" s="22" cm="1">
        <f t="array" ref="F858">INDEX(Life_PolicyHoldersInforce,A858)*INDEX(Global_QxFactor,INDEX(Global_Age,A858),Global_QxIndex)</f>
        <v>5.1788006350592594E-7</v>
      </c>
      <c r="G858" s="11" cm="1">
        <f t="array" ref="G858">INDEX(Life_Deaths,A858)*Life_SumAssured</f>
        <v>0.25894003175296298</v>
      </c>
      <c r="H858" s="11" cm="1">
        <f t="array" ref="H858">INDEX(Life_PolicyHoldersInforce,A858)*Life_Premium</f>
        <v>1.988010246179377E-2</v>
      </c>
      <c r="I858" s="11" cm="1">
        <f t="array" ref="I858">INDEX(Life_PolicyHoldersInforce,A858)*INDEX(Global_EscalatedExpense,A858)</f>
        <v>7.2076107237957432E-2</v>
      </c>
      <c r="J858" s="11" cm="1">
        <f t="array" ref="J858">INDEX(Life_PremiumsReceived,A858)-INDEX(Life_ExpensesPaid,A858)-INDEX(Life_DeathBenefitsPaid,A858)</f>
        <v>-0.31113603652912664</v>
      </c>
      <c r="K858" s="11" cm="1">
        <f t="array" ref="K858">IF(A858=Global_MaxT,INDEX(Life_NetCF,A858),INDEX(Life_NetCF,A858)+(INDEX(Life_BEL,(A858+1))/INDEX(Global_DiscountFactor,A858)))</f>
        <v>-33.953992281393617</v>
      </c>
      <c r="L858" s="11"/>
      <c r="M858" s="5">
        <f t="shared" si="27"/>
        <v>72</v>
      </c>
      <c r="N858" s="22" cm="1">
        <f t="array" ref="N858">INDEX(Annuity_PolicyHoldersInforce,A858)*INDEX(Global_QxFactor,INDEX(Global_Age,A858),Global_QxIndex)</f>
        <v>1.0326151949892426E-3</v>
      </c>
      <c r="O858" s="22" cm="1">
        <f t="array" ref="O858">IF(A858=1,1,INDEX(Annuity_PolicyHoldersInforce,(A858-1))-INDEX(Annuity_Deaths,(A858-1)))</f>
        <v>0.88877755510693146</v>
      </c>
      <c r="P858" s="23" cm="1">
        <f t="array" ref="P858">Annuity_Annuity*((1+Annuity_AnnuityEscalation)^INDEX(Annuity_PolicyAge,A858))</f>
        <v>33545.134152904051</v>
      </c>
      <c r="Q858" s="23" cm="1">
        <f t="array" ref="Q858">INDEX(Annuity_PolicyHoldersInforce,A858)*INDEX(Global_EscalatedExpense,A858)</f>
        <v>143.71451765440926</v>
      </c>
      <c r="R858" s="23" cm="1">
        <f t="array" ref="R858">INDEX(Annuity_PolicyHoldersInforce,A858)*INDEX(Annuity_EscalatedAnnuity,A858)</f>
        <v>29814.162318152088</v>
      </c>
      <c r="S858" s="23" cm="1">
        <f t="array" ref="S858">-INDEX(Annuity_ExpensesPaid,A858)-INDEX(Annuity_AnnuitiesPaid,A858)</f>
        <v>-29957.876835806499</v>
      </c>
      <c r="T858" s="23" cm="1">
        <f t="array" ref="T858">IF(A858=Global_MaxT,INDEX(Annuity_NetCF,A858),INDEX(Annuity_NetCF,A858)+(INDEX(Annuity_BEL,(A858+1))*INDEX(Global_DiscountFactor,A858)))</f>
        <v>-2488391.4994210047</v>
      </c>
    </row>
    <row r="859" spans="1:20" x14ac:dyDescent="0.2">
      <c r="A859" s="7">
        <v>857</v>
      </c>
      <c r="B859" s="21">
        <f t="shared" si="26"/>
        <v>93</v>
      </c>
      <c r="C859" s="21"/>
      <c r="D859" s="22" cm="1">
        <f t="array" ref="D859">IF(A859=1,1,INDEX(Life_PolicyHoldersInforce,(A859-1))-INDEX(Life_Deaths,(A859-1))-INDEX(Life_Lapses,(A859-1)))</f>
        <v>4.4133234974058562E-4</v>
      </c>
      <c r="E859" s="22" cm="1">
        <f t="array" ref="E859">(INDEX(Life_PolicyHoldersInforce,A859)-INDEX(Life_Deaths,A859))*INDEX(Life_LapseRateFactor,(Global_DurationInforce+A859))</f>
        <v>3.8534733851009934E-6</v>
      </c>
      <c r="F859" s="22" cm="1">
        <f t="array" ref="F859">INDEX(Life_PolicyHoldersInforce,A859)*INDEX(Global_QxFactor,INDEX(Global_Age,A859),Global_QxIndex)</f>
        <v>5.1275652469374713E-7</v>
      </c>
      <c r="G859" s="11" cm="1">
        <f t="array" ref="G859">INDEX(Life_Deaths,A859)*Life_SumAssured</f>
        <v>0.25637826234687355</v>
      </c>
      <c r="H859" s="11" cm="1">
        <f t="array" ref="H859">INDEX(Life_PolicyHoldersInforce,A859)*Life_Premium</f>
        <v>1.968342279843012E-2</v>
      </c>
      <c r="I859" s="11" cm="1">
        <f t="array" ref="I859">INDEX(Life_PolicyHoldersInforce,A859)*INDEX(Global_EscalatedExpense,A859)</f>
        <v>7.1653779093035455E-2</v>
      </c>
      <c r="J859" s="11" cm="1">
        <f t="array" ref="J859">INDEX(Life_PremiumsReceived,A859)-INDEX(Life_ExpensesPaid,A859)-INDEX(Life_DeathBenefitsPaid,A859)</f>
        <v>-0.30834861864147889</v>
      </c>
      <c r="K859" s="11" cm="1">
        <f t="array" ref="K859">IF(A859=Global_MaxT,INDEX(Life_NetCF,A859),INDEX(Life_NetCF,A859)+(INDEX(Life_BEL,(A859+1))/INDEX(Global_DiscountFactor,A859)))</f>
        <v>-33.479891181615791</v>
      </c>
      <c r="L859" s="11"/>
      <c r="M859" s="5">
        <f t="shared" si="27"/>
        <v>72</v>
      </c>
      <c r="N859" s="22" cm="1">
        <f t="array" ref="N859">INDEX(Annuity_PolicyHoldersInforce,A859)*INDEX(Global_QxFactor,INDEX(Global_Age,A859),Global_QxIndex)</f>
        <v>1.0314154638137694E-3</v>
      </c>
      <c r="O859" s="22" cm="1">
        <f t="array" ref="O859">IF(A859=1,1,INDEX(Annuity_PolicyHoldersInforce,(A859-1))-INDEX(Annuity_Deaths,(A859-1)))</f>
        <v>0.88774493991194225</v>
      </c>
      <c r="P859" s="23" cm="1">
        <f t="array" ref="P859">Annuity_Annuity*((1+Annuity_AnnuityEscalation)^INDEX(Annuity_PolicyAge,A859))</f>
        <v>33545.134152904051</v>
      </c>
      <c r="Q859" s="23" cm="1">
        <f t="array" ref="Q859">INDEX(Annuity_PolicyHoldersInforce,A859)*INDEX(Global_EscalatedExpense,A859)</f>
        <v>144.1323751879969</v>
      </c>
      <c r="R859" s="23" cm="1">
        <f t="array" ref="R859">INDEX(Annuity_PolicyHoldersInforce,A859)*INDEX(Annuity_EscalatedAnnuity,A859)</f>
        <v>29779.52310290785</v>
      </c>
      <c r="S859" s="23" cm="1">
        <f t="array" ref="S859">-INDEX(Annuity_ExpensesPaid,A859)-INDEX(Annuity_AnnuitiesPaid,A859)</f>
        <v>-29923.655478095847</v>
      </c>
      <c r="T859" s="23" cm="1">
        <f t="array" ref="T859">IF(A859=Global_MaxT,INDEX(Annuity_NetCF,A859),INDEX(Annuity_NetCF,A859)+(INDEX(Annuity_BEL,(A859+1))*INDEX(Global_DiscountFactor,A859)))</f>
        <v>-2470400.1725546713</v>
      </c>
    </row>
    <row r="860" spans="1:20" x14ac:dyDescent="0.2">
      <c r="A860" s="7">
        <v>858</v>
      </c>
      <c r="B860" s="21">
        <f t="shared" si="26"/>
        <v>93</v>
      </c>
      <c r="C860" s="21"/>
      <c r="D860" s="22" cm="1">
        <f t="array" ref="D860">IF(A860=1,1,INDEX(Life_PolicyHoldersInforce,(A860-1))-INDEX(Life_Deaths,(A860-1))-INDEX(Life_Lapses,(A860-1)))</f>
        <v>4.3696611983079091E-4</v>
      </c>
      <c r="E860" s="22" cm="1">
        <f t="array" ref="E860">(INDEX(Life_PolicyHoldersInforce,A860)-INDEX(Life_Deaths,A860))*INDEX(Life_LapseRateFactor,(Global_DurationInforce+A860))</f>
        <v>3.8153498467732101E-6</v>
      </c>
      <c r="F860" s="22" cm="1">
        <f t="array" ref="F860">INDEX(Life_PolicyHoldersInforce,A860)*INDEX(Global_QxFactor,INDEX(Global_Age,A860),Global_QxIndex)</f>
        <v>5.0768367454832677E-7</v>
      </c>
      <c r="G860" s="11" cm="1">
        <f t="array" ref="G860">INDEX(Life_Deaths,A860)*Life_SumAssured</f>
        <v>0.25384183727416337</v>
      </c>
      <c r="H860" s="11" cm="1">
        <f t="array" ref="H860">INDEX(Life_PolicyHoldersInforce,A860)*Life_Premium</f>
        <v>1.9488688944453277E-2</v>
      </c>
      <c r="I860" s="11" cm="1">
        <f t="array" ref="I860">INDEX(Life_PolicyHoldersInforce,A860)*INDEX(Global_EscalatedExpense,A860)</f>
        <v>7.1233925569299819E-2</v>
      </c>
      <c r="J860" s="11" cm="1">
        <f t="array" ref="J860">INDEX(Life_PremiumsReceived,A860)-INDEX(Life_ExpensesPaid,A860)-INDEX(Life_DeathBenefitsPaid,A860)</f>
        <v>-0.30558707389900991</v>
      </c>
      <c r="K860" s="11" cm="1">
        <f t="array" ref="K860">IF(A860=Global_MaxT,INDEX(Life_NetCF,A860),INDEX(Life_NetCF,A860)+(INDEX(Life_BEL,(A860+1))/INDEX(Global_DiscountFactor,A860)))</f>
        <v>-33.010860530138373</v>
      </c>
      <c r="L860" s="11"/>
      <c r="M860" s="5">
        <f t="shared" si="27"/>
        <v>72</v>
      </c>
      <c r="N860" s="22" cm="1">
        <f t="array" ref="N860">INDEX(Annuity_PolicyHoldersInforce,A860)*INDEX(Global_QxFactor,INDEX(Global_Age,A860),Global_QxIndex)</f>
        <v>1.0302171265311039E-3</v>
      </c>
      <c r="O860" s="22" cm="1">
        <f t="array" ref="O860">IF(A860=1,1,INDEX(Annuity_PolicyHoldersInforce,(A860-1))-INDEX(Annuity_Deaths,(A860-1)))</f>
        <v>0.88671352444812845</v>
      </c>
      <c r="P860" s="23" cm="1">
        <f t="array" ref="P860">Annuity_Annuity*((1+Annuity_AnnuityEscalation)^INDEX(Annuity_PolicyAge,A860))</f>
        <v>33545.134152904051</v>
      </c>
      <c r="Q860" s="23" cm="1">
        <f t="array" ref="Q860">INDEX(Annuity_PolicyHoldersInforce,A860)*INDEX(Global_EscalatedExpense,A860)</f>
        <v>144.55144766438394</v>
      </c>
      <c r="R860" s="23" cm="1">
        <f t="array" ref="R860">INDEX(Annuity_PolicyHoldersInforce,A860)*INDEX(Annuity_EscalatedAnnuity,A860)</f>
        <v>29744.924132806835</v>
      </c>
      <c r="S860" s="23" cm="1">
        <f t="array" ref="S860">-INDEX(Annuity_ExpensesPaid,A860)-INDEX(Annuity_AnnuitiesPaid,A860)</f>
        <v>-29889.475580471219</v>
      </c>
      <c r="T860" s="23" cm="1">
        <f t="array" ref="T860">IF(A860=Global_MaxT,INDEX(Annuity_NetCF,A860),INDEX(Annuity_NetCF,A860)+(INDEX(Annuity_BEL,(A860+1))*INDEX(Global_DiscountFactor,A860)))</f>
        <v>-2452355.6599269784</v>
      </c>
    </row>
    <row r="861" spans="1:20" x14ac:dyDescent="0.2">
      <c r="A861" s="7">
        <v>859</v>
      </c>
      <c r="B861" s="21">
        <f t="shared" si="26"/>
        <v>93</v>
      </c>
      <c r="C861" s="21"/>
      <c r="D861" s="22" cm="1">
        <f t="array" ref="D861">IF(A861=1,1,INDEX(Life_PolicyHoldersInforce,(A861-1))-INDEX(Life_Deaths,(A861-1))-INDEX(Life_Lapses,(A861-1)))</f>
        <v>4.3264308630946942E-4</v>
      </c>
      <c r="E861" s="22" cm="1">
        <f t="array" ref="E861">(INDEX(Life_PolicyHoldersInforce,A861)-INDEX(Life_Deaths,A861))*INDEX(Life_LapseRateFactor,(Global_DurationInforce+A861))</f>
        <v>3.7776034757512268E-6</v>
      </c>
      <c r="F861" s="22" cm="1">
        <f t="array" ref="F861">INDEX(Life_PolicyHoldersInforce,A861)*INDEX(Global_QxFactor,INDEX(Global_Age,A861),Global_QxIndex)</f>
        <v>5.0266101159187157E-7</v>
      </c>
      <c r="G861" s="11" cm="1">
        <f t="array" ref="G861">INDEX(Life_Deaths,A861)*Life_SumAssured</f>
        <v>0.2513305057959358</v>
      </c>
      <c r="H861" s="11" cm="1">
        <f t="array" ref="H861">INDEX(Life_PolicyHoldersInforce,A861)*Life_Premium</f>
        <v>1.9295881649402338E-2</v>
      </c>
      <c r="I861" s="11" cm="1">
        <f t="array" ref="I861">INDEX(Life_PolicyHoldersInforce,A861)*INDEX(Global_EscalatedExpense,A861)</f>
        <v>7.0816532166769516E-2</v>
      </c>
      <c r="J861" s="11" cm="1">
        <f t="array" ref="J861">INDEX(Life_PremiumsReceived,A861)-INDEX(Life_ExpensesPaid,A861)-INDEX(Life_DeathBenefitsPaid,A861)</f>
        <v>-0.30285115631330295</v>
      </c>
      <c r="K861" s="11" cm="1">
        <f t="array" ref="K861">IF(A861=Global_MaxT,INDEX(Life_NetCF,A861),INDEX(Life_NetCF,A861)+(INDEX(Life_BEL,(A861+1))/INDEX(Global_DiscountFactor,A861)))</f>
        <v>-32.546850018033943</v>
      </c>
      <c r="L861" s="11"/>
      <c r="M861" s="5">
        <f t="shared" si="27"/>
        <v>72</v>
      </c>
      <c r="N861" s="22" cm="1">
        <f t="array" ref="N861">INDEX(Annuity_PolicyHoldersInforce,A861)*INDEX(Global_QxFactor,INDEX(Global_Age,A861),Global_QxIndex)</f>
        <v>1.029020181521769E-3</v>
      </c>
      <c r="O861" s="22" cm="1">
        <f t="array" ref="O861">IF(A861=1,1,INDEX(Annuity_PolicyHoldersInforce,(A861-1))-INDEX(Annuity_Deaths,(A861-1)))</f>
        <v>0.88568330732159739</v>
      </c>
      <c r="P861" s="23" cm="1">
        <f t="array" ref="P861">Annuity_Annuity*((1+Annuity_AnnuityEscalation)^INDEX(Annuity_PolicyAge,A861))</f>
        <v>33545.134152904051</v>
      </c>
      <c r="Q861" s="23" cm="1">
        <f t="array" ref="Q861">INDEX(Annuity_PolicyHoldersInforce,A861)*INDEX(Global_EscalatedExpense,A861)</f>
        <v>144.97173861608042</v>
      </c>
      <c r="R861" s="23" cm="1">
        <f t="array" ref="R861">INDEX(Annuity_PolicyHoldersInforce,A861)*INDEX(Annuity_EscalatedAnnuity,A861)</f>
        <v>29710.365361090731</v>
      </c>
      <c r="S861" s="23" cm="1">
        <f t="array" ref="S861">-INDEX(Annuity_ExpensesPaid,A861)-INDEX(Annuity_AnnuitiesPaid,A861)</f>
        <v>-29855.337099706812</v>
      </c>
      <c r="T861" s="23" cm="1">
        <f t="array" ref="T861">IF(A861=Global_MaxT,INDEX(Annuity_NetCF,A861),INDEX(Annuity_NetCF,A861)+(INDEX(Annuity_BEL,(A861+1))*INDEX(Global_DiscountFactor,A861)))</f>
        <v>-2434257.6609916477</v>
      </c>
    </row>
    <row r="862" spans="1:20" x14ac:dyDescent="0.2">
      <c r="A862" s="7">
        <v>860</v>
      </c>
      <c r="B862" s="21">
        <f t="shared" si="26"/>
        <v>93</v>
      </c>
      <c r="C862" s="21"/>
      <c r="D862" s="22" cm="1">
        <f t="array" ref="D862">IF(A862=1,1,INDEX(Life_PolicyHoldersInforce,(A862-1))-INDEX(Life_Deaths,(A862-1))-INDEX(Life_Lapses,(A862-1)))</f>
        <v>4.283628218221263E-4</v>
      </c>
      <c r="E862" s="22" cm="1">
        <f t="array" ref="E862">(INDEX(Life_PolicyHoldersInforce,A862)-INDEX(Life_Deaths,A862))*INDEX(Life_LapseRateFactor,(Global_DurationInforce+A862))</f>
        <v>3.7402305406086639E-6</v>
      </c>
      <c r="F862" s="22" cm="1">
        <f t="array" ref="F862">INDEX(Life_PolicyHoldersInforce,A862)*INDEX(Global_QxFactor,INDEX(Global_Age,A862),Global_QxIndex)</f>
        <v>4.9768803930785437E-7</v>
      </c>
      <c r="G862" s="11" cm="1">
        <f t="array" ref="G862">INDEX(Life_Deaths,A862)*Life_SumAssured</f>
        <v>0.24884401965392719</v>
      </c>
      <c r="H862" s="11" cm="1">
        <f t="array" ref="H862">INDEX(Life_PolicyHoldersInforce,A862)*Life_Premium</f>
        <v>1.9104981853266832E-2</v>
      </c>
      <c r="I862" s="11" cm="1">
        <f t="array" ref="I862">INDEX(Life_PolicyHoldersInforce,A862)*INDEX(Global_EscalatedExpense,A862)</f>
        <v>7.0401584470425993E-2</v>
      </c>
      <c r="J862" s="11" cm="1">
        <f t="array" ref="J862">INDEX(Life_PremiumsReceived,A862)-INDEX(Life_ExpensesPaid,A862)-INDEX(Life_DeathBenefitsPaid,A862)</f>
        <v>-0.30014062227108634</v>
      </c>
      <c r="K862" s="11" cm="1">
        <f t="array" ref="K862">IF(A862=Global_MaxT,INDEX(Life_NetCF,A862),INDEX(Life_NetCF,A862)+(INDEX(Life_BEL,(A862+1))/INDEX(Global_DiscountFactor,A862)))</f>
        <v>-32.087809824866987</v>
      </c>
      <c r="L862" s="11"/>
      <c r="M862" s="5">
        <f t="shared" si="27"/>
        <v>72</v>
      </c>
      <c r="N862" s="22" cm="1">
        <f t="array" ref="N862">INDEX(Annuity_PolicyHoldersInforce,A862)*INDEX(Global_QxFactor,INDEX(Global_Age,A862),Global_QxIndex)</f>
        <v>1.0278246271681691E-3</v>
      </c>
      <c r="O862" s="22" cm="1">
        <f t="array" ref="O862">IF(A862=1,1,INDEX(Annuity_PolicyHoldersInforce,(A862-1))-INDEX(Annuity_Deaths,(A862-1)))</f>
        <v>0.88465428714007566</v>
      </c>
      <c r="P862" s="23" cm="1">
        <f t="array" ref="P862">Annuity_Annuity*((1+Annuity_AnnuityEscalation)^INDEX(Annuity_PolicyAge,A862))</f>
        <v>33545.134152904051</v>
      </c>
      <c r="Q862" s="23" cm="1">
        <f t="array" ref="Q862">INDEX(Annuity_PolicyHoldersInforce,A862)*INDEX(Global_EscalatedExpense,A862)</f>
        <v>145.39325158586746</v>
      </c>
      <c r="R862" s="23" cm="1">
        <f t="array" ref="R862">INDEX(Annuity_PolicyHoldersInforce,A862)*INDEX(Annuity_EscalatedAnnuity,A862)</f>
        <v>29675.846741055539</v>
      </c>
      <c r="S862" s="23" cm="1">
        <f t="array" ref="S862">-INDEX(Annuity_ExpensesPaid,A862)-INDEX(Annuity_AnnuitiesPaid,A862)</f>
        <v>-29821.239992641407</v>
      </c>
      <c r="T862" s="23" cm="1">
        <f t="array" ref="T862">IF(A862=Global_MaxT,INDEX(Annuity_NetCF,A862),INDEX(Annuity_NetCF,A862)+(INDEX(Annuity_BEL,(A862+1))*INDEX(Global_DiscountFactor,A862)))</f>
        <v>-2416105.8737829132</v>
      </c>
    </row>
    <row r="863" spans="1:20" x14ac:dyDescent="0.2">
      <c r="A863" s="7">
        <v>861</v>
      </c>
      <c r="B863" s="21">
        <f t="shared" si="26"/>
        <v>93</v>
      </c>
      <c r="C863" s="21"/>
      <c r="D863" s="22" cm="1">
        <f t="array" ref="D863">IF(A863=1,1,INDEX(Life_PolicyHoldersInforce,(A863-1))-INDEX(Life_Deaths,(A863-1))-INDEX(Life_Lapses,(A863-1)))</f>
        <v>4.2412490324220982E-4</v>
      </c>
      <c r="E863" s="22" cm="1">
        <f t="array" ref="E863">(INDEX(Life_PolicyHoldersInforce,A863)-INDEX(Life_Deaths,A863))*INDEX(Life_LapseRateFactor,(Global_DurationInforce+A863))</f>
        <v>3.7032273468352362E-6</v>
      </c>
      <c r="F863" s="22" cm="1">
        <f t="array" ref="F863">INDEX(Life_PolicyHoldersInforce,A863)*INDEX(Global_QxFactor,INDEX(Global_Age,A863),Global_QxIndex)</f>
        <v>4.9276426609193139E-7</v>
      </c>
      <c r="G863" s="11" cm="1">
        <f t="array" ref="G863">INDEX(Life_Deaths,A863)*Life_SumAssured</f>
        <v>0.24638213304596571</v>
      </c>
      <c r="H863" s="11" cm="1">
        <f t="array" ref="H863">INDEX(Life_PolicyHoldersInforce,A863)*Life_Premium</f>
        <v>1.8915970684602559E-2</v>
      </c>
      <c r="I863" s="11" cm="1">
        <f t="array" ref="I863">INDEX(Life_PolicyHoldersInforce,A863)*INDEX(Global_EscalatedExpense,A863)</f>
        <v>6.9989068149715242E-2</v>
      </c>
      <c r="J863" s="11" cm="1">
        <f t="array" ref="J863">INDEX(Life_PremiumsReceived,A863)-INDEX(Life_ExpensesPaid,A863)-INDEX(Life_DeathBenefitsPaid,A863)</f>
        <v>-0.29745523051107836</v>
      </c>
      <c r="K863" s="11" cm="1">
        <f t="array" ref="K863">IF(A863=Global_MaxT,INDEX(Life_NetCF,A863),INDEX(Life_NetCF,A863)+(INDEX(Life_BEL,(A863+1))/INDEX(Global_DiscountFactor,A863)))</f>
        <v>-31.633690613964013</v>
      </c>
      <c r="L863" s="11"/>
      <c r="M863" s="5">
        <f t="shared" si="27"/>
        <v>72</v>
      </c>
      <c r="N863" s="22" cm="1">
        <f t="array" ref="N863">INDEX(Annuity_PolicyHoldersInforce,A863)*INDEX(Global_QxFactor,INDEX(Global_Age,A863),Global_QxIndex)</f>
        <v>1.0266304618545882E-3</v>
      </c>
      <c r="O863" s="22" cm="1">
        <f t="array" ref="O863">IF(A863=1,1,INDEX(Annuity_PolicyHoldersInforce,(A863-1))-INDEX(Annuity_Deaths,(A863-1)))</f>
        <v>0.88362646251290744</v>
      </c>
      <c r="P863" s="23" cm="1">
        <f t="array" ref="P863">Annuity_Annuity*((1+Annuity_AnnuityEscalation)^INDEX(Annuity_PolicyAge,A863))</f>
        <v>33545.134152904051</v>
      </c>
      <c r="Q863" s="23" cm="1">
        <f t="array" ref="Q863">INDEX(Annuity_PolicyHoldersInforce,A863)*INDEX(Global_EscalatedExpense,A863)</f>
        <v>145.81599012682736</v>
      </c>
      <c r="R863" s="23" cm="1">
        <f t="array" ref="R863">INDEX(Annuity_PolicyHoldersInforce,A863)*INDEX(Annuity_EscalatedAnnuity,A863)</f>
        <v>29641.368226051523</v>
      </c>
      <c r="S863" s="23" cm="1">
        <f t="array" ref="S863">-INDEX(Annuity_ExpensesPaid,A863)-INDEX(Annuity_AnnuitiesPaid,A863)</f>
        <v>-29787.18421617835</v>
      </c>
      <c r="T863" s="23" cm="1">
        <f t="array" ref="T863">IF(A863=Global_MaxT,INDEX(Annuity_NetCF,A863),INDEX(Annuity_NetCF,A863)+(INDEX(Annuity_BEL,(A863+1))*INDEX(Global_DiscountFactor,A863)))</f>
        <v>-2397899.994908547</v>
      </c>
    </row>
    <row r="864" spans="1:20" x14ac:dyDescent="0.2">
      <c r="A864" s="7">
        <v>862</v>
      </c>
      <c r="B864" s="21">
        <f t="shared" si="26"/>
        <v>93</v>
      </c>
      <c r="C864" s="21"/>
      <c r="D864" s="22" cm="1">
        <f t="array" ref="D864">IF(A864=1,1,INDEX(Life_PolicyHoldersInforce,(A864-1))-INDEX(Life_Deaths,(A864-1))-INDEX(Life_Lapses,(A864-1)))</f>
        <v>4.1992891162928266E-4</v>
      </c>
      <c r="E864" s="22" cm="1">
        <f t="array" ref="E864">(INDEX(Life_PolicyHoldersInforce,A864)-INDEX(Life_Deaths,A864))*INDEX(Life_LapseRateFactor,(Global_DurationInforce+A864))</f>
        <v>3.6665902364715249E-6</v>
      </c>
      <c r="F864" s="22" cm="1">
        <f t="array" ref="F864">INDEX(Life_PolicyHoldersInforce,A864)*INDEX(Global_QxFactor,INDEX(Global_Age,A864),Global_QxIndex)</f>
        <v>4.8788920520334417E-7</v>
      </c>
      <c r="G864" s="11" cm="1">
        <f t="array" ref="G864">INDEX(Life_Deaths,A864)*Life_SumAssured</f>
        <v>0.24394460260167208</v>
      </c>
      <c r="H864" s="11" cm="1">
        <f t="array" ref="H864">INDEX(Life_PolicyHoldersInforce,A864)*Life_Premium</f>
        <v>1.8728829458666007E-2</v>
      </c>
      <c r="I864" s="11" cm="1">
        <f t="array" ref="I864">INDEX(Life_PolicyHoldersInforce,A864)*INDEX(Global_EscalatedExpense,A864)</f>
        <v>6.9578968958052462E-2</v>
      </c>
      <c r="J864" s="11" cm="1">
        <f t="array" ref="J864">INDEX(Life_PremiumsReceived,A864)-INDEX(Life_ExpensesPaid,A864)-INDEX(Life_DeathBenefitsPaid,A864)</f>
        <v>-0.29479474210105855</v>
      </c>
      <c r="K864" s="11" cm="1">
        <f t="array" ref="K864">IF(A864=Global_MaxT,INDEX(Life_NetCF,A864),INDEX(Life_NetCF,A864)+(INDEX(Life_BEL,(A864+1))/INDEX(Global_DiscountFactor,A864)))</f>
        <v>-31.184443527729623</v>
      </c>
      <c r="L864" s="11"/>
      <c r="M864" s="5">
        <f t="shared" si="27"/>
        <v>72</v>
      </c>
      <c r="N864" s="22" cm="1">
        <f t="array" ref="N864">INDEX(Annuity_PolicyHoldersInforce,A864)*INDEX(Global_QxFactor,INDEX(Global_Age,A864),Global_QxIndex)</f>
        <v>1.0254376839671871E-3</v>
      </c>
      <c r="O864" s="22" cm="1">
        <f t="array" ref="O864">IF(A864=1,1,INDEX(Annuity_PolicyHoldersInforce,(A864-1))-INDEX(Annuity_Deaths,(A864-1)))</f>
        <v>0.88259983205105286</v>
      </c>
      <c r="P864" s="23" cm="1">
        <f t="array" ref="P864">Annuity_Annuity*((1+Annuity_AnnuityEscalation)^INDEX(Annuity_PolicyAge,A864))</f>
        <v>33545.134152904051</v>
      </c>
      <c r="Q864" s="23" cm="1">
        <f t="array" ref="Q864">INDEX(Annuity_PolicyHoldersInforce,A864)*INDEX(Global_EscalatedExpense,A864)</f>
        <v>146.23995780237254</v>
      </c>
      <c r="R864" s="23" cm="1">
        <f t="array" ref="R864">INDEX(Annuity_PolicyHoldersInforce,A864)*INDEX(Annuity_EscalatedAnnuity,A864)</f>
        <v>29606.929769483151</v>
      </c>
      <c r="S864" s="23" cm="1">
        <f t="array" ref="S864">-INDEX(Annuity_ExpensesPaid,A864)-INDEX(Annuity_AnnuitiesPaid,A864)</f>
        <v>-29753.169727285524</v>
      </c>
      <c r="T864" s="23" cm="1">
        <f t="array" ref="T864">IF(A864=Global_MaxT,INDEX(Annuity_NetCF,A864),INDEX(Annuity_NetCF,A864)+(INDEX(Annuity_BEL,(A864+1))*INDEX(Global_DiscountFactor,A864)))</f>
        <v>-2379639.7195428503</v>
      </c>
    </row>
    <row r="865" spans="1:20" x14ac:dyDescent="0.2">
      <c r="A865" s="7">
        <v>863</v>
      </c>
      <c r="B865" s="21">
        <f t="shared" si="26"/>
        <v>93</v>
      </c>
      <c r="C865" s="21"/>
      <c r="D865" s="22" cm="1">
        <f t="array" ref="D865">IF(A865=1,1,INDEX(Life_PolicyHoldersInforce,(A865-1))-INDEX(Life_Deaths,(A865-1))-INDEX(Life_Lapses,(A865-1)))</f>
        <v>4.157744321876078E-4</v>
      </c>
      <c r="E865" s="22" cm="1">
        <f t="array" ref="E865">(INDEX(Life_PolicyHoldersInforce,A865)-INDEX(Life_Deaths,A865))*INDEX(Life_LapseRateFactor,(Global_DurationInforce+A865))</f>
        <v>3.6303155877473754E-6</v>
      </c>
      <c r="F865" s="22" cm="1">
        <f t="array" ref="F865">INDEX(Life_PolicyHoldersInforce,A865)*INDEX(Global_QxFactor,INDEX(Global_Age,A865),Global_QxIndex)</f>
        <v>4.8306237471680266E-7</v>
      </c>
      <c r="G865" s="11" cm="1">
        <f t="array" ref="G865">INDEX(Life_Deaths,A865)*Life_SumAssured</f>
        <v>0.24153118735840132</v>
      </c>
      <c r="H865" s="11" cm="1">
        <f t="array" ref="H865">INDEX(Life_PolicyHoldersInforce,A865)*Life_Premium</f>
        <v>1.8543539675567308E-2</v>
      </c>
      <c r="I865" s="11" cm="1">
        <f t="array" ref="I865">INDEX(Life_PolicyHoldersInforce,A865)*INDEX(Global_EscalatedExpense,A865)</f>
        <v>6.9171272732330633E-2</v>
      </c>
      <c r="J865" s="11" cm="1">
        <f t="array" ref="J865">INDEX(Life_PremiumsReceived,A865)-INDEX(Life_ExpensesPaid,A865)-INDEX(Life_DeathBenefitsPaid,A865)</f>
        <v>-0.29215892041516467</v>
      </c>
      <c r="K865" s="11" cm="1">
        <f t="array" ref="K865">IF(A865=Global_MaxT,INDEX(Life_NetCF,A865),INDEX(Life_NetCF,A865)+(INDEX(Life_BEL,(A865+1))/INDEX(Global_DiscountFactor,A865)))</f>
        <v>-30.740020183008109</v>
      </c>
      <c r="L865" s="11"/>
      <c r="M865" s="5">
        <f t="shared" si="27"/>
        <v>72</v>
      </c>
      <c r="N865" s="22" cm="1">
        <f t="array" ref="N865">INDEX(Annuity_PolicyHoldersInforce,A865)*INDEX(Global_QxFactor,INDEX(Global_Age,A865),Global_QxIndex)</f>
        <v>1.0242462918940022E-3</v>
      </c>
      <c r="O865" s="22" cm="1">
        <f t="array" ref="O865">IF(A865=1,1,INDEX(Annuity_PolicyHoldersInforce,(A865-1))-INDEX(Annuity_Deaths,(A865-1)))</f>
        <v>0.88157439436708562</v>
      </c>
      <c r="P865" s="23" cm="1">
        <f t="array" ref="P865">Annuity_Annuity*((1+Annuity_AnnuityEscalation)^INDEX(Annuity_PolicyAge,A865))</f>
        <v>33545.134152904051</v>
      </c>
      <c r="Q865" s="23" cm="1">
        <f t="array" ref="Q865">INDEX(Annuity_PolicyHoldersInforce,A865)*INDEX(Global_EscalatedExpense,A865)</f>
        <v>146.66515818627673</v>
      </c>
      <c r="R865" s="23" cm="1">
        <f t="array" ref="R865">INDEX(Annuity_PolicyHoldersInforce,A865)*INDEX(Annuity_EscalatedAnnuity,A865)</f>
        <v>29572.531324809028</v>
      </c>
      <c r="S865" s="23" cm="1">
        <f t="array" ref="S865">-INDEX(Annuity_ExpensesPaid,A865)-INDEX(Annuity_AnnuitiesPaid,A865)</f>
        <v>-29719.196482995303</v>
      </c>
      <c r="T865" s="23" cm="1">
        <f t="array" ref="T865">IF(A865=Global_MaxT,INDEX(Annuity_NetCF,A865),INDEX(Annuity_NetCF,A865)+(INDEX(Annuity_BEL,(A865+1))*INDEX(Global_DiscountFactor,A865)))</f>
        <v>-2361324.7414196115</v>
      </c>
    </row>
    <row r="866" spans="1:20" x14ac:dyDescent="0.2">
      <c r="A866" s="7">
        <v>864</v>
      </c>
      <c r="B866" s="21">
        <f t="shared" si="26"/>
        <v>94</v>
      </c>
      <c r="C866" s="21"/>
      <c r="D866" s="22" cm="1">
        <f t="array" ref="D866">IF(A866=1,1,INDEX(Life_PolicyHoldersInforce,(A866-1))-INDEX(Life_Deaths,(A866-1))-INDEX(Life_Lapses,(A866-1)))</f>
        <v>4.1166105422514365E-4</v>
      </c>
      <c r="E866" s="22" cm="1">
        <f t="array" ref="E866">(INDEX(Life_PolicyHoldersInforce,A866)-INDEX(Life_Deaths,A866))*INDEX(Life_LapseRateFactor,(Global_DurationInforce+A866))</f>
        <v>3.5938775065582857E-6</v>
      </c>
      <c r="F866" s="22" cm="1">
        <f t="array" ref="F866">INDEX(Life_PolicyHoldersInforce,A866)*INDEX(Global_QxFactor,INDEX(Global_Age,A866),Global_QxIndex)</f>
        <v>5.3803294411134613E-7</v>
      </c>
      <c r="G866" s="11" cm="1">
        <f t="array" ref="G866">INDEX(Life_Deaths,A866)*Life_SumAssured</f>
        <v>0.26901647205567308</v>
      </c>
      <c r="H866" s="11" cm="1">
        <f t="array" ref="H866">INDEX(Life_PolicyHoldersInforce,A866)*Life_Premium</f>
        <v>1.8360083018441407E-2</v>
      </c>
      <c r="I866" s="11" cm="1">
        <f t="array" ref="I866">INDEX(Life_PolicyHoldersInforce,A866)*INDEX(Global_EscalatedExpense,A866)</f>
        <v>6.8765965392431086E-2</v>
      </c>
      <c r="J866" s="11" cm="1">
        <f t="array" ref="J866">INDEX(Life_PremiumsReceived,A866)-INDEX(Life_ExpensesPaid,A866)-INDEX(Life_DeathBenefitsPaid,A866)</f>
        <v>-0.31942235442966277</v>
      </c>
      <c r="K866" s="11" cm="1">
        <f t="array" ref="K866">IF(A866=Global_MaxT,INDEX(Life_NetCF,A866),INDEX(Life_NetCF,A866)+(INDEX(Life_BEL,(A866+1))/INDEX(Global_DiscountFactor,A866)))</f>
        <v>-30.300372666490066</v>
      </c>
      <c r="L866" s="11"/>
      <c r="M866" s="5">
        <f t="shared" si="27"/>
        <v>73</v>
      </c>
      <c r="N866" s="22" cm="1">
        <f t="array" ref="N866">INDEX(Annuity_PolicyHoldersInforce,A866)*INDEX(Global_QxFactor,INDEX(Global_Age,A866),Global_QxIndex)</f>
        <v>1.1508618163997312E-3</v>
      </c>
      <c r="O866" s="22" cm="1">
        <f t="array" ref="O866">IF(A866=1,1,INDEX(Annuity_PolicyHoldersInforce,(A866-1))-INDEX(Annuity_Deaths,(A866-1)))</f>
        <v>0.88055014807519161</v>
      </c>
      <c r="P866" s="23" cm="1">
        <f t="array" ref="P866">Annuity_Annuity*((1+Annuity_AnnuityEscalation)^INDEX(Annuity_PolicyAge,A866))</f>
        <v>35222.390860549247</v>
      </c>
      <c r="Q866" s="23" cm="1">
        <f t="array" ref="Q866">INDEX(Annuity_PolicyHoldersInforce,A866)*INDEX(Global_EscalatedExpense,A866)</f>
        <v>147.0915948627046</v>
      </c>
      <c r="R866" s="23" cm="1">
        <f t="array" ref="R866">INDEX(Annuity_PolicyHoldersInforce,A866)*INDEX(Annuity_EscalatedAnnuity,A866)</f>
        <v>31015.081487818916</v>
      </c>
      <c r="S866" s="23" cm="1">
        <f t="array" ref="S866">-INDEX(Annuity_ExpensesPaid,A866)-INDEX(Annuity_AnnuitiesPaid,A866)</f>
        <v>-31162.17308268162</v>
      </c>
      <c r="T866" s="23" cm="1">
        <f t="array" ref="T866">IF(A866=Global_MaxT,INDEX(Annuity_NetCF,A866),INDEX(Annuity_NetCF,A866)+(INDEX(Annuity_BEL,(A866+1))*INDEX(Global_DiscountFactor,A866)))</f>
        <v>-2342954.7528250292</v>
      </c>
    </row>
    <row r="867" spans="1:20" x14ac:dyDescent="0.2">
      <c r="A867" s="7">
        <v>865</v>
      </c>
      <c r="B867" s="21">
        <f t="shared" si="26"/>
        <v>94</v>
      </c>
      <c r="C867" s="21"/>
      <c r="D867" s="22" cm="1">
        <f t="array" ref="D867">IF(A867=1,1,INDEX(Life_PolicyHoldersInforce,(A867-1))-INDEX(Life_Deaths,(A867-1))-INDEX(Life_Lapses,(A867-1)))</f>
        <v>4.0752914377447405E-4</v>
      </c>
      <c r="E867" s="22" cm="1">
        <f t="array" ref="E867">(INDEX(Life_PolicyHoldersInforce,A867)-INDEX(Life_Deaths,A867))*INDEX(Life_LapseRateFactor,(Global_DurationInforce+A867))</f>
        <v>3.5578051604488738E-6</v>
      </c>
      <c r="F867" s="22" cm="1">
        <f t="array" ref="F867">INDEX(Life_PolicyHoldersInforce,A867)*INDEX(Global_QxFactor,INDEX(Global_Age,A867),Global_QxIndex)</f>
        <v>5.326326179892584E-7</v>
      </c>
      <c r="G867" s="11" cm="1">
        <f t="array" ref="G867">INDEX(Life_Deaths,A867)*Life_SumAssured</f>
        <v>0.26631630899462921</v>
      </c>
      <c r="H867" s="11" cm="1">
        <f t="array" ref="H867">INDEX(Life_PolicyHoldersInforce,A867)*Life_Premium</f>
        <v>1.8175799812341544E-2</v>
      </c>
      <c r="I867" s="11" cm="1">
        <f t="array" ref="I867">INDEX(Life_PolicyHoldersInforce,A867)*INDEX(Global_EscalatedExpense,A867)</f>
        <v>6.835309899566426E-2</v>
      </c>
      <c r="J867" s="11" cm="1">
        <f t="array" ref="J867">INDEX(Life_PremiumsReceived,A867)-INDEX(Life_ExpensesPaid,A867)-INDEX(Life_DeathBenefitsPaid,A867)</f>
        <v>-0.31649360817795191</v>
      </c>
      <c r="K867" s="11" cm="1">
        <f t="array" ref="K867">IF(A867=Global_MaxT,INDEX(Life_NetCF,A867),INDEX(Life_NetCF,A867)+(INDEX(Life_BEL,(A867+1))/INDEX(Global_DiscountFactor,A867)))</f>
        <v>-29.835723419661612</v>
      </c>
      <c r="L867" s="11"/>
      <c r="M867" s="5">
        <f t="shared" si="27"/>
        <v>73</v>
      </c>
      <c r="N867" s="22" cm="1">
        <f t="array" ref="N867">INDEX(Annuity_PolicyHoldersInforce,A867)*INDEX(Global_QxFactor,INDEX(Global_Age,A867),Global_QxIndex)</f>
        <v>1.1493576625212245E-3</v>
      </c>
      <c r="O867" s="22" cm="1">
        <f t="array" ref="O867">IF(A867=1,1,INDEX(Annuity_PolicyHoldersInforce,(A867-1))-INDEX(Annuity_Deaths,(A867-1)))</f>
        <v>0.87939928625879182</v>
      </c>
      <c r="P867" s="23" cm="1">
        <f t="array" ref="P867">Annuity_Annuity*((1+Annuity_AnnuityEscalation)^INDEX(Annuity_PolicyAge,A867))</f>
        <v>35222.390860549247</v>
      </c>
      <c r="Q867" s="23" cm="1">
        <f t="array" ref="Q867">INDEX(Annuity_PolicyHoldersInforce,A867)*INDEX(Global_EscalatedExpense,A867)</f>
        <v>147.4978351575962</v>
      </c>
      <c r="R867" s="23" cm="1">
        <f t="array" ref="R867">INDEX(Annuity_PolicyHoldersInforce,A867)*INDEX(Annuity_EscalatedAnnuity,A867)</f>
        <v>30974.545383095199</v>
      </c>
      <c r="S867" s="23" cm="1">
        <f t="array" ref="S867">-INDEX(Annuity_ExpensesPaid,A867)-INDEX(Annuity_AnnuitiesPaid,A867)</f>
        <v>-31122.043218252795</v>
      </c>
      <c r="T867" s="23" cm="1">
        <f t="array" ref="T867">IF(A867=Global_MaxT,INDEX(Annuity_NetCF,A867),INDEX(Annuity_NetCF,A867)+(INDEX(Annuity_BEL,(A867+1))*INDEX(Global_DiscountFactor,A867)))</f>
        <v>-2323045.3470208282</v>
      </c>
    </row>
    <row r="868" spans="1:20" x14ac:dyDescent="0.2">
      <c r="A868" s="7">
        <v>866</v>
      </c>
      <c r="B868" s="21">
        <f t="shared" si="26"/>
        <v>94</v>
      </c>
      <c r="C868" s="21"/>
      <c r="D868" s="22" cm="1">
        <f t="array" ref="D868">IF(A868=1,1,INDEX(Life_PolicyHoldersInforce,(A868-1))-INDEX(Life_Deaths,(A868-1))-INDEX(Life_Lapses,(A868-1)))</f>
        <v>4.0343870599603588E-4</v>
      </c>
      <c r="E868" s="22" cm="1">
        <f t="array" ref="E868">(INDEX(Life_PolicyHoldersInforce,A868)-INDEX(Life_Deaths,A868))*INDEX(Life_LapseRateFactor,(Global_DurationInforce+A868))</f>
        <v>3.5220948784753324E-6</v>
      </c>
      <c r="F868" s="22" cm="1">
        <f t="array" ref="F868">INDEX(Life_PolicyHoldersInforce,A868)*INDEX(Global_QxFactor,INDEX(Global_Age,A868),Global_QxIndex)</f>
        <v>5.2728649583840343E-7</v>
      </c>
      <c r="G868" s="11" cm="1">
        <f t="array" ref="G868">INDEX(Life_Deaths,A868)*Life_SumAssured</f>
        <v>0.26364324791920174</v>
      </c>
      <c r="H868" s="11" cm="1">
        <f t="array" ref="H868">INDEX(Life_PolicyHoldersInforce,A868)*Life_Premium</f>
        <v>1.79933662874232E-2</v>
      </c>
      <c r="I868" s="11" cm="1">
        <f t="array" ref="I868">INDEX(Life_PolicyHoldersInforce,A868)*INDEX(Global_EscalatedExpense,A868)</f>
        <v>6.7942711421969684E-2</v>
      </c>
      <c r="J868" s="11" cm="1">
        <f t="array" ref="J868">INDEX(Life_PremiumsReceived,A868)-INDEX(Life_ExpensesPaid,A868)-INDEX(Life_DeathBenefitsPaid,A868)</f>
        <v>-0.3135925930537482</v>
      </c>
      <c r="K868" s="11" cm="1">
        <f t="array" ref="K868">IF(A868=Global_MaxT,INDEX(Life_NetCF,A868),INDEX(Life_NetCF,A868)+(INDEX(Life_BEL,(A868+1))/INDEX(Global_DiscountFactor,A868)))</f>
        <v>-29.376239480393217</v>
      </c>
      <c r="L868" s="11"/>
      <c r="M868" s="5">
        <f t="shared" si="27"/>
        <v>73</v>
      </c>
      <c r="N868" s="22" cm="1">
        <f t="array" ref="N868">INDEX(Annuity_PolicyHoldersInforce,A868)*INDEX(Global_QxFactor,INDEX(Global_Age,A868),Global_QxIndex)</f>
        <v>1.1478554745424099E-3</v>
      </c>
      <c r="O868" s="22" cm="1">
        <f t="array" ref="O868">IF(A868=1,1,INDEX(Annuity_PolicyHoldersInforce,(A868-1))-INDEX(Annuity_Deaths,(A868-1)))</f>
        <v>0.8782499285962706</v>
      </c>
      <c r="P868" s="23" cm="1">
        <f t="array" ref="P868">Annuity_Annuity*((1+Annuity_AnnuityEscalation)^INDEX(Annuity_PolicyAge,A868))</f>
        <v>35222.390860549247</v>
      </c>
      <c r="Q868" s="23" cm="1">
        <f t="array" ref="Q868">INDEX(Annuity_PolicyHoldersInforce,A868)*INDEX(Global_EscalatedExpense,A868)</f>
        <v>147.90519741446971</v>
      </c>
      <c r="R868" s="23" cm="1">
        <f t="array" ref="R868">INDEX(Annuity_PolicyHoldersInforce,A868)*INDEX(Annuity_EscalatedAnnuity,A868)</f>
        <v>30934.06225826731</v>
      </c>
      <c r="S868" s="23" cm="1">
        <f t="array" ref="S868">-INDEX(Annuity_ExpensesPaid,A868)-INDEX(Annuity_AnnuitiesPaid,A868)</f>
        <v>-31081.967455681781</v>
      </c>
      <c r="T868" s="23" cm="1">
        <f t="array" ref="T868">IF(A868=Global_MaxT,INDEX(Annuity_NetCF,A868),INDEX(Annuity_NetCF,A868)+(INDEX(Annuity_BEL,(A868+1))*INDEX(Global_DiscountFactor,A868)))</f>
        <v>-2303079.3563757227</v>
      </c>
    </row>
    <row r="869" spans="1:20" x14ac:dyDescent="0.2">
      <c r="A869" s="7">
        <v>867</v>
      </c>
      <c r="B869" s="21">
        <f t="shared" si="26"/>
        <v>94</v>
      </c>
      <c r="C869" s="21"/>
      <c r="D869" s="22" cm="1">
        <f t="array" ref="D869">IF(A869=1,1,INDEX(Life_PolicyHoldersInforce,(A869-1))-INDEX(Life_Deaths,(A869-1))-INDEX(Life_Lapses,(A869-1)))</f>
        <v>3.9938932462172213E-4</v>
      </c>
      <c r="E869" s="22" cm="1">
        <f t="array" ref="E869">(INDEX(Life_PolicyHoldersInforce,A869)-INDEX(Life_Deaths,A869))*INDEX(Life_LapseRateFactor,(Global_DurationInforce+A869))</f>
        <v>3.4867430265397273E-6</v>
      </c>
      <c r="F869" s="22" cm="1">
        <f t="array" ref="F869">INDEX(Life_PolicyHoldersInforce,A869)*INDEX(Global_QxFactor,INDEX(Global_Age,A869),Global_QxIndex)</f>
        <v>5.2199403360450909E-7</v>
      </c>
      <c r="G869" s="11" cm="1">
        <f t="array" ref="G869">INDEX(Life_Deaths,A869)*Life_SumAssured</f>
        <v>0.26099701680225457</v>
      </c>
      <c r="H869" s="11" cm="1">
        <f t="array" ref="H869">INDEX(Life_PolicyHoldersInforce,A869)*Life_Premium</f>
        <v>1.7812763878128808E-2</v>
      </c>
      <c r="I869" s="11" cm="1">
        <f t="array" ref="I869">INDEX(Life_PolicyHoldersInforce,A869)*INDEX(Global_EscalatedExpense,A869)</f>
        <v>6.753478778865396E-2</v>
      </c>
      <c r="J869" s="11" cm="1">
        <f t="array" ref="J869">INDEX(Life_PremiumsReceived,A869)-INDEX(Life_ExpensesPaid,A869)-INDEX(Life_DeathBenefitsPaid,A869)</f>
        <v>-0.31071904071277973</v>
      </c>
      <c r="K869" s="11" cm="1">
        <f t="array" ref="K869">IF(A869=Global_MaxT,INDEX(Life_NetCF,A869),INDEX(Life_NetCF,A869)+(INDEX(Life_BEL,(A869+1))/INDEX(Global_DiscountFactor,A869)))</f>
        <v>-28.921868231279525</v>
      </c>
      <c r="L869" s="11"/>
      <c r="M869" s="5">
        <f t="shared" si="27"/>
        <v>73</v>
      </c>
      <c r="N869" s="22" cm="1">
        <f t="array" ref="N869">INDEX(Annuity_PolicyHoldersInforce,A869)*INDEX(Global_QxFactor,INDEX(Global_Age,A869),Global_QxIndex)</f>
        <v>1.1463552498938944E-3</v>
      </c>
      <c r="O869" s="22" cm="1">
        <f t="array" ref="O869">IF(A869=1,1,INDEX(Annuity_PolicyHoldersInforce,(A869-1))-INDEX(Annuity_Deaths,(A869-1)))</f>
        <v>0.87710207312172817</v>
      </c>
      <c r="P869" s="23" cm="1">
        <f t="array" ref="P869">Annuity_Annuity*((1+Annuity_AnnuityEscalation)^INDEX(Annuity_PolicyAge,A869))</f>
        <v>35222.390860549247</v>
      </c>
      <c r="Q869" s="23" cm="1">
        <f t="array" ref="Q869">INDEX(Annuity_PolicyHoldersInforce,A869)*INDEX(Global_EscalatedExpense,A869)</f>
        <v>148.31368473197963</v>
      </c>
      <c r="R869" s="23" cm="1">
        <f t="array" ref="R869">INDEX(Annuity_PolicyHoldersInforce,A869)*INDEX(Annuity_EscalatedAnnuity,A869)</f>
        <v>30893.632044091555</v>
      </c>
      <c r="S869" s="23" cm="1">
        <f t="array" ref="S869">-INDEX(Annuity_ExpensesPaid,A869)-INDEX(Annuity_AnnuitiesPaid,A869)</f>
        <v>-31041.945728823535</v>
      </c>
      <c r="T869" s="23" cm="1">
        <f t="array" ref="T869">IF(A869=Global_MaxT,INDEX(Annuity_NetCF,A869),INDEX(Annuity_NetCF,A869)+(INDEX(Annuity_BEL,(A869+1))*INDEX(Global_DiscountFactor,A869)))</f>
        <v>-2283056.4510949366</v>
      </c>
    </row>
    <row r="870" spans="1:20" x14ac:dyDescent="0.2">
      <c r="A870" s="7">
        <v>868</v>
      </c>
      <c r="B870" s="21">
        <f t="shared" si="26"/>
        <v>94</v>
      </c>
      <c r="C870" s="21"/>
      <c r="D870" s="22" cm="1">
        <f t="array" ref="D870">IF(A870=1,1,INDEX(Life_PolicyHoldersInforce,(A870-1))-INDEX(Life_Deaths,(A870-1))-INDEX(Life_Lapses,(A870-1)))</f>
        <v>3.9538058756157787E-4</v>
      </c>
      <c r="E870" s="22" cm="1">
        <f t="array" ref="E870">(INDEX(Life_PolicyHoldersInforce,A870)-INDEX(Life_Deaths,A870))*INDEX(Life_LapseRateFactor,(Global_DurationInforce+A870))</f>
        <v>3.45174600702017E-6</v>
      </c>
      <c r="F870" s="22" cm="1">
        <f t="array" ref="F870">INDEX(Life_PolicyHoldersInforce,A870)*INDEX(Global_QxFactor,INDEX(Global_Age,A870),Global_QxIndex)</f>
        <v>5.1675469269406657E-7</v>
      </c>
      <c r="G870" s="11" cm="1">
        <f t="array" ref="G870">INDEX(Life_Deaths,A870)*Life_SumAssured</f>
        <v>0.2583773463470333</v>
      </c>
      <c r="H870" s="11" cm="1">
        <f t="array" ref="H870">INDEX(Life_PolicyHoldersInforce,A870)*Life_Premium</f>
        <v>1.7633974205246372E-2</v>
      </c>
      <c r="I870" s="11" cm="1">
        <f t="array" ref="I870">INDEX(Life_PolicyHoldersInforce,A870)*INDEX(Global_EscalatedExpense,A870)</f>
        <v>6.7129313302378923E-2</v>
      </c>
      <c r="J870" s="11" cm="1">
        <f t="array" ref="J870">INDEX(Life_PremiumsReceived,A870)-INDEX(Life_ExpensesPaid,A870)-INDEX(Life_DeathBenefitsPaid,A870)</f>
        <v>-0.30787268544416585</v>
      </c>
      <c r="K870" s="11" cm="1">
        <f t="array" ref="K870">IF(A870=Global_MaxT,INDEX(Life_NetCF,A870),INDEX(Life_NetCF,A870)+(INDEX(Life_BEL,(A870+1))/INDEX(Global_DiscountFactor,A870)))</f>
        <v>-28.472557576836852</v>
      </c>
      <c r="L870" s="11"/>
      <c r="M870" s="5">
        <f t="shared" si="27"/>
        <v>73</v>
      </c>
      <c r="N870" s="22" cm="1">
        <f t="array" ref="N870">INDEX(Annuity_PolicyHoldersInforce,A870)*INDEX(Global_QxFactor,INDEX(Global_Age,A870),Global_QxIndex)</f>
        <v>1.144856986009644E-3</v>
      </c>
      <c r="O870" s="22" cm="1">
        <f t="array" ref="O870">IF(A870=1,1,INDEX(Annuity_PolicyHoldersInforce,(A870-1))-INDEX(Annuity_Deaths,(A870-1)))</f>
        <v>0.87595571787183424</v>
      </c>
      <c r="P870" s="23" cm="1">
        <f t="array" ref="P870">Annuity_Annuity*((1+Annuity_AnnuityEscalation)^INDEX(Annuity_PolicyAge,A870))</f>
        <v>35222.390860549247</v>
      </c>
      <c r="Q870" s="23" cm="1">
        <f t="array" ref="Q870">INDEX(Annuity_PolicyHoldersInforce,A870)*INDEX(Global_EscalatedExpense,A870)</f>
        <v>148.72330021733944</v>
      </c>
      <c r="R870" s="23" cm="1">
        <f t="array" ref="R870">INDEX(Annuity_PolicyHoldersInforce,A870)*INDEX(Annuity_EscalatedAnnuity,A870)</f>
        <v>30853.25467141475</v>
      </c>
      <c r="S870" s="23" cm="1">
        <f t="array" ref="S870">-INDEX(Annuity_ExpensesPaid,A870)-INDEX(Annuity_AnnuitiesPaid,A870)</f>
        <v>-31001.977971632088</v>
      </c>
      <c r="T870" s="23" cm="1">
        <f t="array" ref="T870">IF(A870=Global_MaxT,INDEX(Annuity_NetCF,A870),INDEX(Annuity_NetCF,A870)+(INDEX(Annuity_BEL,(A870+1))*INDEX(Global_DiscountFactor,A870)))</f>
        <v>-2262976.2998448685</v>
      </c>
    </row>
    <row r="871" spans="1:20" x14ac:dyDescent="0.2">
      <c r="A871" s="7">
        <v>869</v>
      </c>
      <c r="B871" s="21">
        <f t="shared" si="26"/>
        <v>94</v>
      </c>
      <c r="C871" s="21"/>
      <c r="D871" s="22" cm="1">
        <f t="array" ref="D871">IF(A871=1,1,INDEX(Life_PolicyHoldersInforce,(A871-1))-INDEX(Life_Deaths,(A871-1))-INDEX(Life_Lapses,(A871-1)))</f>
        <v>3.9141208686186362E-4</v>
      </c>
      <c r="E871" s="22" cm="1">
        <f t="array" ref="E871">(INDEX(Life_PolicyHoldersInforce,A871)-INDEX(Life_Deaths,A871))*INDEX(Life_LapseRateFactor,(Global_DurationInforce+A871))</f>
        <v>3.4171002584046998E-6</v>
      </c>
      <c r="F871" s="22" cm="1">
        <f t="array" ref="F871">INDEX(Life_PolicyHoldersInforce,A871)*INDEX(Global_QxFactor,INDEX(Global_Age,A871),Global_QxIndex)</f>
        <v>5.1156793991951965E-7</v>
      </c>
      <c r="G871" s="11" cm="1">
        <f t="array" ref="G871">INDEX(Life_Deaths,A871)*Life_SumAssured</f>
        <v>0.25578396995975983</v>
      </c>
      <c r="H871" s="11" cm="1">
        <f t="array" ref="H871">INDEX(Life_PolicyHoldersInforce,A871)*Life_Premium</f>
        <v>1.745697907403912E-2</v>
      </c>
      <c r="I871" s="11" cm="1">
        <f t="array" ref="I871">INDEX(Life_PolicyHoldersInforce,A871)*INDEX(Global_EscalatedExpense,A871)</f>
        <v>6.6726273258624583E-2</v>
      </c>
      <c r="J871" s="11" cm="1">
        <f t="array" ref="J871">INDEX(Life_PremiumsReceived,A871)-INDEX(Life_ExpensesPaid,A871)-INDEX(Life_DeathBenefitsPaid,A871)</f>
        <v>-0.3050532641443453</v>
      </c>
      <c r="K871" s="11" cm="1">
        <f t="array" ref="K871">IF(A871=Global_MaxT,INDEX(Life_NetCF,A871),INDEX(Life_NetCF,A871)+(INDEX(Life_BEL,(A871+1))/INDEX(Global_DiscountFactor,A871)))</f>
        <v>-28.02825593835437</v>
      </c>
      <c r="L871" s="11"/>
      <c r="M871" s="5">
        <f t="shared" si="27"/>
        <v>73</v>
      </c>
      <c r="N871" s="22" cm="1">
        <f t="array" ref="N871">INDEX(Annuity_PolicyHoldersInforce,A871)*INDEX(Global_QxFactor,INDEX(Global_Age,A871),Global_QxIndex)</f>
        <v>1.1433606803269785E-3</v>
      </c>
      <c r="O871" s="22" cm="1">
        <f t="array" ref="O871">IF(A871=1,1,INDEX(Annuity_PolicyHoldersInforce,(A871-1))-INDEX(Annuity_Deaths,(A871-1)))</f>
        <v>0.8748108608858246</v>
      </c>
      <c r="P871" s="23" cm="1">
        <f t="array" ref="P871">Annuity_Annuity*((1+Annuity_AnnuityEscalation)^INDEX(Annuity_PolicyAge,A871))</f>
        <v>35222.390860549247</v>
      </c>
      <c r="Q871" s="23" cm="1">
        <f t="array" ref="Q871">INDEX(Annuity_PolicyHoldersInforce,A871)*INDEX(Global_EscalatedExpense,A871)</f>
        <v>149.13404698634406</v>
      </c>
      <c r="R871" s="23" cm="1">
        <f t="array" ref="R871">INDEX(Annuity_PolicyHoldersInforce,A871)*INDEX(Annuity_EscalatedAnnuity,A871)</f>
        <v>30812.930071174087</v>
      </c>
      <c r="S871" s="23" cm="1">
        <f t="array" ref="S871">-INDEX(Annuity_ExpensesPaid,A871)-INDEX(Annuity_AnnuitiesPaid,A871)</f>
        <v>-30962.06411816043</v>
      </c>
      <c r="T871" s="23" cm="1">
        <f t="array" ref="T871">IF(A871=Global_MaxT,INDEX(Annuity_NetCF,A871),INDEX(Annuity_NetCF,A871)+(INDEX(Annuity_BEL,(A871+1))*INDEX(Global_DiscountFactor,A871)))</f>
        <v>-2242838.5697455015</v>
      </c>
    </row>
    <row r="872" spans="1:20" x14ac:dyDescent="0.2">
      <c r="A872" s="7">
        <v>870</v>
      </c>
      <c r="B872" s="21">
        <f t="shared" si="26"/>
        <v>94</v>
      </c>
      <c r="C872" s="21"/>
      <c r="D872" s="22" cm="1">
        <f t="array" ref="D872">IF(A872=1,1,INDEX(Life_PolicyHoldersInforce,(A872-1))-INDEX(Life_Deaths,(A872-1))-INDEX(Life_Lapses,(A872-1)))</f>
        <v>3.8748341866353943E-4</v>
      </c>
      <c r="E872" s="22" cm="1">
        <f t="array" ref="E872">(INDEX(Life_PolicyHoldersInforce,A872)-INDEX(Life_Deaths,A872))*INDEX(Life_LapseRateFactor,(Global_DurationInforce+A872))</f>
        <v>3.382802254928844E-6</v>
      </c>
      <c r="F872" s="22" cm="1">
        <f t="array" ref="F872">INDEX(Life_PolicyHoldersInforce,A872)*INDEX(Global_QxFactor,INDEX(Global_Age,A872),Global_QxIndex)</f>
        <v>5.0643324744500405E-7</v>
      </c>
      <c r="G872" s="11" cm="1">
        <f t="array" ref="G872">INDEX(Life_Deaths,A872)*Life_SumAssured</f>
        <v>0.25321662372250203</v>
      </c>
      <c r="H872" s="11" cm="1">
        <f t="array" ref="H872">INDEX(Life_PolicyHoldersInforce,A872)*Life_Premium</f>
        <v>1.728176047239386E-2</v>
      </c>
      <c r="I872" s="11" cm="1">
        <f t="array" ref="I872">INDEX(Life_PolicyHoldersInforce,A872)*INDEX(Global_EscalatedExpense,A872)</f>
        <v>6.6325653041156007E-2</v>
      </c>
      <c r="J872" s="11" cm="1">
        <f t="array" ref="J872">INDEX(Life_PremiumsReceived,A872)-INDEX(Life_ExpensesPaid,A872)-INDEX(Life_DeathBenefitsPaid,A872)</f>
        <v>-0.30226051629126416</v>
      </c>
      <c r="K872" s="11" cm="1">
        <f t="array" ref="K872">IF(A872=Global_MaxT,INDEX(Life_NetCF,A872),INDEX(Life_NetCF,A872)+(INDEX(Life_BEL,(A872+1))/INDEX(Global_DiscountFactor,A872)))</f>
        <v>-27.588912248796198</v>
      </c>
      <c r="L872" s="11"/>
      <c r="M872" s="5">
        <f t="shared" si="27"/>
        <v>73</v>
      </c>
      <c r="N872" s="22" cm="1">
        <f t="array" ref="N872">INDEX(Annuity_PolicyHoldersInforce,A872)*INDEX(Global_QxFactor,INDEX(Global_Age,A872),Global_QxIndex)</f>
        <v>1.1418663302865664E-3</v>
      </c>
      <c r="O872" s="22" cm="1">
        <f t="array" ref="O872">IF(A872=1,1,INDEX(Annuity_PolicyHoldersInforce,(A872-1))-INDEX(Annuity_Deaths,(A872-1)))</f>
        <v>0.87366750020549766</v>
      </c>
      <c r="P872" s="23" cm="1">
        <f t="array" ref="P872">Annuity_Annuity*((1+Annuity_AnnuityEscalation)^INDEX(Annuity_PolicyAge,A872))</f>
        <v>35222.390860549247</v>
      </c>
      <c r="Q872" s="23" cm="1">
        <f t="array" ref="Q872">INDEX(Annuity_PolicyHoldersInforce,A872)*INDEX(Global_EscalatedExpense,A872)</f>
        <v>149.54592816339385</v>
      </c>
      <c r="R872" s="23" cm="1">
        <f t="array" ref="R872">INDEX(Annuity_PolicyHoldersInforce,A872)*INDEX(Annuity_EscalatedAnnuity,A872)</f>
        <v>30772.658174397027</v>
      </c>
      <c r="S872" s="23" cm="1">
        <f t="array" ref="S872">-INDEX(Annuity_ExpensesPaid,A872)-INDEX(Annuity_AnnuitiesPaid,A872)</f>
        <v>-30922.204102560419</v>
      </c>
      <c r="T872" s="23" cm="1">
        <f t="array" ref="T872">IF(A872=Global_MaxT,INDEX(Annuity_NetCF,A872),INDEX(Annuity_NetCF,A872)+(INDEX(Annuity_BEL,(A872+1))*INDEX(Global_DiscountFactor,A872)))</f>
        <v>-2222642.9263627767</v>
      </c>
    </row>
    <row r="873" spans="1:20" x14ac:dyDescent="0.2">
      <c r="A873" s="7">
        <v>871</v>
      </c>
      <c r="B873" s="21">
        <f t="shared" si="26"/>
        <v>94</v>
      </c>
      <c r="C873" s="21"/>
      <c r="D873" s="22" cm="1">
        <f t="array" ref="D873">IF(A873=1,1,INDEX(Life_PolicyHoldersInforce,(A873-1))-INDEX(Life_Deaths,(A873-1))-INDEX(Life_Lapses,(A873-1)))</f>
        <v>3.8359418316116556E-4</v>
      </c>
      <c r="E873" s="22" cm="1">
        <f t="array" ref="E873">(INDEX(Life_PolicyHoldersInforce,A873)-INDEX(Life_Deaths,A873))*INDEX(Life_LapseRateFactor,(Global_DurationInforce+A873))</f>
        <v>3.3488485062168159E-6</v>
      </c>
      <c r="F873" s="22" cm="1">
        <f t="array" ref="F873">INDEX(Life_PolicyHoldersInforce,A873)*INDEX(Global_QxFactor,INDEX(Global_Age,A873),Global_QxIndex)</f>
        <v>5.0135009273263203E-7</v>
      </c>
      <c r="G873" s="11" cm="1">
        <f t="array" ref="G873">INDEX(Life_Deaths,A873)*Life_SumAssured</f>
        <v>0.25067504636631599</v>
      </c>
      <c r="H873" s="11" cm="1">
        <f t="array" ref="H873">INDEX(Life_PolicyHoldersInforce,A873)*Life_Premium</f>
        <v>1.7108300568987985E-2</v>
      </c>
      <c r="I873" s="11" cm="1">
        <f t="array" ref="I873">INDEX(Life_PolicyHoldersInforce,A873)*INDEX(Global_EscalatedExpense,A873)</f>
        <v>6.5927438121492946E-2</v>
      </c>
      <c r="J873" s="11" cm="1">
        <f t="array" ref="J873">INDEX(Life_PremiumsReceived,A873)-INDEX(Life_ExpensesPaid,A873)-INDEX(Life_DeathBenefitsPaid,A873)</f>
        <v>-0.29949418391882093</v>
      </c>
      <c r="K873" s="11" cm="1">
        <f t="array" ref="K873">IF(A873=Global_MaxT,INDEX(Life_NetCF,A873),INDEX(Life_NetCF,A873)+(INDEX(Life_BEL,(A873+1))/INDEX(Global_DiscountFactor,A873)))</f>
        <v>-27.154475947753852</v>
      </c>
      <c r="L873" s="11"/>
      <c r="M873" s="5">
        <f t="shared" si="27"/>
        <v>73</v>
      </c>
      <c r="N873" s="22" cm="1">
        <f t="array" ref="N873">INDEX(Annuity_PolicyHoldersInforce,A873)*INDEX(Global_QxFactor,INDEX(Global_Age,A873),Global_QxIndex)</f>
        <v>1.1403739333324214E-3</v>
      </c>
      <c r="O873" s="22" cm="1">
        <f t="array" ref="O873">IF(A873=1,1,INDEX(Annuity_PolicyHoldersInforce,(A873-1))-INDEX(Annuity_Deaths,(A873-1)))</f>
        <v>0.87252563387521109</v>
      </c>
      <c r="P873" s="23" cm="1">
        <f t="array" ref="P873">Annuity_Annuity*((1+Annuity_AnnuityEscalation)^INDEX(Annuity_PolicyAge,A873))</f>
        <v>35222.390860549247</v>
      </c>
      <c r="Q873" s="23" cm="1">
        <f t="array" ref="Q873">INDEX(Annuity_PolicyHoldersInforce,A873)*INDEX(Global_EscalatedExpense,A873)</f>
        <v>149.95894688151768</v>
      </c>
      <c r="R873" s="23" cm="1">
        <f t="array" ref="R873">INDEX(Annuity_PolicyHoldersInforce,A873)*INDEX(Annuity_EscalatedAnnuity,A873)</f>
        <v>30732.438912201174</v>
      </c>
      <c r="S873" s="23" cm="1">
        <f t="array" ref="S873">-INDEX(Annuity_ExpensesPaid,A873)-INDEX(Annuity_AnnuitiesPaid,A873)</f>
        <v>-30882.397859082692</v>
      </c>
      <c r="T873" s="23" cm="1">
        <f t="array" ref="T873">IF(A873=Global_MaxT,INDEX(Annuity_NetCF,A873),INDEX(Annuity_NetCF,A873)+(INDEX(Annuity_BEL,(A873+1))*INDEX(Global_DiscountFactor,A873)))</f>
        <v>-2202389.0337009281</v>
      </c>
    </row>
    <row r="874" spans="1:20" x14ac:dyDescent="0.2">
      <c r="A874" s="7">
        <v>872</v>
      </c>
      <c r="B874" s="21">
        <f t="shared" si="26"/>
        <v>94</v>
      </c>
      <c r="C874" s="21"/>
      <c r="D874" s="22" cm="1">
        <f t="array" ref="D874">IF(A874=1,1,INDEX(Life_PolicyHoldersInforce,(A874-1))-INDEX(Life_Deaths,(A874-1))-INDEX(Life_Lapses,(A874-1)))</f>
        <v>3.7974398456221614E-4</v>
      </c>
      <c r="E874" s="22" cm="1">
        <f t="array" ref="E874">(INDEX(Life_PolicyHoldersInforce,A874)-INDEX(Life_Deaths,A874))*INDEX(Life_LapseRateFactor,(Global_DurationInforce+A874))</f>
        <v>3.3152355569263083E-6</v>
      </c>
      <c r="F874" s="22" cm="1">
        <f t="array" ref="F874">INDEX(Life_PolicyHoldersInforce,A874)*INDEX(Global_QxFactor,INDEX(Global_Age,A874),Global_QxIndex)</f>
        <v>4.9631795848931552E-7</v>
      </c>
      <c r="G874" s="11" cm="1">
        <f t="array" ref="G874">INDEX(Life_Deaths,A874)*Life_SumAssured</f>
        <v>0.24815897924465777</v>
      </c>
      <c r="H874" s="11" cm="1">
        <f t="array" ref="H874">INDEX(Life_PolicyHoldersInforce,A874)*Life_Premium</f>
        <v>1.693658171147484E-2</v>
      </c>
      <c r="I874" s="11" cm="1">
        <f t="array" ref="I874">INDEX(Life_PolicyHoldersInforce,A874)*INDEX(Global_EscalatedExpense,A874)</f>
        <v>6.5531614058383467E-2</v>
      </c>
      <c r="J874" s="11" cm="1">
        <f t="array" ref="J874">INDEX(Life_PremiumsReceived,A874)-INDEX(Life_ExpensesPaid,A874)-INDEX(Life_DeathBenefitsPaid,A874)</f>
        <v>-0.29675401159156639</v>
      </c>
      <c r="K874" s="11" cm="1">
        <f t="array" ref="K874">IF(A874=Global_MaxT,INDEX(Life_NetCF,A874),INDEX(Life_NetCF,A874)+(INDEX(Life_BEL,(A874+1))/INDEX(Global_DiscountFactor,A874)))</f>
        <v>-26.724896976448584</v>
      </c>
      <c r="L874" s="11"/>
      <c r="M874" s="5">
        <f t="shared" si="27"/>
        <v>73</v>
      </c>
      <c r="N874" s="22" cm="1">
        <f t="array" ref="N874">INDEX(Annuity_PolicyHoldersInforce,A874)*INDEX(Global_QxFactor,INDEX(Global_Age,A874),Global_QxIndex)</f>
        <v>1.1388834869118982E-3</v>
      </c>
      <c r="O874" s="22" cm="1">
        <f t="array" ref="O874">IF(A874=1,1,INDEX(Annuity_PolicyHoldersInforce,(A874-1))-INDEX(Annuity_Deaths,(A874-1)))</f>
        <v>0.87138525994187865</v>
      </c>
      <c r="P874" s="23" cm="1">
        <f t="array" ref="P874">Annuity_Annuity*((1+Annuity_AnnuityEscalation)^INDEX(Annuity_PolicyAge,A874))</f>
        <v>35222.390860549247</v>
      </c>
      <c r="Q874" s="23" cm="1">
        <f t="array" ref="Q874">INDEX(Annuity_PolicyHoldersInforce,A874)*INDEX(Global_EscalatedExpense,A874)</f>
        <v>150.37310628239777</v>
      </c>
      <c r="R874" s="23" cm="1">
        <f t="array" ref="R874">INDEX(Annuity_PolicyHoldersInforce,A874)*INDEX(Annuity_EscalatedAnnuity,A874)</f>
        <v>30692.272215794157</v>
      </c>
      <c r="S874" s="23" cm="1">
        <f t="array" ref="S874">-INDEX(Annuity_ExpensesPaid,A874)-INDEX(Annuity_AnnuitiesPaid,A874)</f>
        <v>-30842.645322076554</v>
      </c>
      <c r="T874" s="23" cm="1">
        <f t="array" ref="T874">IF(A874=Global_MaxT,INDEX(Annuity_NetCF,A874),INDEX(Annuity_NetCF,A874)+(INDEX(Annuity_BEL,(A874+1))*INDEX(Global_DiscountFactor,A874)))</f>
        <v>-2182076.5541947838</v>
      </c>
    </row>
    <row r="875" spans="1:20" x14ac:dyDescent="0.2">
      <c r="A875" s="7">
        <v>873</v>
      </c>
      <c r="B875" s="21">
        <f t="shared" si="26"/>
        <v>94</v>
      </c>
      <c r="C875" s="21"/>
      <c r="D875" s="22" cm="1">
        <f t="array" ref="D875">IF(A875=1,1,INDEX(Life_PolicyHoldersInforce,(A875-1))-INDEX(Life_Deaths,(A875-1))-INDEX(Life_Lapses,(A875-1)))</f>
        <v>3.7593243104680051E-4</v>
      </c>
      <c r="E875" s="22" cm="1">
        <f t="array" ref="E875">(INDEX(Life_PolicyHoldersInforce,A875)-INDEX(Life_Deaths,A875))*INDEX(Life_LapseRateFactor,(Global_DurationInforce+A875))</f>
        <v>3.2819599863968608E-6</v>
      </c>
      <c r="F875" s="22" cm="1">
        <f t="array" ref="F875">INDEX(Life_PolicyHoldersInforce,A875)*INDEX(Global_QxFactor,INDEX(Global_Age,A875),Global_QxIndex)</f>
        <v>4.9133633261412296E-7</v>
      </c>
      <c r="G875" s="11" cm="1">
        <f t="array" ref="G875">INDEX(Life_Deaths,A875)*Life_SumAssured</f>
        <v>0.24566816630706148</v>
      </c>
      <c r="H875" s="11" cm="1">
        <f t="array" ref="H875">INDEX(Life_PolicyHoldersInforce,A875)*Life_Premium</f>
        <v>1.6766586424687303E-2</v>
      </c>
      <c r="I875" s="11" cm="1">
        <f t="array" ref="I875">INDEX(Life_PolicyHoldersInforce,A875)*INDEX(Global_EscalatedExpense,A875)</f>
        <v>6.5138166497279881E-2</v>
      </c>
      <c r="J875" s="11" cm="1">
        <f t="array" ref="J875">INDEX(Life_PremiumsReceived,A875)-INDEX(Life_ExpensesPaid,A875)-INDEX(Life_DeathBenefitsPaid,A875)</f>
        <v>-0.29403974637965408</v>
      </c>
      <c r="K875" s="11" cm="1">
        <f t="array" ref="K875">IF(A875=Global_MaxT,INDEX(Life_NetCF,A875),INDEX(Life_NetCF,A875)+(INDEX(Life_BEL,(A875+1))/INDEX(Global_DiscountFactor,A875)))</f>
        <v>-26.300125772783112</v>
      </c>
      <c r="L875" s="11"/>
      <c r="M875" s="5">
        <f t="shared" si="27"/>
        <v>73</v>
      </c>
      <c r="N875" s="22" cm="1">
        <f t="array" ref="N875">INDEX(Annuity_PolicyHoldersInforce,A875)*INDEX(Global_QxFactor,INDEX(Global_Age,A875),Global_QxIndex)</f>
        <v>1.1373949884756873E-3</v>
      </c>
      <c r="O875" s="22" cm="1">
        <f t="array" ref="O875">IF(A875=1,1,INDEX(Annuity_PolicyHoldersInforce,(A875-1))-INDEX(Annuity_Deaths,(A875-1)))</f>
        <v>0.87024637645496672</v>
      </c>
      <c r="P875" s="23" cm="1">
        <f t="array" ref="P875">Annuity_Annuity*((1+Annuity_AnnuityEscalation)^INDEX(Annuity_PolicyAge,A875))</f>
        <v>35222.390860549247</v>
      </c>
      <c r="Q875" s="23" cm="1">
        <f t="array" ref="Q875">INDEX(Annuity_PolicyHoldersInforce,A875)*INDEX(Global_EscalatedExpense,A875)</f>
        <v>150.78840951639302</v>
      </c>
      <c r="R875" s="23" cm="1">
        <f t="array" ref="R875">INDEX(Annuity_PolicyHoldersInforce,A875)*INDEX(Annuity_EscalatedAnnuity,A875)</f>
        <v>30652.158016473521</v>
      </c>
      <c r="S875" s="23" cm="1">
        <f t="array" ref="S875">-INDEX(Annuity_ExpensesPaid,A875)-INDEX(Annuity_AnnuitiesPaid,A875)</f>
        <v>-30802.946425989914</v>
      </c>
      <c r="T875" s="23" cm="1">
        <f t="array" ref="T875">IF(A875=Global_MaxT,INDEX(Annuity_NetCF,A875),INDEX(Annuity_NetCF,A875)+(INDEX(Annuity_BEL,(A875+1))*INDEX(Global_DiscountFactor,A875)))</f>
        <v>-2161705.1487020259</v>
      </c>
    </row>
    <row r="876" spans="1:20" x14ac:dyDescent="0.2">
      <c r="A876" s="7">
        <v>874</v>
      </c>
      <c r="B876" s="21">
        <f t="shared" si="26"/>
        <v>94</v>
      </c>
      <c r="C876" s="21"/>
      <c r="D876" s="22" cm="1">
        <f t="array" ref="D876">IF(A876=1,1,INDEX(Life_PolicyHoldersInforce,(A876-1))-INDEX(Life_Deaths,(A876-1))-INDEX(Life_Lapses,(A876-1)))</f>
        <v>3.7215913472778952E-4</v>
      </c>
      <c r="E876" s="22" cm="1">
        <f t="array" ref="E876">(INDEX(Life_PolicyHoldersInforce,A876)-INDEX(Life_Deaths,A876))*INDEX(Life_LapseRateFactor,(Global_DurationInforce+A876))</f>
        <v>3.2490184083017513E-6</v>
      </c>
      <c r="F876" s="22" cm="1">
        <f t="array" ref="F876">INDEX(Life_PolicyHoldersInforce,A876)*INDEX(Global_QxFactor,INDEX(Global_Age,A876),Global_QxIndex)</f>
        <v>4.8640470814616522E-7</v>
      </c>
      <c r="G876" s="11" cm="1">
        <f t="array" ref="G876">INDEX(Life_Deaths,A876)*Life_SumAssured</f>
        <v>0.24320235407308261</v>
      </c>
      <c r="H876" s="11" cm="1">
        <f t="array" ref="H876">INDEX(Life_PolicyHoldersInforce,A876)*Life_Premium</f>
        <v>1.6598297408859413E-2</v>
      </c>
      <c r="I876" s="11" cm="1">
        <f t="array" ref="I876">INDEX(Life_PolicyHoldersInforce,A876)*INDEX(Global_EscalatedExpense,A876)</f>
        <v>6.4747081169818171E-2</v>
      </c>
      <c r="J876" s="11" cm="1">
        <f t="array" ref="J876">INDEX(Life_PremiumsReceived,A876)-INDEX(Life_ExpensesPaid,A876)-INDEX(Life_DeathBenefitsPaid,A876)</f>
        <v>-0.29135113783404137</v>
      </c>
      <c r="K876" s="11" cm="1">
        <f t="array" ref="K876">IF(A876=Global_MaxT,INDEX(Life_NetCF,A876),INDEX(Life_NetCF,A876)+(INDEX(Life_BEL,(A876+1))/INDEX(Global_DiscountFactor,A876)))</f>
        <v>-25.880113266442244</v>
      </c>
      <c r="L876" s="11"/>
      <c r="M876" s="5">
        <f t="shared" si="27"/>
        <v>73</v>
      </c>
      <c r="N876" s="22" cm="1">
        <f t="array" ref="N876">INDEX(Annuity_PolicyHoldersInforce,A876)*INDEX(Global_QxFactor,INDEX(Global_Age,A876),Global_QxIndex)</f>
        <v>1.1359084354778117E-3</v>
      </c>
      <c r="O876" s="22" cm="1">
        <f t="array" ref="O876">IF(A876=1,1,INDEX(Annuity_PolicyHoldersInforce,(A876-1))-INDEX(Annuity_Deaths,(A876-1)))</f>
        <v>0.86910898146649107</v>
      </c>
      <c r="P876" s="23" cm="1">
        <f t="array" ref="P876">Annuity_Annuity*((1+Annuity_AnnuityEscalation)^INDEX(Annuity_PolicyAge,A876))</f>
        <v>35222.390860549247</v>
      </c>
      <c r="Q876" s="23" cm="1">
        <f t="array" ref="Q876">INDEX(Annuity_PolicyHoldersInforce,A876)*INDEX(Global_EscalatedExpense,A876)</f>
        <v>151.20485974256266</v>
      </c>
      <c r="R876" s="23" cm="1">
        <f t="array" ref="R876">INDEX(Annuity_PolicyHoldersInforce,A876)*INDEX(Annuity_EscalatedAnnuity,A876)</f>
        <v>30612.096245626599</v>
      </c>
      <c r="S876" s="23" cm="1">
        <f t="array" ref="S876">-INDEX(Annuity_ExpensesPaid,A876)-INDEX(Annuity_AnnuitiesPaid,A876)</f>
        <v>-30763.301105369163</v>
      </c>
      <c r="T876" s="23" cm="1">
        <f t="array" ref="T876">IF(A876=Global_MaxT,INDEX(Annuity_NetCF,A876),INDEX(Annuity_NetCF,A876)+(INDEX(Annuity_BEL,(A876+1))*INDEX(Global_DiscountFactor,A876)))</f>
        <v>-2141274.4764954154</v>
      </c>
    </row>
    <row r="877" spans="1:20" x14ac:dyDescent="0.2">
      <c r="A877" s="7">
        <v>875</v>
      </c>
      <c r="B877" s="21">
        <f t="shared" si="26"/>
        <v>94</v>
      </c>
      <c r="C877" s="21"/>
      <c r="D877" s="22" cm="1">
        <f t="array" ref="D877">IF(A877=1,1,INDEX(Life_PolicyHoldersInforce,(A877-1))-INDEX(Life_Deaths,(A877-1))-INDEX(Life_Lapses,(A877-1)))</f>
        <v>3.6842371161134157E-4</v>
      </c>
      <c r="E877" s="22" cm="1">
        <f t="array" ref="E877">(INDEX(Life_PolicyHoldersInforce,A877)-INDEX(Life_Deaths,A877))*INDEX(Life_LapseRateFactor,(Global_DurationInforce+A877))</f>
        <v>3.2164074703033805E-6</v>
      </c>
      <c r="F877" s="22" cm="1">
        <f t="array" ref="F877">INDEX(Life_PolicyHoldersInforce,A877)*INDEX(Global_QxFactor,INDEX(Global_Age,A877),Global_QxIndex)</f>
        <v>4.8152258321300384E-7</v>
      </c>
      <c r="G877" s="11" cm="1">
        <f t="array" ref="G877">INDEX(Life_Deaths,A877)*Life_SumAssured</f>
        <v>0.24076129160650192</v>
      </c>
      <c r="H877" s="11" cm="1">
        <f t="array" ref="H877">INDEX(Life_PolicyHoldersInforce,A877)*Life_Premium</f>
        <v>1.6431697537865834E-2</v>
      </c>
      <c r="I877" s="11" cm="1">
        <f t="array" ref="I877">INDEX(Life_PolicyHoldersInforce,A877)*INDEX(Global_EscalatedExpense,A877)</f>
        <v>6.4358343893300779E-2</v>
      </c>
      <c r="J877" s="11" cm="1">
        <f t="array" ref="J877">INDEX(Life_PremiumsReceived,A877)-INDEX(Life_ExpensesPaid,A877)-INDEX(Life_DeathBenefitsPaid,A877)</f>
        <v>-0.28868793796193687</v>
      </c>
      <c r="K877" s="11" cm="1">
        <f t="array" ref="K877">IF(A877=Global_MaxT,INDEX(Life_NetCF,A877),INDEX(Life_NetCF,A877)+(INDEX(Life_BEL,(A877+1))/INDEX(Global_DiscountFactor,A877)))</f>
        <v>-25.464810874041905</v>
      </c>
      <c r="L877" s="11"/>
      <c r="M877" s="5">
        <f t="shared" si="27"/>
        <v>73</v>
      </c>
      <c r="N877" s="22" cm="1">
        <f t="array" ref="N877">INDEX(Annuity_PolicyHoldersInforce,A877)*INDEX(Global_QxFactor,INDEX(Global_Age,A877),Global_QxIndex)</f>
        <v>1.134423825375621E-3</v>
      </c>
      <c r="O877" s="22" cm="1">
        <f t="array" ref="O877">IF(A877=1,1,INDEX(Annuity_PolicyHoldersInforce,(A877-1))-INDEX(Annuity_Deaths,(A877-1)))</f>
        <v>0.86797307303101323</v>
      </c>
      <c r="P877" s="23" cm="1">
        <f t="array" ref="P877">Annuity_Annuity*((1+Annuity_AnnuityEscalation)^INDEX(Annuity_PolicyAge,A877))</f>
        <v>35222.390860549247</v>
      </c>
      <c r="Q877" s="23" cm="1">
        <f t="array" ref="Q877">INDEX(Annuity_PolicyHoldersInforce,A877)*INDEX(Global_EscalatedExpense,A877)</f>
        <v>151.62246012869107</v>
      </c>
      <c r="R877" s="23" cm="1">
        <f t="array" ref="R877">INDEX(Annuity_PolicyHoldersInforce,A877)*INDEX(Annuity_EscalatedAnnuity,A877)</f>
        <v>30572.086834730406</v>
      </c>
      <c r="S877" s="23" cm="1">
        <f t="array" ref="S877">-INDEX(Annuity_ExpensesPaid,A877)-INDEX(Annuity_AnnuitiesPaid,A877)</f>
        <v>-30723.709294859098</v>
      </c>
      <c r="T877" s="23" cm="1">
        <f t="array" ref="T877">IF(A877=Global_MaxT,INDEX(Annuity_NetCF,A877),INDEX(Annuity_NetCF,A877)+(INDEX(Annuity_BEL,(A877+1))*INDEX(Global_DiscountFactor,A877)))</f>
        <v>-2120784.1952549787</v>
      </c>
    </row>
    <row r="878" spans="1:20" x14ac:dyDescent="0.2">
      <c r="A878" s="7">
        <v>876</v>
      </c>
      <c r="B878" s="21">
        <f t="shared" si="26"/>
        <v>95</v>
      </c>
      <c r="C878" s="21"/>
      <c r="D878" s="22" cm="1">
        <f t="array" ref="D878">IF(A878=1,1,INDEX(Life_PolicyHoldersInforce,(A878-1))-INDEX(Life_Deaths,(A878-1))-INDEX(Life_Lapses,(A878-1)))</f>
        <v>3.6472578155782517E-4</v>
      </c>
      <c r="E878" s="22" cm="1">
        <f t="array" ref="E878">(INDEX(Life_PolicyHoldersInforce,A878)-INDEX(Life_Deaths,A878))*INDEX(Life_LapseRateFactor,(Global_DurationInforce+A878))</f>
        <v>3.183602545443651E-6</v>
      </c>
      <c r="F878" s="22" cm="1">
        <f t="array" ref="F878">INDEX(Life_PolicyHoldersInforce,A878)*INDEX(Global_QxFactor,INDEX(Global_Age,A878),Global_QxIndex)</f>
        <v>5.3632472399588941E-7</v>
      </c>
      <c r="G878" s="11" cm="1">
        <f t="array" ref="G878">INDEX(Life_Deaths,A878)*Life_SumAssured</f>
        <v>0.26816236199794469</v>
      </c>
      <c r="H878" s="11" cm="1">
        <f t="array" ref="H878">INDEX(Life_PolicyHoldersInforce,A878)*Life_Premium</f>
        <v>1.6266769857479005E-2</v>
      </c>
      <c r="I878" s="11" cm="1">
        <f t="array" ref="I878">INDEX(Life_PolicyHoldersInforce,A878)*INDEX(Global_EscalatedExpense,A878)</f>
        <v>6.397194057018217E-2</v>
      </c>
      <c r="J878" s="11" cm="1">
        <f t="array" ref="J878">INDEX(Life_PremiumsReceived,A878)-INDEX(Life_ExpensesPaid,A878)-INDEX(Life_DeathBenefitsPaid,A878)</f>
        <v>-0.31586753271064782</v>
      </c>
      <c r="K878" s="11" cm="1">
        <f t="array" ref="K878">IF(A878=Global_MaxT,INDEX(Life_NetCF,A878),INDEX(Life_NetCF,A878)+(INDEX(Life_BEL,(A878+1))/INDEX(Global_DiscountFactor,A878)))</f>
        <v>-25.054170494326112</v>
      </c>
      <c r="L878" s="11"/>
      <c r="M878" s="5">
        <f t="shared" si="27"/>
        <v>74</v>
      </c>
      <c r="N878" s="22" cm="1">
        <f t="array" ref="N878">INDEX(Annuity_PolicyHoldersInforce,A878)*INDEX(Global_QxFactor,INDEX(Global_Age,A878),Global_QxIndex)</f>
        <v>1.2746754487671854E-3</v>
      </c>
      <c r="O878" s="22" cm="1">
        <f t="array" ref="O878">IF(A878=1,1,INDEX(Annuity_PolicyHoldersInforce,(A878-1))-INDEX(Annuity_Deaths,(A878-1)))</f>
        <v>0.86683864920563758</v>
      </c>
      <c r="P878" s="23" cm="1">
        <f t="array" ref="P878">Annuity_Annuity*((1+Annuity_AnnuityEscalation)^INDEX(Annuity_PolicyAge,A878))</f>
        <v>36983.510403576707</v>
      </c>
      <c r="Q878" s="23" cm="1">
        <f t="array" ref="Q878">INDEX(Annuity_PolicyHoldersInforce,A878)*INDEX(Global_EscalatedExpense,A878)</f>
        <v>152.04121385131154</v>
      </c>
      <c r="R878" s="23" cm="1">
        <f t="array" ref="R878">INDEX(Annuity_PolicyHoldersInforce,A878)*INDEX(Annuity_EscalatedAnnuity,A878)</f>
        <v>32058.736201119078</v>
      </c>
      <c r="S878" s="23" cm="1">
        <f t="array" ref="S878">-INDEX(Annuity_ExpensesPaid,A878)-INDEX(Annuity_AnnuitiesPaid,A878)</f>
        <v>-32210.777414970391</v>
      </c>
      <c r="T878" s="23" cm="1">
        <f t="array" ref="T878">IF(A878=Global_MaxT,INDEX(Annuity_NetCF,A878),INDEX(Annuity_NetCF,A878)+(INDEX(Annuity_BEL,(A878+1))*INDEX(Global_DiscountFactor,A878)))</f>
        <v>-2100233.9610601556</v>
      </c>
    </row>
    <row r="879" spans="1:20" x14ac:dyDescent="0.2">
      <c r="A879" s="7">
        <v>877</v>
      </c>
      <c r="B879" s="21">
        <f t="shared" si="26"/>
        <v>95</v>
      </c>
      <c r="C879" s="21"/>
      <c r="D879" s="22" cm="1">
        <f t="array" ref="D879">IF(A879=1,1,INDEX(Life_PolicyHoldersInforce,(A879-1))-INDEX(Life_Deaths,(A879-1))-INDEX(Life_Lapses,(A879-1)))</f>
        <v>3.6100585428838565E-4</v>
      </c>
      <c r="E879" s="22" cm="1">
        <f t="array" ref="E879">(INDEX(Life_PolicyHoldersInforce,A879)-INDEX(Life_Deaths,A879))*INDEX(Life_LapseRateFactor,(Global_DurationInforce+A879))</f>
        <v>3.1511322060196875E-6</v>
      </c>
      <c r="F879" s="22" cm="1">
        <f t="array" ref="F879">INDEX(Life_PolicyHoldersInforce,A879)*INDEX(Global_QxFactor,INDEX(Global_Age,A879),Global_QxIndex)</f>
        <v>5.3085461722815434E-7</v>
      </c>
      <c r="G879" s="11" cm="1">
        <f t="array" ref="G879">INDEX(Life_Deaths,A879)*Life_SumAssured</f>
        <v>0.26542730861407715</v>
      </c>
      <c r="H879" s="11" cm="1">
        <f t="array" ref="H879">INDEX(Life_PolicyHoldersInforce,A879)*Life_Premium</f>
        <v>1.6100861101262E-2</v>
      </c>
      <c r="I879" s="11" cm="1">
        <f t="array" ref="I879">INDEX(Life_PolicyHoldersInforce,A879)*INDEX(Global_EscalatedExpense,A879)</f>
        <v>6.3577446513460034E-2</v>
      </c>
      <c r="J879" s="11" cm="1">
        <f t="array" ref="J879">INDEX(Life_PremiumsReceived,A879)-INDEX(Life_ExpensesPaid,A879)-INDEX(Life_DeathBenefitsPaid,A879)</f>
        <v>-0.31290389402627516</v>
      </c>
      <c r="K879" s="11" cm="1">
        <f t="array" ref="K879">IF(A879=Global_MaxT,INDEX(Life_NetCF,A879),INDEX(Life_NetCF,A879)+(INDEX(Life_BEL,(A879+1))/INDEX(Global_DiscountFactor,A879)))</f>
        <v>-24.618471307683865</v>
      </c>
      <c r="L879" s="11"/>
      <c r="M879" s="5">
        <f t="shared" si="27"/>
        <v>74</v>
      </c>
      <c r="N879" s="22" cm="1">
        <f t="array" ref="N879">INDEX(Annuity_PolicyHoldersInforce,A879)*INDEX(Global_QxFactor,INDEX(Global_Age,A879),Global_QxIndex)</f>
        <v>1.2728010543788194E-3</v>
      </c>
      <c r="O879" s="22" cm="1">
        <f t="array" ref="O879">IF(A879=1,1,INDEX(Annuity_PolicyHoldersInforce,(A879-1))-INDEX(Annuity_Deaths,(A879-1)))</f>
        <v>0.86556397375687044</v>
      </c>
      <c r="P879" s="23" cm="1">
        <f t="array" ref="P879">Annuity_Annuity*((1+Annuity_AnnuityEscalation)^INDEX(Annuity_PolicyAge,A879))</f>
        <v>36983.510403576707</v>
      </c>
      <c r="Q879" s="23" cm="1">
        <f t="array" ref="Q879">INDEX(Annuity_PolicyHoldersInforce,A879)*INDEX(Global_EscalatedExpense,A879)</f>
        <v>152.4361629923734</v>
      </c>
      <c r="R879" s="23" cm="1">
        <f t="array" ref="R879">INDEX(Annuity_PolicyHoldersInforce,A879)*INDEX(Annuity_EscalatedAnnuity,A879)</f>
        <v>32011.594228398415</v>
      </c>
      <c r="S879" s="23" cm="1">
        <f t="array" ref="S879">-INDEX(Annuity_ExpensesPaid,A879)-INDEX(Annuity_AnnuitiesPaid,A879)</f>
        <v>-32164.030391390788</v>
      </c>
      <c r="T879" s="23" cm="1">
        <f t="array" ref="T879">IF(A879=Global_MaxT,INDEX(Annuity_NetCF,A879),INDEX(Annuity_NetCF,A879)+(INDEX(Annuity_BEL,(A879+1))*INDEX(Global_DiscountFactor,A879)))</f>
        <v>-2078089.3910618799</v>
      </c>
    </row>
    <row r="880" spans="1:20" x14ac:dyDescent="0.2">
      <c r="A880" s="7">
        <v>878</v>
      </c>
      <c r="B880" s="21">
        <f t="shared" si="26"/>
        <v>95</v>
      </c>
      <c r="C880" s="21"/>
      <c r="D880" s="22" cm="1">
        <f t="array" ref="D880">IF(A880=1,1,INDEX(Life_PolicyHoldersInforce,(A880-1))-INDEX(Life_Deaths,(A880-1))-INDEX(Life_Lapses,(A880-1)))</f>
        <v>3.573238674651378E-4</v>
      </c>
      <c r="E880" s="22" cm="1">
        <f t="array" ref="E880">(INDEX(Life_PolicyHoldersInforce,A880)-INDEX(Life_Deaths,A880))*INDEX(Life_LapseRateFactor,(Global_DurationInforce+A880))</f>
        <v>3.118993039512964E-6</v>
      </c>
      <c r="F880" s="22" cm="1">
        <f t="array" ref="F880">INDEX(Life_PolicyHoldersInforce,A880)*INDEX(Global_QxFactor,INDEX(Global_Age,A880),Global_QxIndex)</f>
        <v>5.2544030141450294E-7</v>
      </c>
      <c r="G880" s="11" cm="1">
        <f t="array" ref="G880">INDEX(Life_Deaths,A880)*Life_SumAssured</f>
        <v>0.26272015070725147</v>
      </c>
      <c r="H880" s="11" cm="1">
        <f t="array" ref="H880">INDEX(Life_PolicyHoldersInforce,A880)*Life_Premium</f>
        <v>1.5936644488945148E-2</v>
      </c>
      <c r="I880" s="11" cm="1">
        <f t="array" ref="I880">INDEX(Life_PolicyHoldersInforce,A880)*INDEX(Global_EscalatedExpense,A880)</f>
        <v>6.3185385172697769E-2</v>
      </c>
      <c r="J880" s="11" cm="1">
        <f t="array" ref="J880">INDEX(Life_PremiumsReceived,A880)-INDEX(Life_ExpensesPaid,A880)-INDEX(Life_DeathBenefitsPaid,A880)</f>
        <v>-0.30996889139100409</v>
      </c>
      <c r="K880" s="11" cm="1">
        <f t="array" ref="K880">IF(A880=Global_MaxT,INDEX(Life_NetCF,A880),INDEX(Life_NetCF,A880)+(INDEX(Life_BEL,(A880+1))/INDEX(Global_DiscountFactor,A880)))</f>
        <v>-24.18783191872717</v>
      </c>
      <c r="L880" s="11"/>
      <c r="M880" s="5">
        <f t="shared" si="27"/>
        <v>74</v>
      </c>
      <c r="N880" s="22" cm="1">
        <f t="array" ref="N880">INDEX(Annuity_PolicyHoldersInforce,A880)*INDEX(Global_QxFactor,INDEX(Global_Age,A880),Global_QxIndex)</f>
        <v>1.270929416264081E-3</v>
      </c>
      <c r="O880" s="22" cm="1">
        <f t="array" ref="O880">IF(A880=1,1,INDEX(Annuity_PolicyHoldersInforce,(A880-1))-INDEX(Annuity_Deaths,(A880-1)))</f>
        <v>0.86429117270249167</v>
      </c>
      <c r="P880" s="23" cm="1">
        <f t="array" ref="P880">Annuity_Annuity*((1+Annuity_AnnuityEscalation)^INDEX(Annuity_PolicyAge,A880))</f>
        <v>36983.510403576707</v>
      </c>
      <c r="Q880" s="23" cm="1">
        <f t="array" ref="Q880">INDEX(Annuity_PolicyHoldersInforce,A880)*INDEX(Global_EscalatedExpense,A880)</f>
        <v>152.83213807120691</v>
      </c>
      <c r="R880" s="23" cm="1">
        <f t="array" ref="R880">INDEX(Annuity_PolicyHoldersInforce,A880)*INDEX(Annuity_EscalatedAnnuity,A880)</f>
        <v>31964.521577362113</v>
      </c>
      <c r="S880" s="23" cm="1">
        <f t="array" ref="S880">-INDEX(Annuity_ExpensesPaid,A880)-INDEX(Annuity_AnnuitiesPaid,A880)</f>
        <v>-32117.353715433321</v>
      </c>
      <c r="T880" s="23" cm="1">
        <f t="array" ref="T880">IF(A880=Global_MaxT,INDEX(Annuity_NetCF,A880),INDEX(Annuity_NetCF,A880)+(INDEX(Annuity_BEL,(A880+1))*INDEX(Global_DiscountFactor,A880)))</f>
        <v>-2055884.0058164704</v>
      </c>
    </row>
    <row r="881" spans="1:20" x14ac:dyDescent="0.2">
      <c r="A881" s="7">
        <v>879</v>
      </c>
      <c r="B881" s="21">
        <f t="shared" si="26"/>
        <v>95</v>
      </c>
      <c r="C881" s="21"/>
      <c r="D881" s="22" cm="1">
        <f t="array" ref="D881">IF(A881=1,1,INDEX(Life_PolicyHoldersInforce,(A881-1))-INDEX(Life_Deaths,(A881-1))-INDEX(Life_Lapses,(A881-1)))</f>
        <v>3.5367943412421035E-4</v>
      </c>
      <c r="E881" s="22" cm="1">
        <f t="array" ref="E881">(INDEX(Life_PolicyHoldersInforce,A881)-INDEX(Life_Deaths,A881))*INDEX(Life_LapseRateFactor,(Global_DurationInforce+A881))</f>
        <v>3.087181668210064E-6</v>
      </c>
      <c r="F881" s="22" cm="1">
        <f t="array" ref="F881">INDEX(Life_PolicyHoldersInforce,A881)*INDEX(Global_QxFactor,INDEX(Global_Age,A881),Global_QxIndex)</f>
        <v>5.2008120752937698E-7</v>
      </c>
      <c r="G881" s="11" cm="1">
        <f t="array" ref="G881">INDEX(Life_Deaths,A881)*Life_SumAssured</f>
        <v>0.26004060376468852</v>
      </c>
      <c r="H881" s="11" cm="1">
        <f t="array" ref="H881">INDEX(Life_PolicyHoldersInforce,A881)*Life_Premium</f>
        <v>1.5774102761939784E-2</v>
      </c>
      <c r="I881" s="11" cm="1">
        <f t="array" ref="I881">INDEX(Life_PolicyHoldersInforce,A881)*INDEX(Global_EscalatedExpense,A881)</f>
        <v>6.2795741546130449E-2</v>
      </c>
      <c r="J881" s="11" cm="1">
        <f t="array" ref="J881">INDEX(Life_PremiumsReceived,A881)-INDEX(Life_ExpensesPaid,A881)-INDEX(Life_DeathBenefitsPaid,A881)</f>
        <v>-0.30706224254887915</v>
      </c>
      <c r="K881" s="11" cm="1">
        <f t="array" ref="K881">IF(A881=Global_MaxT,INDEX(Life_NetCF,A881),INDEX(Life_NetCF,A881)+(INDEX(Life_BEL,(A881+1))/INDEX(Global_DiscountFactor,A881)))</f>
        <v>-23.762199320599386</v>
      </c>
      <c r="L881" s="11"/>
      <c r="M881" s="5">
        <f t="shared" si="27"/>
        <v>74</v>
      </c>
      <c r="N881" s="22" cm="1">
        <f t="array" ref="N881">INDEX(Annuity_PolicyHoldersInforce,A881)*INDEX(Global_QxFactor,INDEX(Global_Age,A881),Global_QxIndex)</f>
        <v>1.2690605303699041E-3</v>
      </c>
      <c r="O881" s="22" cm="1">
        <f t="array" ref="O881">IF(A881=1,1,INDEX(Annuity_PolicyHoldersInforce,(A881-1))-INDEX(Annuity_Deaths,(A881-1)))</f>
        <v>0.86302024328622762</v>
      </c>
      <c r="P881" s="23" cm="1">
        <f t="array" ref="P881">Annuity_Annuity*((1+Annuity_AnnuityEscalation)^INDEX(Annuity_PolicyAge,A881))</f>
        <v>36983.510403576707</v>
      </c>
      <c r="Q881" s="23" cm="1">
        <f t="array" ref="Q881">INDEX(Annuity_PolicyHoldersInforce,A881)*INDEX(Global_EscalatedExpense,A881)</f>
        <v>153.22914175283353</v>
      </c>
      <c r="R881" s="23" cm="1">
        <f t="array" ref="R881">INDEX(Annuity_PolicyHoldersInforce,A881)*INDEX(Annuity_EscalatedAnnuity,A881)</f>
        <v>31917.5181460735</v>
      </c>
      <c r="S881" s="23" cm="1">
        <f t="array" ref="S881">-INDEX(Annuity_ExpensesPaid,A881)-INDEX(Annuity_AnnuitiesPaid,A881)</f>
        <v>-32070.747287826332</v>
      </c>
      <c r="T881" s="23" cm="1">
        <f t="array" ref="T881">IF(A881=Global_MaxT,INDEX(Annuity_NetCF,A881),INDEX(Annuity_NetCF,A881)+(INDEX(Annuity_BEL,(A881+1))*INDEX(Global_DiscountFactor,A881)))</f>
        <v>-2033617.4386125938</v>
      </c>
    </row>
    <row r="882" spans="1:20" x14ac:dyDescent="0.2">
      <c r="A882" s="7">
        <v>880</v>
      </c>
      <c r="B882" s="21">
        <f t="shared" si="26"/>
        <v>95</v>
      </c>
      <c r="C882" s="21"/>
      <c r="D882" s="22" cm="1">
        <f t="array" ref="D882">IF(A882=1,1,INDEX(Life_PolicyHoldersInforce,(A882-1))-INDEX(Life_Deaths,(A882-1))-INDEX(Life_Lapses,(A882-1)))</f>
        <v>3.5007217124847091E-4</v>
      </c>
      <c r="E882" s="22" cm="1">
        <f t="array" ref="E882">(INDEX(Life_PolicyHoldersInforce,A882)-INDEX(Life_Deaths,A882))*INDEX(Life_LapseRateFactor,(Global_DurationInforce+A882))</f>
        <v>3.0556947488476943E-6</v>
      </c>
      <c r="F882" s="22" cm="1">
        <f t="array" ref="F882">INDEX(Life_PolicyHoldersInforce,A882)*INDEX(Global_QxFactor,INDEX(Global_Age,A882),Global_QxIndex)</f>
        <v>5.1477677235084862E-7</v>
      </c>
      <c r="G882" s="11" cm="1">
        <f t="array" ref="G882">INDEX(Life_Deaths,A882)*Life_SumAssured</f>
        <v>0.25738838617542431</v>
      </c>
      <c r="H882" s="11" cm="1">
        <f t="array" ref="H882">INDEX(Life_PolicyHoldersInforce,A882)*Life_Premium</f>
        <v>1.5613218837681802E-2</v>
      </c>
      <c r="I882" s="11" cm="1">
        <f t="array" ref="I882">INDEX(Life_PolicyHoldersInforce,A882)*INDEX(Global_EscalatedExpense,A882)</f>
        <v>6.2408500724504601E-2</v>
      </c>
      <c r="J882" s="11" cm="1">
        <f t="array" ref="J882">INDEX(Life_PremiumsReceived,A882)-INDEX(Life_ExpensesPaid,A882)-INDEX(Life_DeathBenefitsPaid,A882)</f>
        <v>-0.30418366806224711</v>
      </c>
      <c r="K882" s="11" cm="1">
        <f t="array" ref="K882">IF(A882=Global_MaxT,INDEX(Life_NetCF,A882),INDEX(Life_NetCF,A882)+(INDEX(Life_BEL,(A882+1))/INDEX(Global_DiscountFactor,A882)))</f>
        <v>-23.341521044096346</v>
      </c>
      <c r="L882" s="11"/>
      <c r="M882" s="5">
        <f t="shared" si="27"/>
        <v>74</v>
      </c>
      <c r="N882" s="22" cm="1">
        <f t="array" ref="N882">INDEX(Annuity_PolicyHoldersInforce,A882)*INDEX(Global_QxFactor,INDEX(Global_Age,A882),Global_QxIndex)</f>
        <v>1.2671943926491824E-3</v>
      </c>
      <c r="O882" s="22" cm="1">
        <f t="array" ref="O882">IF(A882=1,1,INDEX(Annuity_PolicyHoldersInforce,(A882-1))-INDEX(Annuity_Deaths,(A882-1)))</f>
        <v>0.86175118275585771</v>
      </c>
      <c r="P882" s="23" cm="1">
        <f t="array" ref="P882">Annuity_Annuity*((1+Annuity_AnnuityEscalation)^INDEX(Annuity_PolicyAge,A882))</f>
        <v>36983.510403576707</v>
      </c>
      <c r="Q882" s="23" cm="1">
        <f t="array" ref="Q882">INDEX(Annuity_PolicyHoldersInforce,A882)*INDEX(Global_EscalatedExpense,A882)</f>
        <v>153.62717670919849</v>
      </c>
      <c r="R882" s="23" cm="1">
        <f t="array" ref="R882">INDEX(Annuity_PolicyHoldersInforce,A882)*INDEX(Annuity_EscalatedAnnuity,A882)</f>
        <v>31870.583832745797</v>
      </c>
      <c r="S882" s="23" cm="1">
        <f t="array" ref="S882">-INDEX(Annuity_ExpensesPaid,A882)-INDEX(Annuity_AnnuitiesPaid,A882)</f>
        <v>-32024.211009454997</v>
      </c>
      <c r="T882" s="23" cm="1">
        <f t="array" ref="T882">IF(A882=Global_MaxT,INDEX(Annuity_NetCF,A882),INDEX(Annuity_NetCF,A882)+(INDEX(Annuity_BEL,(A882+1))*INDEX(Global_DiscountFactor,A882)))</f>
        <v>-2011289.3210536859</v>
      </c>
    </row>
    <row r="883" spans="1:20" x14ac:dyDescent="0.2">
      <c r="A883" s="7">
        <v>881</v>
      </c>
      <c r="B883" s="21">
        <f t="shared" si="26"/>
        <v>95</v>
      </c>
      <c r="C883" s="21"/>
      <c r="D883" s="22" cm="1">
        <f t="array" ref="D883">IF(A883=1,1,INDEX(Life_PolicyHoldersInforce,(A883-1))-INDEX(Life_Deaths,(A883-1))-INDEX(Life_Lapses,(A883-1)))</f>
        <v>3.4650169972727236E-4</v>
      </c>
      <c r="E883" s="22" cm="1">
        <f t="array" ref="E883">(INDEX(Life_PolicyHoldersInforce,A883)-INDEX(Life_Deaths,A883))*INDEX(Life_LapseRateFactor,(Global_DurationInforce+A883))</f>
        <v>3.0245289722613203E-6</v>
      </c>
      <c r="F883" s="22" cm="1">
        <f t="array" ref="F883">INDEX(Life_PolicyHoldersInforce,A883)*INDEX(Global_QxFactor,INDEX(Global_Age,A883),Global_QxIndex)</f>
        <v>5.09526438401428E-7</v>
      </c>
      <c r="G883" s="11" cm="1">
        <f t="array" ref="G883">INDEX(Life_Deaths,A883)*Life_SumAssured</f>
        <v>0.25476321920071399</v>
      </c>
      <c r="H883" s="11" cm="1">
        <f t="array" ref="H883">INDEX(Life_PolicyHoldersInforce,A883)*Life_Premium</f>
        <v>1.5453975807836348E-2</v>
      </c>
      <c r="I883" s="11" cm="1">
        <f t="array" ref="I883">INDEX(Life_PolicyHoldersInforce,A883)*INDEX(Global_EscalatedExpense,A883)</f>
        <v>6.2023647890507211E-2</v>
      </c>
      <c r="J883" s="11" cm="1">
        <f t="array" ref="J883">INDEX(Life_PremiumsReceived,A883)-INDEX(Life_ExpensesPaid,A883)-INDEX(Life_DeathBenefitsPaid,A883)</f>
        <v>-0.30133289128338486</v>
      </c>
      <c r="K883" s="11" cm="1">
        <f t="array" ref="K883">IF(A883=Global_MaxT,INDEX(Life_NetCF,A883),INDEX(Life_NetCF,A883)+(INDEX(Life_BEL,(A883+1))/INDEX(Global_DiscountFactor,A883)))</f>
        <v>-22.925745152257317</v>
      </c>
      <c r="L883" s="11"/>
      <c r="M883" s="5">
        <f t="shared" si="27"/>
        <v>74</v>
      </c>
      <c r="N883" s="22" cm="1">
        <f t="array" ref="N883">INDEX(Annuity_PolicyHoldersInforce,A883)*INDEX(Global_QxFactor,INDEX(Global_Age,A883),Global_QxIndex)</f>
        <v>1.2653309990607613E-3</v>
      </c>
      <c r="O883" s="22" cm="1">
        <f t="array" ref="O883">IF(A883=1,1,INDEX(Annuity_PolicyHoldersInforce,(A883-1))-INDEX(Annuity_Deaths,(A883-1)))</f>
        <v>0.8604839883632085</v>
      </c>
      <c r="P883" s="23" cm="1">
        <f t="array" ref="P883">Annuity_Annuity*((1+Annuity_AnnuityEscalation)^INDEX(Annuity_PolicyAge,A883))</f>
        <v>36983.510403576707</v>
      </c>
      <c r="Q883" s="23" cm="1">
        <f t="array" ref="Q883">INDEX(Annuity_PolicyHoldersInforce,A883)*INDEX(Global_EscalatedExpense,A883)</f>
        <v>154.0262456191879</v>
      </c>
      <c r="R883" s="23" cm="1">
        <f t="array" ref="R883">INDEX(Annuity_PolicyHoldersInforce,A883)*INDEX(Annuity_EscalatedAnnuity,A883)</f>
        <v>31823.7185357419</v>
      </c>
      <c r="S883" s="23" cm="1">
        <f t="array" ref="S883">-INDEX(Annuity_ExpensesPaid,A883)-INDEX(Annuity_AnnuitiesPaid,A883)</f>
        <v>-31977.744781361089</v>
      </c>
      <c r="T883" s="23" cm="1">
        <f t="array" ref="T883">IF(A883=Global_MaxT,INDEX(Annuity_NetCF,A883),INDEX(Annuity_NetCF,A883)+(INDEX(Annuity_BEL,(A883+1))*INDEX(Global_DiscountFactor,A883)))</f>
        <v>-1988899.2830495904</v>
      </c>
    </row>
    <row r="884" spans="1:20" x14ac:dyDescent="0.2">
      <c r="A884" s="7">
        <v>882</v>
      </c>
      <c r="B884" s="21">
        <f t="shared" si="26"/>
        <v>95</v>
      </c>
      <c r="C884" s="21"/>
      <c r="D884" s="22" cm="1">
        <f t="array" ref="D884">IF(A884=1,1,INDEX(Life_PolicyHoldersInforce,(A884-1))-INDEX(Life_Deaths,(A884-1))-INDEX(Life_Lapses,(A884-1)))</f>
        <v>3.4296764431660963E-4</v>
      </c>
      <c r="E884" s="22" cm="1">
        <f t="array" ref="E884">(INDEX(Life_PolicyHoldersInforce,A884)-INDEX(Life_Deaths,A884))*INDEX(Life_LapseRateFactor,(Global_DurationInforce+A884))</f>
        <v>2.9936810630373845E-6</v>
      </c>
      <c r="F884" s="22" cm="1">
        <f t="array" ref="F884">INDEX(Life_PolicyHoldersInforce,A884)*INDEX(Global_QxFactor,INDEX(Global_Age,A884),Global_QxIndex)</f>
        <v>5.0432965388947446E-7</v>
      </c>
      <c r="G884" s="11" cm="1">
        <f t="array" ref="G884">INDEX(Life_Deaths,A884)*Life_SumAssured</f>
        <v>0.25216482694473724</v>
      </c>
      <c r="H884" s="11" cm="1">
        <f t="array" ref="H884">INDEX(Life_PolicyHoldersInforce,A884)*Life_Premium</f>
        <v>1.529635693652079E-2</v>
      </c>
      <c r="I884" s="11" cm="1">
        <f t="array" ref="I884">INDEX(Life_PolicyHoldersInforce,A884)*INDEX(Global_EscalatedExpense,A884)</f>
        <v>6.1641168318198838E-2</v>
      </c>
      <c r="J884" s="11" cm="1">
        <f t="array" ref="J884">INDEX(Life_PremiumsReceived,A884)-INDEX(Life_ExpensesPaid,A884)-INDEX(Life_DeathBenefitsPaid,A884)</f>
        <v>-0.29850963832641531</v>
      </c>
      <c r="K884" s="11" cm="1">
        <f t="array" ref="K884">IF(A884=Global_MaxT,INDEX(Life_NetCF,A884),INDEX(Life_NetCF,A884)+(INDEX(Life_BEL,(A884+1))/INDEX(Global_DiscountFactor,A884)))</f>
        <v>-22.514820235010411</v>
      </c>
      <c r="L884" s="11"/>
      <c r="M884" s="5">
        <f t="shared" si="27"/>
        <v>74</v>
      </c>
      <c r="N884" s="22" cm="1">
        <f t="array" ref="N884">INDEX(Annuity_PolicyHoldersInforce,A884)*INDEX(Global_QxFactor,INDEX(Global_Age,A884),Global_QxIndex)</f>
        <v>1.2634703455694284E-3</v>
      </c>
      <c r="O884" s="22" cm="1">
        <f t="array" ref="O884">IF(A884=1,1,INDEX(Annuity_PolicyHoldersInforce,(A884-1))-INDEX(Annuity_Deaths,(A884-1)))</f>
        <v>0.85921865736414771</v>
      </c>
      <c r="P884" s="23" cm="1">
        <f t="array" ref="P884">Annuity_Annuity*((1+Annuity_AnnuityEscalation)^INDEX(Annuity_PolicyAge,A884))</f>
        <v>36983.510403576707</v>
      </c>
      <c r="Q884" s="23" cm="1">
        <f t="array" ref="Q884">INDEX(Annuity_PolicyHoldersInforce,A884)*INDEX(Global_EscalatedExpense,A884)</f>
        <v>154.42635116864662</v>
      </c>
      <c r="R884" s="23" cm="1">
        <f t="array" ref="R884">INDEX(Annuity_PolicyHoldersInforce,A884)*INDEX(Annuity_EscalatedAnnuity,A884)</f>
        <v>31776.922153574167</v>
      </c>
      <c r="S884" s="23" cm="1">
        <f t="array" ref="S884">-INDEX(Annuity_ExpensesPaid,A884)-INDEX(Annuity_AnnuitiesPaid,A884)</f>
        <v>-31931.348504742815</v>
      </c>
      <c r="T884" s="23" cm="1">
        <f t="array" ref="T884">IF(A884=Global_MaxT,INDEX(Annuity_NetCF,A884),INDEX(Annuity_NetCF,A884)+(INDEX(Annuity_BEL,(A884+1))*INDEX(Global_DiscountFactor,A884)))</f>
        <v>-1966446.9528081587</v>
      </c>
    </row>
    <row r="885" spans="1:20" x14ac:dyDescent="0.2">
      <c r="A885" s="7">
        <v>883</v>
      </c>
      <c r="B885" s="21">
        <f t="shared" si="26"/>
        <v>95</v>
      </c>
      <c r="C885" s="21"/>
      <c r="D885" s="22" cm="1">
        <f t="array" ref="D885">IF(A885=1,1,INDEX(Life_PolicyHoldersInforce,(A885-1))-INDEX(Life_Deaths,(A885-1))-INDEX(Life_Lapses,(A885-1)))</f>
        <v>3.3946963359968277E-4</v>
      </c>
      <c r="E885" s="22" cm="1">
        <f t="array" ref="E885">(INDEX(Life_PolicyHoldersInforce,A885)-INDEX(Life_Deaths,A885))*INDEX(Life_LapseRateFactor,(Global_DurationInforce+A885))</f>
        <v>2.9631477791690714E-6</v>
      </c>
      <c r="F885" s="22" cm="1">
        <f t="array" ref="F885">INDEX(Life_PolicyHoldersInforce,A885)*INDEX(Global_QxFactor,INDEX(Global_Age,A885),Global_QxIndex)</f>
        <v>4.9918587265120456E-7</v>
      </c>
      <c r="G885" s="11" cm="1">
        <f t="array" ref="G885">INDEX(Life_Deaths,A885)*Life_SumAssured</f>
        <v>0.24959293632560228</v>
      </c>
      <c r="H885" s="11" cm="1">
        <f t="array" ref="H885">INDEX(Life_PolicyHoldersInforce,A885)*Life_Premium</f>
        <v>1.5140345658545853E-2</v>
      </c>
      <c r="I885" s="11" cm="1">
        <f t="array" ref="I885">INDEX(Life_PolicyHoldersInforce,A885)*INDEX(Global_EscalatedExpense,A885)</f>
        <v>6.1261047372449993E-2</v>
      </c>
      <c r="J885" s="11" cm="1">
        <f t="array" ref="J885">INDEX(Life_PremiumsReceived,A885)-INDEX(Life_ExpensesPaid,A885)-INDEX(Life_DeathBenefitsPaid,A885)</f>
        <v>-0.29571363803950645</v>
      </c>
      <c r="K885" s="11" cm="1">
        <f t="array" ref="K885">IF(A885=Global_MaxT,INDEX(Life_NetCF,A885),INDEX(Life_NetCF,A885)+(INDEX(Life_BEL,(A885+1))/INDEX(Global_DiscountFactor,A885)))</f>
        <v>-22.108695403871881</v>
      </c>
      <c r="L885" s="11"/>
      <c r="M885" s="5">
        <f t="shared" si="27"/>
        <v>74</v>
      </c>
      <c r="N885" s="22" cm="1">
        <f t="array" ref="N885">INDEX(Annuity_PolicyHoldersInforce,A885)*INDEX(Global_QxFactor,INDEX(Global_Age,A885),Global_QxIndex)</f>
        <v>1.2616124281459049E-3</v>
      </c>
      <c r="O885" s="22" cm="1">
        <f t="array" ref="O885">IF(A885=1,1,INDEX(Annuity_PolicyHoldersInforce,(A885-1))-INDEX(Annuity_Deaths,(A885-1)))</f>
        <v>0.85795518701857831</v>
      </c>
      <c r="P885" s="23" cm="1">
        <f t="array" ref="P885">Annuity_Annuity*((1+Annuity_AnnuityEscalation)^INDEX(Annuity_PolicyAge,A885))</f>
        <v>36983.510403576707</v>
      </c>
      <c r="Q885" s="23" cm="1">
        <f t="array" ref="Q885">INDEX(Annuity_PolicyHoldersInforce,A885)*INDEX(Global_EscalatedExpense,A885)</f>
        <v>154.82749605039618</v>
      </c>
      <c r="R885" s="23" cm="1">
        <f t="array" ref="R885">INDEX(Annuity_PolicyHoldersInforce,A885)*INDEX(Annuity_EscalatedAnnuity,A885)</f>
        <v>31730.194584904191</v>
      </c>
      <c r="S885" s="23" cm="1">
        <f t="array" ref="S885">-INDEX(Annuity_ExpensesPaid,A885)-INDEX(Annuity_AnnuitiesPaid,A885)</f>
        <v>-31885.022080954586</v>
      </c>
      <c r="T885" s="23" cm="1">
        <f t="array" ref="T885">IF(A885=Global_MaxT,INDEX(Annuity_NetCF,A885),INDEX(Annuity_NetCF,A885)+(INDEX(Annuity_BEL,(A885+1))*INDEX(Global_DiscountFactor,A885)))</f>
        <v>-1943931.9568268079</v>
      </c>
    </row>
    <row r="886" spans="1:20" x14ac:dyDescent="0.2">
      <c r="A886" s="7">
        <v>884</v>
      </c>
      <c r="B886" s="21">
        <f t="shared" si="26"/>
        <v>95</v>
      </c>
      <c r="C886" s="21"/>
      <c r="D886" s="22" cm="1">
        <f t="array" ref="D886">IF(A886=1,1,INDEX(Life_PolicyHoldersInforce,(A886-1))-INDEX(Life_Deaths,(A886-1))-INDEX(Life_Lapses,(A886-1)))</f>
        <v>3.3600729994786248E-4</v>
      </c>
      <c r="E886" s="22" cm="1">
        <f t="array" ref="E886">(INDEX(Life_PolicyHoldersInforce,A886)-INDEX(Life_Deaths,A886))*INDEX(Life_LapseRateFactor,(Global_DurationInforce+A886))</f>
        <v>2.9329259117155836E-6</v>
      </c>
      <c r="F886" s="22" cm="1">
        <f t="array" ref="F886">INDEX(Life_PolicyHoldersInforce,A886)*INDEX(Global_QxFactor,INDEX(Global_Age,A886),Global_QxIndex)</f>
        <v>4.9409455409329295E-7</v>
      </c>
      <c r="G886" s="11" cm="1">
        <f t="array" ref="G886">INDEX(Life_Deaths,A886)*Life_SumAssured</f>
        <v>0.24704727704664647</v>
      </c>
      <c r="H886" s="11" cm="1">
        <f t="array" ref="H886">INDEX(Life_PolicyHoldersInforce,A886)*Life_Premium</f>
        <v>1.4985925577674667E-2</v>
      </c>
      <c r="I886" s="11" cm="1">
        <f t="array" ref="I886">INDEX(Life_PolicyHoldersInforce,A886)*INDEX(Global_EscalatedExpense,A886)</f>
        <v>6.0883270508381243E-2</v>
      </c>
      <c r="J886" s="11" cm="1">
        <f t="array" ref="J886">INDEX(Life_PremiumsReceived,A886)-INDEX(Life_ExpensesPaid,A886)-INDEX(Life_DeathBenefitsPaid,A886)</f>
        <v>-0.29294462197735305</v>
      </c>
      <c r="K886" s="11" cm="1">
        <f t="array" ref="K886">IF(A886=Global_MaxT,INDEX(Life_NetCF,A886),INDEX(Life_NetCF,A886)+(INDEX(Life_BEL,(A886+1))/INDEX(Global_DiscountFactor,A886)))</f>
        <v>-21.707320286698774</v>
      </c>
      <c r="L886" s="11"/>
      <c r="M886" s="5">
        <f t="shared" si="27"/>
        <v>74</v>
      </c>
      <c r="N886" s="22" cm="1">
        <f t="array" ref="N886">INDEX(Annuity_PolicyHoldersInforce,A886)*INDEX(Global_QxFactor,INDEX(Global_Age,A886),Global_QxIndex)</f>
        <v>1.259757242766837E-3</v>
      </c>
      <c r="O886" s="22" cm="1">
        <f t="array" ref="O886">IF(A886=1,1,INDEX(Annuity_PolicyHoldersInforce,(A886-1))-INDEX(Annuity_Deaths,(A886-1)))</f>
        <v>0.85669357459043238</v>
      </c>
      <c r="P886" s="23" cm="1">
        <f t="array" ref="P886">Annuity_Annuity*((1+Annuity_AnnuityEscalation)^INDEX(Annuity_PolicyAge,A886))</f>
        <v>36983.510403576707</v>
      </c>
      <c r="Q886" s="23" cm="1">
        <f t="array" ref="Q886">INDEX(Annuity_PolicyHoldersInforce,A886)*INDEX(Global_EscalatedExpense,A886)</f>
        <v>155.22968296425307</v>
      </c>
      <c r="R886" s="23" cm="1">
        <f t="array" ref="R886">INDEX(Annuity_PolicyHoldersInforce,A886)*INDEX(Annuity_EscalatedAnnuity,A886)</f>
        <v>31683.535728542574</v>
      </c>
      <c r="S886" s="23" cm="1">
        <f t="array" ref="S886">-INDEX(Annuity_ExpensesPaid,A886)-INDEX(Annuity_AnnuitiesPaid,A886)</f>
        <v>-31838.765411506829</v>
      </c>
      <c r="T886" s="23" cm="1">
        <f t="array" ref="T886">IF(A886=Global_MaxT,INDEX(Annuity_NetCF,A886),INDEX(Annuity_NetCF,A886)+(INDEX(Annuity_BEL,(A886+1))*INDEX(Global_DiscountFactor,A886)))</f>
        <v>-1921353.9198840379</v>
      </c>
    </row>
    <row r="887" spans="1:20" x14ac:dyDescent="0.2">
      <c r="A887" s="7">
        <v>885</v>
      </c>
      <c r="B887" s="21">
        <f t="shared" si="26"/>
        <v>95</v>
      </c>
      <c r="C887" s="21"/>
      <c r="D887" s="22" cm="1">
        <f t="array" ref="D887">IF(A887=1,1,INDEX(Life_PolicyHoldersInforce,(A887-1))-INDEX(Life_Deaths,(A887-1))-INDEX(Life_Lapses,(A887-1)))</f>
        <v>3.3258027948205357E-4</v>
      </c>
      <c r="E887" s="22" cm="1">
        <f t="array" ref="E887">(INDEX(Life_PolicyHoldersInforce,A887)-INDEX(Life_Deaths,A887))*INDEX(Life_LapseRateFactor,(Global_DurationInforce+A887))</f>
        <v>2.9030122844648954E-6</v>
      </c>
      <c r="F887" s="22" cm="1">
        <f t="array" ref="F887">INDEX(Life_PolicyHoldersInforce,A887)*INDEX(Global_QxFactor,INDEX(Global_Age,A887),Global_QxIndex)</f>
        <v>4.890551631360572E-7</v>
      </c>
      <c r="G887" s="11" cm="1">
        <f t="array" ref="G887">INDEX(Life_Deaths,A887)*Life_SumAssured</f>
        <v>0.24452758156802859</v>
      </c>
      <c r="H887" s="11" cm="1">
        <f t="array" ref="H887">INDEX(Life_PolicyHoldersInforce,A887)*Life_Premium</f>
        <v>1.483308046489959E-2</v>
      </c>
      <c r="I887" s="11" cm="1">
        <f t="array" ref="I887">INDEX(Life_PolicyHoldersInforce,A887)*INDEX(Global_EscalatedExpense,A887)</f>
        <v>6.0507823270806803E-2</v>
      </c>
      <c r="J887" s="11" cm="1">
        <f t="array" ref="J887">INDEX(Life_PremiumsReceived,A887)-INDEX(Life_ExpensesPaid,A887)-INDEX(Life_DeathBenefitsPaid,A887)</f>
        <v>-0.29020232437393578</v>
      </c>
      <c r="K887" s="11" cm="1">
        <f t="array" ref="K887">IF(A887=Global_MaxT,INDEX(Life_NetCF,A887),INDEX(Life_NetCF,A887)+(INDEX(Life_BEL,(A887+1))/INDEX(Global_DiscountFactor,A887)))</f>
        <v>-21.310645022494356</v>
      </c>
      <c r="L887" s="11"/>
      <c r="M887" s="5">
        <f t="shared" si="27"/>
        <v>74</v>
      </c>
      <c r="N887" s="22" cm="1">
        <f t="array" ref="N887">INDEX(Annuity_PolicyHoldersInforce,A887)*INDEX(Global_QxFactor,INDEX(Global_Age,A887),Global_QxIndex)</f>
        <v>1.2579047854147877E-3</v>
      </c>
      <c r="O887" s="22" cm="1">
        <f t="array" ref="O887">IF(A887=1,1,INDEX(Annuity_PolicyHoldersInforce,(A887-1))-INDEX(Annuity_Deaths,(A887-1)))</f>
        <v>0.85543381734766555</v>
      </c>
      <c r="P887" s="23" cm="1">
        <f t="array" ref="P887">Annuity_Annuity*((1+Annuity_AnnuityEscalation)^INDEX(Annuity_PolicyAge,A887))</f>
        <v>36983.510403576707</v>
      </c>
      <c r="Q887" s="23" cm="1">
        <f t="array" ref="Q887">INDEX(Annuity_PolicyHoldersInforce,A887)*INDEX(Global_EscalatedExpense,A887)</f>
        <v>155.63291461704731</v>
      </c>
      <c r="R887" s="23" cm="1">
        <f t="array" ref="R887">INDEX(Annuity_PolicyHoldersInforce,A887)*INDEX(Annuity_EscalatedAnnuity,A887)</f>
        <v>31636.945483448726</v>
      </c>
      <c r="S887" s="23" cm="1">
        <f t="array" ref="S887">-INDEX(Annuity_ExpensesPaid,A887)-INDEX(Annuity_AnnuitiesPaid,A887)</f>
        <v>-31792.578398065772</v>
      </c>
      <c r="T887" s="23" cm="1">
        <f t="array" ref="T887">IF(A887=Global_MaxT,INDEX(Annuity_NetCF,A887),INDEX(Annuity_NetCF,A887)+(INDEX(Annuity_BEL,(A887+1))*INDEX(Global_DiscountFactor,A887)))</f>
        <v>-1898712.4650309081</v>
      </c>
    </row>
    <row r="888" spans="1:20" x14ac:dyDescent="0.2">
      <c r="A888" s="7">
        <v>886</v>
      </c>
      <c r="B888" s="21">
        <f t="shared" si="26"/>
        <v>95</v>
      </c>
      <c r="C888" s="21"/>
      <c r="D888" s="22" cm="1">
        <f t="array" ref="D888">IF(A888=1,1,INDEX(Life_PolicyHoldersInforce,(A888-1))-INDEX(Life_Deaths,(A888-1))-INDEX(Life_Lapses,(A888-1)))</f>
        <v>3.2918821203445261E-4</v>
      </c>
      <c r="E888" s="22" cm="1">
        <f t="array" ref="E888">(INDEX(Life_PolicyHoldersInforce,A888)-INDEX(Life_Deaths,A888))*INDEX(Life_LapseRateFactor,(Global_DurationInforce+A888))</f>
        <v>2.8734037535999427E-6</v>
      </c>
      <c r="F888" s="22" cm="1">
        <f t="array" ref="F888">INDEX(Life_PolicyHoldersInforce,A888)*INDEX(Global_QxFactor,INDEX(Global_Age,A888),Global_QxIndex)</f>
        <v>4.8406717015722358E-7</v>
      </c>
      <c r="G888" s="11" cm="1">
        <f t="array" ref="G888">INDEX(Life_Deaths,A888)*Life_SumAssured</f>
        <v>0.24203358507861178</v>
      </c>
      <c r="H888" s="11" cm="1">
        <f t="array" ref="H888">INDEX(Life_PolicyHoldersInforce,A888)*Life_Premium</f>
        <v>1.4681794256736587E-2</v>
      </c>
      <c r="I888" s="11" cm="1">
        <f t="array" ref="I888">INDEX(Life_PolicyHoldersInforce,A888)*INDEX(Global_EscalatedExpense,A888)</f>
        <v>6.0134691293681167E-2</v>
      </c>
      <c r="J888" s="11" cm="1">
        <f t="array" ref="J888">INDEX(Life_PremiumsReceived,A888)-INDEX(Life_ExpensesPaid,A888)-INDEX(Life_DeathBenefitsPaid,A888)</f>
        <v>-0.28748648211555639</v>
      </c>
      <c r="K888" s="11" cm="1">
        <f t="array" ref="K888">IF(A888=Global_MaxT,INDEX(Life_NetCF,A888),INDEX(Life_NetCF,A888)+(INDEX(Life_BEL,(A888+1))/INDEX(Global_DiscountFactor,A888)))</f>
        <v>-20.918620256265836</v>
      </c>
      <c r="L888" s="11"/>
      <c r="M888" s="5">
        <f t="shared" si="27"/>
        <v>74</v>
      </c>
      <c r="N888" s="22" cm="1">
        <f t="array" ref="N888">INDEX(Annuity_PolicyHoldersInforce,A888)*INDEX(Global_QxFactor,INDEX(Global_Age,A888),Global_QxIndex)</f>
        <v>1.256055052078227E-3</v>
      </c>
      <c r="O888" s="22" cm="1">
        <f t="array" ref="O888">IF(A888=1,1,INDEX(Annuity_PolicyHoldersInforce,(A888-1))-INDEX(Annuity_Deaths,(A888-1)))</f>
        <v>0.85417591256225078</v>
      </c>
      <c r="P888" s="23" cm="1">
        <f t="array" ref="P888">Annuity_Annuity*((1+Annuity_AnnuityEscalation)^INDEX(Annuity_PolicyAge,A888))</f>
        <v>36983.510403576707</v>
      </c>
      <c r="Q888" s="23" cm="1">
        <f t="array" ref="Q888">INDEX(Annuity_PolicyHoldersInforce,A888)*INDEX(Global_EscalatedExpense,A888)</f>
        <v>156.03719372263993</v>
      </c>
      <c r="R888" s="23" cm="1">
        <f t="array" ref="R888">INDEX(Annuity_PolicyHoldersInforce,A888)*INDEX(Annuity_EscalatedAnnuity,A888)</f>
        <v>31590.423748730631</v>
      </c>
      <c r="S888" s="23" cm="1">
        <f t="array" ref="S888">-INDEX(Annuity_ExpensesPaid,A888)-INDEX(Annuity_AnnuitiesPaid,A888)</f>
        <v>-31746.460942453272</v>
      </c>
      <c r="T888" s="23" cm="1">
        <f t="array" ref="T888">IF(A888=Global_MaxT,INDEX(Annuity_NetCF,A888),INDEX(Annuity_NetCF,A888)+(INDEX(Annuity_BEL,(A888+1))*INDEX(Global_DiscountFactor,A888)))</f>
        <v>-1876007.2135824722</v>
      </c>
    </row>
    <row r="889" spans="1:20" x14ac:dyDescent="0.2">
      <c r="A889" s="7">
        <v>887</v>
      </c>
      <c r="B889" s="21">
        <f t="shared" si="26"/>
        <v>95</v>
      </c>
      <c r="C889" s="21"/>
      <c r="D889" s="22" cm="1">
        <f t="array" ref="D889">IF(A889=1,1,INDEX(Life_PolicyHoldersInforce,(A889-1))-INDEX(Life_Deaths,(A889-1))-INDEX(Life_Lapses,(A889-1)))</f>
        <v>3.2583074111069543E-4</v>
      </c>
      <c r="E889" s="22" cm="1">
        <f t="array" ref="E889">(INDEX(Life_PolicyHoldersInforce,A889)-INDEX(Life_Deaths,A889))*INDEX(Life_LapseRateFactor,(Global_DurationInforce+A889))</f>
        <v>2.8440972073682177E-6</v>
      </c>
      <c r="F889" s="22" cm="1">
        <f t="array" ref="F889">INDEX(Life_PolicyHoldersInforce,A889)*INDEX(Global_QxFactor,INDEX(Global_Age,A889),Global_QxIndex)</f>
        <v>4.7913005093626496E-7</v>
      </c>
      <c r="G889" s="11" cm="1">
        <f t="array" ref="G889">INDEX(Life_Deaths,A889)*Life_SumAssured</f>
        <v>0.23956502546813246</v>
      </c>
      <c r="H889" s="11" cm="1">
        <f t="array" ref="H889">INDEX(Life_PolicyHoldersInforce,A889)*Life_Premium</f>
        <v>1.4532051053537016E-2</v>
      </c>
      <c r="I889" s="11" cm="1">
        <f t="array" ref="I889">INDEX(Life_PolicyHoldersInforce,A889)*INDEX(Global_EscalatedExpense,A889)</f>
        <v>5.9763860299549561E-2</v>
      </c>
      <c r="J889" s="11" cm="1">
        <f t="array" ref="J889">INDEX(Life_PremiumsReceived,A889)-INDEX(Life_ExpensesPaid,A889)-INDEX(Life_DeathBenefitsPaid,A889)</f>
        <v>-0.28479683471414502</v>
      </c>
      <c r="K889" s="11" cm="1">
        <f t="array" ref="K889">IF(A889=Global_MaxT,INDEX(Life_NetCF,A889),INDEX(Life_NetCF,A889)+(INDEX(Life_BEL,(A889+1))/INDEX(Global_DiscountFactor,A889)))</f>
        <v>-20.53119713393383</v>
      </c>
      <c r="L889" s="11"/>
      <c r="M889" s="5">
        <f t="shared" si="27"/>
        <v>74</v>
      </c>
      <c r="N889" s="22" cm="1">
        <f t="array" ref="N889">INDEX(Annuity_PolicyHoldersInforce,A889)*INDEX(Global_QxFactor,INDEX(Global_Age,A889),Global_QxIndex)</f>
        <v>1.2542080387515238E-3</v>
      </c>
      <c r="O889" s="22" cm="1">
        <f t="array" ref="O889">IF(A889=1,1,INDEX(Annuity_PolicyHoldersInforce,(A889-1))-INDEX(Annuity_Deaths,(A889-1)))</f>
        <v>0.85291985751017252</v>
      </c>
      <c r="P889" s="23" cm="1">
        <f t="array" ref="P889">Annuity_Annuity*((1+Annuity_AnnuityEscalation)^INDEX(Annuity_PolicyAge,A889))</f>
        <v>36983.510403576707</v>
      </c>
      <c r="Q889" s="23" cm="1">
        <f t="array" ref="Q889">INDEX(Annuity_PolicyHoldersInforce,A889)*INDEX(Global_EscalatedExpense,A889)</f>
        <v>156.44252300194165</v>
      </c>
      <c r="R889" s="23" cm="1">
        <f t="array" ref="R889">INDEX(Annuity_PolicyHoldersInforce,A889)*INDEX(Annuity_EscalatedAnnuity,A889)</f>
        <v>31543.970423644627</v>
      </c>
      <c r="S889" s="23" cm="1">
        <f t="array" ref="S889">-INDEX(Annuity_ExpensesPaid,A889)-INDEX(Annuity_AnnuitiesPaid,A889)</f>
        <v>-31700.412946646567</v>
      </c>
      <c r="T889" s="23" cm="1">
        <f t="array" ref="T889">IF(A889=Global_MaxT,INDEX(Annuity_NetCF,A889),INDEX(Annuity_NetCF,A889)+(INDEX(Annuity_BEL,(A889+1))*INDEX(Global_DiscountFactor,A889)))</f>
        <v>-1853237.7851091719</v>
      </c>
    </row>
    <row r="890" spans="1:20" x14ac:dyDescent="0.2">
      <c r="A890" s="7">
        <v>888</v>
      </c>
      <c r="B890" s="21">
        <f t="shared" si="26"/>
        <v>96</v>
      </c>
      <c r="C890" s="21"/>
      <c r="D890" s="22" cm="1">
        <f t="array" ref="D890">IF(A890=1,1,INDEX(Life_PolicyHoldersInforce,(A890-1))-INDEX(Life_Deaths,(A890-1))-INDEX(Life_Lapses,(A890-1)))</f>
        <v>3.225075138523909E-4</v>
      </c>
      <c r="E890" s="22" cm="1">
        <f t="array" ref="E890">(INDEX(Life_PolicyHoldersInforce,A890)-INDEX(Life_Deaths,A890))*INDEX(Life_LapseRateFactor,(Global_DurationInforce+A890))</f>
        <v>2.8145700990978753E-6</v>
      </c>
      <c r="F890" s="22" cm="1">
        <f t="array" ref="F890">INDEX(Life_PolicyHoldersInforce,A890)*INDEX(Global_QxFactor,INDEX(Global_Age,A890),Global_QxIndex)</f>
        <v>5.3366787773635106E-7</v>
      </c>
      <c r="G890" s="11" cm="1">
        <f t="array" ref="G890">INDEX(Life_Deaths,A890)*Life_SumAssured</f>
        <v>0.26683393886817552</v>
      </c>
      <c r="H890" s="11" cm="1">
        <f t="array" ref="H890">INDEX(Life_PolicyHoldersInforce,A890)*Life_Premium</f>
        <v>1.4383835117816634E-2</v>
      </c>
      <c r="I890" s="11" cm="1">
        <f t="array" ref="I890">INDEX(Life_PolicyHoldersInforce,A890)*INDEX(Global_EscalatedExpense,A890)</f>
        <v>5.9395316099001678E-2</v>
      </c>
      <c r="J890" s="11" cm="1">
        <f t="array" ref="J890">INDEX(Life_PremiumsReceived,A890)-INDEX(Life_ExpensesPaid,A890)-INDEX(Life_DeathBenefitsPaid,A890)</f>
        <v>-0.31184541984936054</v>
      </c>
      <c r="K890" s="11" cm="1">
        <f t="array" ref="K890">IF(A890=Global_MaxT,INDEX(Life_NetCF,A890),INDEX(Life_NetCF,A890)+(INDEX(Life_BEL,(A890+1))/INDEX(Global_DiscountFactor,A890)))</f>
        <v>-20.148327297293029</v>
      </c>
      <c r="L890" s="11"/>
      <c r="M890" s="5">
        <f t="shared" si="27"/>
        <v>75</v>
      </c>
      <c r="N890" s="22" cm="1">
        <f t="array" ref="N890">INDEX(Annuity_PolicyHoldersInforce,A890)*INDEX(Global_QxFactor,INDEX(Global_Age,A890),Global_QxIndex)</f>
        <v>1.409289955031523E-3</v>
      </c>
      <c r="O890" s="22" cm="1">
        <f t="array" ref="O890">IF(A890=1,1,INDEX(Annuity_PolicyHoldersInforce,(A890-1))-INDEX(Annuity_Deaths,(A890-1)))</f>
        <v>0.85166564947142098</v>
      </c>
      <c r="P890" s="23" cm="1">
        <f t="array" ref="P890">Annuity_Annuity*((1+Annuity_AnnuityEscalation)^INDEX(Annuity_PolicyAge,A890))</f>
        <v>38832.685923755547</v>
      </c>
      <c r="Q890" s="23" cm="1">
        <f t="array" ref="Q890">INDEX(Annuity_PolicyHoldersInforce,A890)*INDEX(Global_EscalatedExpense,A890)</f>
        <v>156.84890518293145</v>
      </c>
      <c r="R890" s="23" cm="1">
        <f t="array" ref="R890">INDEX(Annuity_PolicyHoldersInforce,A890)*INDEX(Annuity_EscalatedAnnuity,A890)</f>
        <v>33072.464677974975</v>
      </c>
      <c r="S890" s="23" cm="1">
        <f t="array" ref="S890">-INDEX(Annuity_ExpensesPaid,A890)-INDEX(Annuity_AnnuitiesPaid,A890)</f>
        <v>-33229.313583157906</v>
      </c>
      <c r="T890" s="23" cm="1">
        <f t="array" ref="T890">IF(A890=Global_MaxT,INDEX(Annuity_NetCF,A890),INDEX(Annuity_NetCF,A890)+(INDEX(Annuity_BEL,(A890+1))*INDEX(Global_DiscountFactor,A890)))</f>
        <v>-1830403.7974281886</v>
      </c>
    </row>
    <row r="891" spans="1:20" x14ac:dyDescent="0.2">
      <c r="A891" s="7">
        <v>889</v>
      </c>
      <c r="B891" s="21">
        <f t="shared" si="26"/>
        <v>96</v>
      </c>
      <c r="C891" s="21"/>
      <c r="D891" s="22" cm="1">
        <f t="array" ref="D891">IF(A891=1,1,INDEX(Life_PolicyHoldersInforce,(A891-1))-INDEX(Life_Deaths,(A891-1))-INDEX(Life_Lapses,(A891-1)))</f>
        <v>3.1915927587555668E-4</v>
      </c>
      <c r="E891" s="22" cm="1">
        <f t="array" ref="E891">(INDEX(Life_PolicyHoldersInforce,A891)-INDEX(Life_Deaths,A891))*INDEX(Life_LapseRateFactor,(Global_DurationInforce+A891))</f>
        <v>2.7853495380582502E-6</v>
      </c>
      <c r="F891" s="22" cm="1">
        <f t="array" ref="F891">INDEX(Life_PolicyHoldersInforce,A891)*INDEX(Global_QxFactor,INDEX(Global_Age,A891),Global_QxIndex)</f>
        <v>5.2812739579870784E-7</v>
      </c>
      <c r="G891" s="11" cm="1">
        <f t="array" ref="G891">INDEX(Life_Deaths,A891)*Life_SumAssured</f>
        <v>0.26406369789935391</v>
      </c>
      <c r="H891" s="11" cm="1">
        <f t="array" ref="H891">INDEX(Life_PolicyHoldersInforce,A891)*Life_Premium</f>
        <v>1.4234503704049828E-2</v>
      </c>
      <c r="I891" s="11" cm="1">
        <f t="array" ref="I891">INDEX(Life_PolicyHoldersInforce,A891)*INDEX(Global_EscalatedExpense,A891)</f>
        <v>5.9018151998708294E-2</v>
      </c>
      <c r="J891" s="11" cm="1">
        <f t="array" ref="J891">INDEX(Life_PremiumsReceived,A891)-INDEX(Life_ExpensesPaid,A891)-INDEX(Life_DeathBenefitsPaid,A891)</f>
        <v>-0.30884734619401238</v>
      </c>
      <c r="K891" s="11" cm="1">
        <f t="array" ref="K891">IF(A891=Global_MaxT,INDEX(Life_NetCF,A891),INDEX(Life_NetCF,A891)+(INDEX(Life_BEL,(A891+1))/INDEX(Global_DiscountFactor,A891)))</f>
        <v>-19.740394508991333</v>
      </c>
      <c r="L891" s="11"/>
      <c r="M891" s="5">
        <f t="shared" si="27"/>
        <v>75</v>
      </c>
      <c r="N891" s="22" cm="1">
        <f t="array" ref="N891">INDEX(Annuity_PolicyHoldersInforce,A891)*INDEX(Global_QxFactor,INDEX(Global_Age,A891),Global_QxIndex)</f>
        <v>1.4069579387307771E-3</v>
      </c>
      <c r="O891" s="22" cm="1">
        <f t="array" ref="O891">IF(A891=1,1,INDEX(Annuity_PolicyHoldersInforce,(A891-1))-INDEX(Annuity_Deaths,(A891-1)))</f>
        <v>0.85025635951638945</v>
      </c>
      <c r="P891" s="23" cm="1">
        <f t="array" ref="P891">Annuity_Annuity*((1+Annuity_AnnuityEscalation)^INDEX(Annuity_PolicyAge,A891))</f>
        <v>38832.685923755547</v>
      </c>
      <c r="Q891" s="23" cm="1">
        <f t="array" ref="Q891">INDEX(Annuity_PolicyHoldersInforce,A891)*INDEX(Global_EscalatedExpense,A891)</f>
        <v>157.22732458940823</v>
      </c>
      <c r="R891" s="23" cm="1">
        <f t="array" ref="R891">INDEX(Annuity_PolicyHoldersInforce,A891)*INDEX(Annuity_EscalatedAnnuity,A891)</f>
        <v>33017.738163775735</v>
      </c>
      <c r="S891" s="23" cm="1">
        <f t="array" ref="S891">-INDEX(Annuity_ExpensesPaid,A891)-INDEX(Annuity_AnnuitiesPaid,A891)</f>
        <v>-33174.965488365146</v>
      </c>
      <c r="T891" s="23" cm="1">
        <f t="array" ref="T891">IF(A891=Global_MaxT,INDEX(Annuity_NetCF,A891),INDEX(Annuity_NetCF,A891)+(INDEX(Annuity_BEL,(A891+1))*INDEX(Global_DiscountFactor,A891)))</f>
        <v>-1805922.3215198906</v>
      </c>
    </row>
    <row r="892" spans="1:20" x14ac:dyDescent="0.2">
      <c r="A892" s="7">
        <v>890</v>
      </c>
      <c r="B892" s="21">
        <f t="shared" si="26"/>
        <v>96</v>
      </c>
      <c r="C892" s="21"/>
      <c r="D892" s="22" cm="1">
        <f t="array" ref="D892">IF(A892=1,1,INDEX(Life_PolicyHoldersInforce,(A892-1))-INDEX(Life_Deaths,(A892-1))-INDEX(Life_Lapses,(A892-1)))</f>
        <v>3.1584579894169973E-4</v>
      </c>
      <c r="E892" s="22" cm="1">
        <f t="array" ref="E892">(INDEX(Life_PolicyHoldersInforce,A892)-INDEX(Life_Deaths,A892))*INDEX(Life_LapseRateFactor,(Global_DurationInforce+A892))</f>
        <v>2.7564323417092904E-6</v>
      </c>
      <c r="F892" s="22" cm="1">
        <f t="array" ref="F892">INDEX(Life_PolicyHoldersInforce,A892)*INDEX(Global_QxFactor,INDEX(Global_Age,A892),Global_QxIndex)</f>
        <v>5.226444345427133E-7</v>
      </c>
      <c r="G892" s="11" cm="1">
        <f t="array" ref="G892">INDEX(Life_Deaths,A892)*Life_SumAssured</f>
        <v>0.26132221727135663</v>
      </c>
      <c r="H892" s="11" cm="1">
        <f t="array" ref="H892">INDEX(Life_PolicyHoldersInforce,A892)*Life_Premium</f>
        <v>1.4086722632799809E-2</v>
      </c>
      <c r="I892" s="11" cm="1">
        <f t="array" ref="I892">INDEX(Life_PolicyHoldersInforce,A892)*INDEX(Global_EscalatedExpense,A892)</f>
        <v>5.8643382914855768E-2</v>
      </c>
      <c r="J892" s="11" cm="1">
        <f t="array" ref="J892">INDEX(Life_PremiumsReceived,A892)-INDEX(Life_ExpensesPaid,A892)-INDEX(Life_DeathBenefitsPaid,A892)</f>
        <v>-0.30587887755341259</v>
      </c>
      <c r="K892" s="11" cm="1">
        <f t="array" ref="K892">IF(A892=Global_MaxT,INDEX(Life_NetCF,A892),INDEX(Life_NetCF,A892)+(INDEX(Life_BEL,(A892+1))/INDEX(Global_DiscountFactor,A892)))</f>
        <v>-19.33742128688009</v>
      </c>
      <c r="L892" s="11"/>
      <c r="M892" s="5">
        <f t="shared" si="27"/>
        <v>75</v>
      </c>
      <c r="N892" s="22" cm="1">
        <f t="array" ref="N892">INDEX(Annuity_PolicyHoldersInforce,A892)*INDEX(Global_QxFactor,INDEX(Global_Age,A892),Global_QxIndex)</f>
        <v>1.4046297813236587E-3</v>
      </c>
      <c r="O892" s="22" cm="1">
        <f t="array" ref="O892">IF(A892=1,1,INDEX(Annuity_PolicyHoldersInforce,(A892-1))-INDEX(Annuity_Deaths,(A892-1)))</f>
        <v>0.84884940157765865</v>
      </c>
      <c r="P892" s="23" cm="1">
        <f t="array" ref="P892">Annuity_Annuity*((1+Annuity_AnnuityEscalation)^INDEX(Annuity_PolicyAge,A892))</f>
        <v>38832.685923755547</v>
      </c>
      <c r="Q892" s="23" cm="1">
        <f t="array" ref="Q892">INDEX(Annuity_PolicyHoldersInforce,A892)*INDEX(Global_EscalatedExpense,A892)</f>
        <v>157.60665698438916</v>
      </c>
      <c r="R892" s="23" cm="1">
        <f t="array" ref="R892">INDEX(Annuity_PolicyHoldersInforce,A892)*INDEX(Annuity_EscalatedAnnuity,A892)</f>
        <v>32963.102208033066</v>
      </c>
      <c r="S892" s="23" cm="1">
        <f t="array" ref="S892">-INDEX(Annuity_ExpensesPaid,A892)-INDEX(Annuity_AnnuitiesPaid,A892)</f>
        <v>-33120.708865017456</v>
      </c>
      <c r="T892" s="23" cm="1">
        <f t="array" ref="T892">IF(A892=Global_MaxT,INDEX(Annuity_NetCF,A892),INDEX(Annuity_NetCF,A892)+(INDEX(Annuity_BEL,(A892+1))*INDEX(Global_DiscountFactor,A892)))</f>
        <v>-1781376.293426587</v>
      </c>
    </row>
    <row r="893" spans="1:20" x14ac:dyDescent="0.2">
      <c r="A893" s="7">
        <v>891</v>
      </c>
      <c r="B893" s="21">
        <f t="shared" si="26"/>
        <v>96</v>
      </c>
      <c r="C893" s="21"/>
      <c r="D893" s="22" cm="1">
        <f t="array" ref="D893">IF(A893=1,1,INDEX(Life_PolicyHoldersInforce,(A893-1))-INDEX(Life_Deaths,(A893-1))-INDEX(Life_Lapses,(A893-1)))</f>
        <v>3.1256672216544774E-4</v>
      </c>
      <c r="E893" s="22" cm="1">
        <f t="array" ref="E893">(INDEX(Life_PolicyHoldersInforce,A893)-INDEX(Life_Deaths,A893))*INDEX(Life_LapseRateFactor,(Global_DurationInforce+A893))</f>
        <v>2.7278153605517316E-6</v>
      </c>
      <c r="F893" s="22" cm="1">
        <f t="array" ref="F893">INDEX(Life_PolicyHoldersInforce,A893)*INDEX(Global_QxFactor,INDEX(Global_Age,A893),Global_QxIndex)</f>
        <v>5.1721839679489863E-7</v>
      </c>
      <c r="G893" s="11" cm="1">
        <f t="array" ref="G893">INDEX(Life_Deaths,A893)*Life_SumAssured</f>
        <v>0.25860919839744934</v>
      </c>
      <c r="H893" s="11" cm="1">
        <f t="array" ref="H893">INDEX(Life_PolicyHoldersInforce,A893)*Life_Premium</f>
        <v>1.394047580857897E-2</v>
      </c>
      <c r="I893" s="11" cm="1">
        <f t="array" ref="I893">INDEX(Life_PolicyHoldersInforce,A893)*INDEX(Global_EscalatedExpense,A893)</f>
        <v>5.8270993638934315E-2</v>
      </c>
      <c r="J893" s="11" cm="1">
        <f t="array" ref="J893">INDEX(Life_PremiumsReceived,A893)-INDEX(Life_ExpensesPaid,A893)-INDEX(Life_DeathBenefitsPaid,A893)</f>
        <v>-0.30293971622780469</v>
      </c>
      <c r="K893" s="11" cm="1">
        <f t="array" ref="K893">IF(A893=Global_MaxT,INDEX(Life_NetCF,A893),INDEX(Life_NetCF,A893)+(INDEX(Life_BEL,(A893+1))/INDEX(Global_DiscountFactor,A893)))</f>
        <v>-18.939354145349252</v>
      </c>
      <c r="L893" s="11"/>
      <c r="M893" s="5">
        <f t="shared" si="27"/>
        <v>75</v>
      </c>
      <c r="N893" s="22" cm="1">
        <f t="array" ref="N893">INDEX(Annuity_PolicyHoldersInforce,A893)*INDEX(Global_QxFactor,INDEX(Global_Age,A893),Global_QxIndex)</f>
        <v>1.4023054764246809E-3</v>
      </c>
      <c r="O893" s="22" cm="1">
        <f t="array" ref="O893">IF(A893=1,1,INDEX(Annuity_PolicyHoldersInforce,(A893-1))-INDEX(Annuity_Deaths,(A893-1)))</f>
        <v>0.84744477179633504</v>
      </c>
      <c r="P893" s="23" cm="1">
        <f t="array" ref="P893">Annuity_Annuity*((1+Annuity_AnnuityEscalation)^INDEX(Annuity_PolicyAge,A893))</f>
        <v>38832.685923755547</v>
      </c>
      <c r="Q893" s="23" cm="1">
        <f t="array" ref="Q893">INDEX(Annuity_PolicyHoldersInforce,A893)*INDEX(Global_EscalatedExpense,A893)</f>
        <v>157.98690457058254</v>
      </c>
      <c r="R893" s="23" cm="1">
        <f t="array" ref="R893">INDEX(Annuity_PolicyHoldersInforce,A893)*INDEX(Annuity_EscalatedAnnuity,A893)</f>
        <v>32908.556660895774</v>
      </c>
      <c r="S893" s="23" cm="1">
        <f t="array" ref="S893">-INDEX(Annuity_ExpensesPaid,A893)-INDEX(Annuity_AnnuitiesPaid,A893)</f>
        <v>-33066.54356546636</v>
      </c>
      <c r="T893" s="23" cm="1">
        <f t="array" ref="T893">IF(A893=Global_MaxT,INDEX(Annuity_NetCF,A893),INDEX(Annuity_NetCF,A893)+(INDEX(Annuity_BEL,(A893+1))*INDEX(Global_DiscountFactor,A893)))</f>
        <v>-1756765.3070205664</v>
      </c>
    </row>
    <row r="894" spans="1:20" x14ac:dyDescent="0.2">
      <c r="A894" s="7">
        <v>892</v>
      </c>
      <c r="B894" s="21">
        <f t="shared" si="26"/>
        <v>96</v>
      </c>
      <c r="C894" s="21"/>
      <c r="D894" s="22" cm="1">
        <f t="array" ref="D894">IF(A894=1,1,INDEX(Life_PolicyHoldersInforce,(A894-1))-INDEX(Life_Deaths,(A894-1))-INDEX(Life_Lapses,(A894-1)))</f>
        <v>3.0932168840810107E-4</v>
      </c>
      <c r="E894" s="22" cm="1">
        <f t="array" ref="E894">(INDEX(Life_PolicyHoldersInforce,A894)-INDEX(Life_Deaths,A894))*INDEX(Life_LapseRateFactor,(Global_DurationInforce+A894))</f>
        <v>2.6994954777840651E-6</v>
      </c>
      <c r="F894" s="22" cm="1">
        <f t="array" ref="F894">INDEX(Life_PolicyHoldersInforce,A894)*INDEX(Global_QxFactor,INDEX(Global_Age,A894),Global_QxIndex)</f>
        <v>5.1184869158158493E-7</v>
      </c>
      <c r="G894" s="11" cm="1">
        <f t="array" ref="G894">INDEX(Life_Deaths,A894)*Life_SumAssured</f>
        <v>0.25592434579079248</v>
      </c>
      <c r="H894" s="11" cm="1">
        <f t="array" ref="H894">INDEX(Life_PolicyHoldersInforce,A894)*Life_Premium</f>
        <v>1.3795747303001309E-2</v>
      </c>
      <c r="I894" s="11" cm="1">
        <f t="array" ref="I894">INDEX(Life_PolicyHoldersInforce,A894)*INDEX(Global_EscalatedExpense,A894)</f>
        <v>5.7900969059009683E-2</v>
      </c>
      <c r="J894" s="11" cm="1">
        <f t="array" ref="J894">INDEX(Life_PremiumsReceived,A894)-INDEX(Life_ExpensesPaid,A894)-INDEX(Life_DeathBenefitsPaid,A894)</f>
        <v>-0.30002956754680088</v>
      </c>
      <c r="K894" s="11" cm="1">
        <f t="array" ref="K894">IF(A894=Global_MaxT,INDEX(Life_NetCF,A894),INDEX(Life_NetCF,A894)+(INDEX(Life_BEL,(A894+1))/INDEX(Global_DiscountFactor,A894)))</f>
        <v>-18.546140154129283</v>
      </c>
      <c r="L894" s="11"/>
      <c r="M894" s="5">
        <f t="shared" si="27"/>
        <v>75</v>
      </c>
      <c r="N894" s="22" cm="1">
        <f t="array" ref="N894">INDEX(Annuity_PolicyHoldersInforce,A894)*INDEX(Global_QxFactor,INDEX(Global_Age,A894),Global_QxIndex)</f>
        <v>1.3999850176589228E-3</v>
      </c>
      <c r="O894" s="22" cm="1">
        <f t="array" ref="O894">IF(A894=1,1,INDEX(Annuity_PolicyHoldersInforce,(A894-1))-INDEX(Annuity_Deaths,(A894-1)))</f>
        <v>0.84604246631991031</v>
      </c>
      <c r="P894" s="23" cm="1">
        <f t="array" ref="P894">Annuity_Annuity*((1+Annuity_AnnuityEscalation)^INDEX(Annuity_PolicyAge,A894))</f>
        <v>38832.685923755547</v>
      </c>
      <c r="Q894" s="23" cm="1">
        <f t="array" ref="Q894">INDEX(Annuity_PolicyHoldersInforce,A894)*INDEX(Global_EscalatedExpense,A894)</f>
        <v>158.36806955601247</v>
      </c>
      <c r="R894" s="23" cm="1">
        <f t="array" ref="R894">INDEX(Annuity_PolicyHoldersInforce,A894)*INDEX(Annuity_EscalatedAnnuity,A894)</f>
        <v>32854.101372760611</v>
      </c>
      <c r="S894" s="23" cm="1">
        <f t="array" ref="S894">-INDEX(Annuity_ExpensesPaid,A894)-INDEX(Annuity_AnnuitiesPaid,A894)</f>
        <v>-33012.469442316622</v>
      </c>
      <c r="T894" s="23" cm="1">
        <f t="array" ref="T894">IF(A894=Global_MaxT,INDEX(Annuity_NetCF,A894),INDEX(Annuity_NetCF,A894)+(INDEX(Annuity_BEL,(A894+1))*INDEX(Global_DiscountFactor,A894)))</f>
        <v>-1732088.954345637</v>
      </c>
    </row>
    <row r="895" spans="1:20" x14ac:dyDescent="0.2">
      <c r="A895" s="7">
        <v>893</v>
      </c>
      <c r="B895" s="21">
        <f t="shared" si="26"/>
        <v>96</v>
      </c>
      <c r="C895" s="21"/>
      <c r="D895" s="22" cm="1">
        <f t="array" ref="D895">IF(A895=1,1,INDEX(Life_PolicyHoldersInforce,(A895-1))-INDEX(Life_Deaths,(A895-1))-INDEX(Life_Lapses,(A895-1)))</f>
        <v>3.061103442387354E-4</v>
      </c>
      <c r="E895" s="22" cm="1">
        <f t="array" ref="E895">(INDEX(Life_PolicyHoldersInforce,A895)-INDEX(Life_Deaths,A895))*INDEX(Life_LapseRateFactor,(Global_DurationInforce+A895))</f>
        <v>2.6714696089630807E-6</v>
      </c>
      <c r="F895" s="22" cm="1">
        <f t="array" ref="F895">INDEX(Life_PolicyHoldersInforce,A895)*INDEX(Global_QxFactor,INDEX(Global_Age,A895),Global_QxIndex)</f>
        <v>5.0653473406451823E-7</v>
      </c>
      <c r="G895" s="11" cm="1">
        <f t="array" ref="G895">INDEX(Life_Deaths,A895)*Life_SumAssured</f>
        <v>0.25326736703225911</v>
      </c>
      <c r="H895" s="11" cm="1">
        <f t="array" ref="H895">INDEX(Life_PolicyHoldersInforce,A895)*Life_Premium</f>
        <v>1.3652521353047599E-2</v>
      </c>
      <c r="I895" s="11" cm="1">
        <f t="array" ref="I895">INDEX(Life_PolicyHoldersInforce,A895)*INDEX(Global_EscalatedExpense,A895)</f>
        <v>5.753329415910937E-2</v>
      </c>
      <c r="J895" s="11" cm="1">
        <f t="array" ref="J895">INDEX(Life_PremiumsReceived,A895)-INDEX(Life_ExpensesPaid,A895)-INDEX(Life_DeathBenefitsPaid,A895)</f>
        <v>-0.29714813983832089</v>
      </c>
      <c r="K895" s="11" cm="1">
        <f t="array" ref="K895">IF(A895=Global_MaxT,INDEX(Life_NetCF,A895),INDEX(Life_NetCF,A895)+(INDEX(Life_BEL,(A895+1))/INDEX(Global_DiscountFactor,A895)))</f>
        <v>-18.157726932586428</v>
      </c>
      <c r="L895" s="11"/>
      <c r="M895" s="5">
        <f t="shared" si="27"/>
        <v>75</v>
      </c>
      <c r="N895" s="22" cm="1">
        <f t="array" ref="N895">INDEX(Annuity_PolicyHoldersInforce,A895)*INDEX(Global_QxFactor,INDEX(Global_Age,A895),Global_QxIndex)</f>
        <v>1.3976683986620126E-3</v>
      </c>
      <c r="O895" s="22" cm="1">
        <f t="array" ref="O895">IF(A895=1,1,INDEX(Annuity_PolicyHoldersInforce,(A895-1))-INDEX(Annuity_Deaths,(A895-1)))</f>
        <v>0.84464248130225139</v>
      </c>
      <c r="P895" s="23" cm="1">
        <f t="array" ref="P895">Annuity_Annuity*((1+Annuity_AnnuityEscalation)^INDEX(Annuity_PolicyAge,A895))</f>
        <v>38832.685923755547</v>
      </c>
      <c r="Q895" s="23" cm="1">
        <f t="array" ref="Q895">INDEX(Annuity_PolicyHoldersInforce,A895)*INDEX(Global_EscalatedExpense,A895)</f>
        <v>158.7501541540301</v>
      </c>
      <c r="R895" s="23" cm="1">
        <f t="array" ref="R895">INDEX(Annuity_PolicyHoldersInforce,A895)*INDEX(Annuity_EscalatedAnnuity,A895)</f>
        <v>32799.736194271893</v>
      </c>
      <c r="S895" s="23" cm="1">
        <f t="array" ref="S895">-INDEX(Annuity_ExpensesPaid,A895)-INDEX(Annuity_AnnuitiesPaid,A895)</f>
        <v>-32958.486348425926</v>
      </c>
      <c r="T895" s="23" cm="1">
        <f t="array" ref="T895">IF(A895=Global_MaxT,INDEX(Annuity_NetCF,A895),INDEX(Annuity_NetCF,A895)+(INDEX(Annuity_BEL,(A895+1))*INDEX(Global_DiscountFactor,A895)))</f>
        <v>-1707346.8256079727</v>
      </c>
    </row>
    <row r="896" spans="1:20" x14ac:dyDescent="0.2">
      <c r="A896" s="7">
        <v>894</v>
      </c>
      <c r="B896" s="21">
        <f t="shared" si="26"/>
        <v>96</v>
      </c>
      <c r="C896" s="21"/>
      <c r="D896" s="22" cm="1">
        <f t="array" ref="D896">IF(A896=1,1,INDEX(Life_PolicyHoldersInforce,(A896-1))-INDEX(Life_Deaths,(A896-1))-INDEX(Life_Lapses,(A896-1)))</f>
        <v>3.0293233989570778E-4</v>
      </c>
      <c r="E896" s="22" cm="1">
        <f t="array" ref="E896">(INDEX(Life_PolicyHoldersInforce,A896)-INDEX(Life_Deaths,A896))*INDEX(Life_LapseRateFactor,(Global_DurationInforce+A896))</f>
        <v>2.6437347016679208E-6</v>
      </c>
      <c r="F896" s="22" cm="1">
        <f t="array" ref="F896">INDEX(Life_PolicyHoldersInforce,A896)*INDEX(Global_QxFactor,INDEX(Global_Age,A896),Global_QxIndex)</f>
        <v>5.0127594547717173E-7</v>
      </c>
      <c r="G896" s="11" cm="1">
        <f t="array" ref="G896">INDEX(Life_Deaths,A896)*Life_SumAssured</f>
        <v>0.25063797273858585</v>
      </c>
      <c r="H896" s="11" cm="1">
        <f t="array" ref="H896">INDEX(Life_PolicyHoldersInforce,A896)*Life_Premium</f>
        <v>1.3510782359348567E-2</v>
      </c>
      <c r="I896" s="11" cm="1">
        <f t="array" ref="I896">INDEX(Life_PolicyHoldersInforce,A896)*INDEX(Global_EscalatedExpense,A896)</f>
        <v>5.7167954018613139E-2</v>
      </c>
      <c r="J896" s="11" cm="1">
        <f t="array" ref="J896">INDEX(Life_PremiumsReceived,A896)-INDEX(Life_ExpensesPaid,A896)-INDEX(Life_DeathBenefitsPaid,A896)</f>
        <v>-0.29429514439785043</v>
      </c>
      <c r="K896" s="11" cm="1">
        <f t="array" ref="K896">IF(A896=Global_MaxT,INDEX(Life_NetCF,A896),INDEX(Life_NetCF,A896)+(INDEX(Life_BEL,(A896+1))/INDEX(Global_DiscountFactor,A896)))</f>
        <v>-17.774062644076491</v>
      </c>
      <c r="L896" s="11"/>
      <c r="M896" s="5">
        <f t="shared" si="27"/>
        <v>75</v>
      </c>
      <c r="N896" s="22" cm="1">
        <f t="array" ref="N896">INDEX(Annuity_PolicyHoldersInforce,A896)*INDEX(Global_QxFactor,INDEX(Global_Age,A896),Global_QxIndex)</f>
        <v>1.3953556130801097E-3</v>
      </c>
      <c r="O896" s="22" cm="1">
        <f t="array" ref="O896">IF(A896=1,1,INDEX(Annuity_PolicyHoldersInforce,(A896-1))-INDEX(Annuity_Deaths,(A896-1)))</f>
        <v>0.84324481290358932</v>
      </c>
      <c r="P896" s="23" cm="1">
        <f t="array" ref="P896">Annuity_Annuity*((1+Annuity_AnnuityEscalation)^INDEX(Annuity_PolicyAge,A896))</f>
        <v>38832.685923755547</v>
      </c>
      <c r="Q896" s="23" cm="1">
        <f t="array" ref="Q896">INDEX(Annuity_PolicyHoldersInforce,A896)*INDEX(Global_EscalatedExpense,A896)</f>
        <v>159.13316058332626</v>
      </c>
      <c r="R896" s="23" cm="1">
        <f t="array" ref="R896">INDEX(Annuity_PolicyHoldersInforce,A896)*INDEX(Annuity_EscalatedAnnuity,A896)</f>
        <v>32745.460976321094</v>
      </c>
      <c r="S896" s="23" cm="1">
        <f t="array" ref="S896">-INDEX(Annuity_ExpensesPaid,A896)-INDEX(Annuity_AnnuitiesPaid,A896)</f>
        <v>-32904.594136904423</v>
      </c>
      <c r="T896" s="23" cm="1">
        <f t="array" ref="T896">IF(A896=Global_MaxT,INDEX(Annuity_NetCF,A896),INDEX(Annuity_NetCF,A896)+(INDEX(Annuity_BEL,(A896+1))*INDEX(Global_DiscountFactor,A896)))</f>
        <v>-1682538.5091669133</v>
      </c>
    </row>
    <row r="897" spans="1:20" x14ac:dyDescent="0.2">
      <c r="A897" s="7">
        <v>895</v>
      </c>
      <c r="B897" s="21">
        <f t="shared" si="26"/>
        <v>96</v>
      </c>
      <c r="C897" s="21"/>
      <c r="D897" s="22" cm="1">
        <f t="array" ref="D897">IF(A897=1,1,INDEX(Life_PolicyHoldersInforce,(A897-1))-INDEX(Life_Deaths,(A897-1))-INDEX(Life_Lapses,(A897-1)))</f>
        <v>2.9978732924856269E-4</v>
      </c>
      <c r="E897" s="22" cm="1">
        <f t="array" ref="E897">(INDEX(Life_PolicyHoldersInforce,A897)-INDEX(Life_Deaths,A897))*INDEX(Life_LapseRateFactor,(Global_DurationInforce+A897))</f>
        <v>2.6162877351676286E-6</v>
      </c>
      <c r="F897" s="22" cm="1">
        <f t="array" ref="F897">INDEX(Life_PolicyHoldersInforce,A897)*INDEX(Global_QxFactor,INDEX(Global_Age,A897),Global_QxIndex)</f>
        <v>4.9607175306170966E-7</v>
      </c>
      <c r="G897" s="11" cm="1">
        <f t="array" ref="G897">INDEX(Life_Deaths,A897)*Life_SumAssured</f>
        <v>0.24803587653085482</v>
      </c>
      <c r="H897" s="11" cm="1">
        <f t="array" ref="H897">INDEX(Life_PolicyHoldersInforce,A897)*Life_Premium</f>
        <v>1.3370514884485896E-2</v>
      </c>
      <c r="I897" s="11" cm="1">
        <f t="array" ref="I897">INDEX(Life_PolicyHoldersInforce,A897)*INDEX(Global_EscalatedExpense,A897)</f>
        <v>5.6804933811647716E-2</v>
      </c>
      <c r="J897" s="11" cm="1">
        <f t="array" ref="J897">INDEX(Life_PremiumsReceived,A897)-INDEX(Life_ExpensesPaid,A897)-INDEX(Life_DeathBenefitsPaid,A897)</f>
        <v>-0.29147029545801661</v>
      </c>
      <c r="K897" s="11" cm="1">
        <f t="array" ref="K897">IF(A897=Global_MaxT,INDEX(Life_NetCF,A897),INDEX(Life_NetCF,A897)+(INDEX(Life_BEL,(A897+1))/INDEX(Global_DiscountFactor,A897)))</f>
        <v>-17.395095990356584</v>
      </c>
      <c r="L897" s="11"/>
      <c r="M897" s="5">
        <f t="shared" si="27"/>
        <v>75</v>
      </c>
      <c r="N897" s="22" cm="1">
        <f t="array" ref="N897">INDEX(Annuity_PolicyHoldersInforce,A897)*INDEX(Global_QxFactor,INDEX(Global_Age,A897),Global_QxIndex)</f>
        <v>1.3930466545698879E-3</v>
      </c>
      <c r="O897" s="22" cm="1">
        <f t="array" ref="O897">IF(A897=1,1,INDEX(Annuity_PolicyHoldersInforce,(A897-1))-INDEX(Annuity_Deaths,(A897-1)))</f>
        <v>0.8418494572905092</v>
      </c>
      <c r="P897" s="23" cm="1">
        <f t="array" ref="P897">Annuity_Annuity*((1+Annuity_AnnuityEscalation)^INDEX(Annuity_PolicyAge,A897))</f>
        <v>38832.685923755547</v>
      </c>
      <c r="Q897" s="23" cm="1">
        <f t="array" ref="Q897">INDEX(Annuity_PolicyHoldersInforce,A897)*INDEX(Global_EscalatedExpense,A897)</f>
        <v>159.51709106794479</v>
      </c>
      <c r="R897" s="23" cm="1">
        <f t="array" ref="R897">INDEX(Annuity_PolicyHoldersInforce,A897)*INDEX(Annuity_EscalatedAnnuity,A897)</f>
        <v>32691.275570046404</v>
      </c>
      <c r="S897" s="23" cm="1">
        <f t="array" ref="S897">-INDEX(Annuity_ExpensesPaid,A897)-INDEX(Annuity_AnnuitiesPaid,A897)</f>
        <v>-32850.792661114348</v>
      </c>
      <c r="T897" s="23" cm="1">
        <f t="array" ref="T897">IF(A897=Global_MaxT,INDEX(Annuity_NetCF,A897),INDEX(Annuity_NetCF,A897)+(INDEX(Annuity_BEL,(A897+1))*INDEX(Global_DiscountFactor,A897)))</f>
        <v>-1657663.5915257223</v>
      </c>
    </row>
    <row r="898" spans="1:20" x14ac:dyDescent="0.2">
      <c r="A898" s="7">
        <v>896</v>
      </c>
      <c r="B898" s="21">
        <f t="shared" si="26"/>
        <v>96</v>
      </c>
      <c r="C898" s="21"/>
      <c r="D898" s="22" cm="1">
        <f t="array" ref="D898">IF(A898=1,1,INDEX(Life_PolicyHoldersInforce,(A898-1))-INDEX(Life_Deaths,(A898-1))-INDEX(Life_Lapses,(A898-1)))</f>
        <v>2.9667496976033337E-4</v>
      </c>
      <c r="E898" s="22" cm="1">
        <f t="array" ref="E898">(INDEX(Life_PolicyHoldersInforce,A898)-INDEX(Life_Deaths,A898))*INDEX(Life_LapseRateFactor,(Global_DurationInforce+A898))</f>
        <v>2.58912572009215E-6</v>
      </c>
      <c r="F898" s="22" cm="1">
        <f t="array" ref="F898">INDEX(Life_PolicyHoldersInforce,A898)*INDEX(Global_QxFactor,INDEX(Global_Age,A898),Global_QxIndex)</f>
        <v>4.9092159000660591E-7</v>
      </c>
      <c r="G898" s="11" cm="1">
        <f t="array" ref="G898">INDEX(Life_Deaths,A898)*Life_SumAssured</f>
        <v>0.24546079500330295</v>
      </c>
      <c r="H898" s="11" cm="1">
        <f t="array" ref="H898">INDEX(Life_PolicyHoldersInforce,A898)*Life_Premium</f>
        <v>1.3231703651310869E-2</v>
      </c>
      <c r="I898" s="11" cm="1">
        <f t="array" ref="I898">INDEX(Life_PolicyHoldersInforce,A898)*INDEX(Global_EscalatedExpense,A898)</f>
        <v>5.6444218806485091E-2</v>
      </c>
      <c r="J898" s="11" cm="1">
        <f t="array" ref="J898">INDEX(Life_PremiumsReceived,A898)-INDEX(Life_ExpensesPaid,A898)-INDEX(Life_DeathBenefitsPaid,A898)</f>
        <v>-0.28867331015847719</v>
      </c>
      <c r="K898" s="11" cm="1">
        <f t="array" ref="K898">IF(A898=Global_MaxT,INDEX(Life_NetCF,A898),INDEX(Life_NetCF,A898)+(INDEX(Life_BEL,(A898+1))/INDEX(Global_DiscountFactor,A898)))</f>
        <v>-17.020776206054212</v>
      </c>
      <c r="L898" s="11"/>
      <c r="M898" s="5">
        <f t="shared" si="27"/>
        <v>75</v>
      </c>
      <c r="N898" s="22" cm="1">
        <f t="array" ref="N898">INDEX(Annuity_PolicyHoldersInforce,A898)*INDEX(Global_QxFactor,INDEX(Global_Age,A898),Global_QxIndex)</f>
        <v>1.3907415167985172E-3</v>
      </c>
      <c r="O898" s="22" cm="1">
        <f t="array" ref="O898">IF(A898=1,1,INDEX(Annuity_PolicyHoldersInforce,(A898-1))-INDEX(Annuity_Deaths,(A898-1)))</f>
        <v>0.84045641063593934</v>
      </c>
      <c r="P898" s="23" cm="1">
        <f t="array" ref="P898">Annuity_Annuity*((1+Annuity_AnnuityEscalation)^INDEX(Annuity_PolicyAge,A898))</f>
        <v>38832.685923755547</v>
      </c>
      <c r="Q898" s="23" cm="1">
        <f t="array" ref="Q898">INDEX(Annuity_PolicyHoldersInforce,A898)*INDEX(Global_EscalatedExpense,A898)</f>
        <v>159.90194783729549</v>
      </c>
      <c r="R898" s="23" cm="1">
        <f t="array" ref="R898">INDEX(Annuity_PolicyHoldersInforce,A898)*INDEX(Annuity_EscalatedAnnuity,A898)</f>
        <v>32637.179826832355</v>
      </c>
      <c r="S898" s="23" cm="1">
        <f t="array" ref="S898">-INDEX(Annuity_ExpensesPaid,A898)-INDEX(Annuity_AnnuitiesPaid,A898)</f>
        <v>-32797.081774669648</v>
      </c>
      <c r="T898" s="23" cm="1">
        <f t="array" ref="T898">IF(A898=Global_MaxT,INDEX(Annuity_NetCF,A898),INDEX(Annuity_NetCF,A898)+(INDEX(Annuity_BEL,(A898+1))*INDEX(Global_DiscountFactor,A898)))</f>
        <v>-1632721.657322298</v>
      </c>
    </row>
    <row r="899" spans="1:20" x14ac:dyDescent="0.2">
      <c r="A899" s="7">
        <v>897</v>
      </c>
      <c r="B899" s="21">
        <f t="shared" ref="B899:B950" si="28">FLOOR(Global_AgeAtInception+((Global_DurationInforce+A899)/12),1)</f>
        <v>96</v>
      </c>
      <c r="C899" s="21"/>
      <c r="D899" s="22" cm="1">
        <f t="array" ref="D899">IF(A899=1,1,INDEX(Life_PolicyHoldersInforce,(A899-1))-INDEX(Life_Deaths,(A899-1))-INDEX(Life_Lapses,(A899-1)))</f>
        <v>2.9359492245023463E-4</v>
      </c>
      <c r="E899" s="22" cm="1">
        <f t="array" ref="E899">(INDEX(Life_PolicyHoldersInforce,A899)-INDEX(Life_Deaths,A899))*INDEX(Life_LapseRateFactor,(Global_DurationInforce+A899))</f>
        <v>2.5622456981067445E-6</v>
      </c>
      <c r="F899" s="22" cm="1">
        <f t="array" ref="F899">INDEX(Life_PolicyHoldersInforce,A899)*INDEX(Global_QxFactor,INDEX(Global_Age,A899),Global_QxIndex)</f>
        <v>4.8582489538491016E-7</v>
      </c>
      <c r="G899" s="11" cm="1">
        <f t="array" ref="G899">INDEX(Life_Deaths,A899)*Life_SumAssured</f>
        <v>0.24291244769245507</v>
      </c>
      <c r="H899" s="11" cm="1">
        <f t="array" ref="H899">INDEX(Life_PolicyHoldersInforce,A899)*Life_Premium</f>
        <v>1.3094333541280465E-2</v>
      </c>
      <c r="I899" s="11" cm="1">
        <f t="array" ref="I899">INDEX(Life_PolicyHoldersInforce,A899)*INDEX(Global_EscalatedExpense,A899)</f>
        <v>5.6085794364944659E-2</v>
      </c>
      <c r="J899" s="11" cm="1">
        <f t="array" ref="J899">INDEX(Life_PremiumsReceived,A899)-INDEX(Life_ExpensesPaid,A899)-INDEX(Life_DeathBenefitsPaid,A899)</f>
        <v>-0.28590390851611924</v>
      </c>
      <c r="K899" s="11" cm="1">
        <f t="array" ref="K899">IF(A899=Global_MaxT,INDEX(Life_NetCF,A899),INDEX(Life_NetCF,A899)+(INDEX(Life_BEL,(A899+1))/INDEX(Global_DiscountFactor,A899)))</f>
        <v>-16.65105305319311</v>
      </c>
      <c r="L899" s="11"/>
      <c r="M899" s="5">
        <f t="shared" ref="M899:M950" si="29">FLOOR((Global_DurationInforce+A899)/12,1)</f>
        <v>75</v>
      </c>
      <c r="N899" s="22" cm="1">
        <f t="array" ref="N899">INDEX(Annuity_PolicyHoldersInforce,A899)*INDEX(Global_QxFactor,INDEX(Global_Age,A899),Global_QxIndex)</f>
        <v>1.3884401934436469E-3</v>
      </c>
      <c r="O899" s="22" cm="1">
        <f t="array" ref="O899">IF(A899=1,1,INDEX(Annuity_PolicyHoldersInforce,(A899-1))-INDEX(Annuity_Deaths,(A899-1)))</f>
        <v>0.83906566911914082</v>
      </c>
      <c r="P899" s="23" cm="1">
        <f t="array" ref="P899">Annuity_Annuity*((1+Annuity_AnnuityEscalation)^INDEX(Annuity_PolicyAge,A899))</f>
        <v>38832.685923755547</v>
      </c>
      <c r="Q899" s="23" cm="1">
        <f t="array" ref="Q899">INDEX(Annuity_PolicyHoldersInforce,A899)*INDEX(Global_EscalatedExpense,A899)</f>
        <v>160.28773312616673</v>
      </c>
      <c r="R899" s="23" cm="1">
        <f t="array" ref="R899">INDEX(Annuity_PolicyHoldersInforce,A899)*INDEX(Annuity_EscalatedAnnuity,A899)</f>
        <v>32583.173598309389</v>
      </c>
      <c r="S899" s="23" cm="1">
        <f t="array" ref="S899">-INDEX(Annuity_ExpensesPaid,A899)-INDEX(Annuity_AnnuitiesPaid,A899)</f>
        <v>-32743.461331435556</v>
      </c>
      <c r="T899" s="23" cm="1">
        <f t="array" ref="T899">IF(A899=Global_MaxT,INDEX(Annuity_NetCF,A899),INDEX(Annuity_NetCF,A899)+(INDEX(Annuity_BEL,(A899+1))*INDEX(Global_DiscountFactor,A899)))</f>
        <v>-1607712.2893198414</v>
      </c>
    </row>
    <row r="900" spans="1:20" x14ac:dyDescent="0.2">
      <c r="A900" s="7">
        <v>898</v>
      </c>
      <c r="B900" s="21">
        <f t="shared" si="28"/>
        <v>96</v>
      </c>
      <c r="C900" s="21"/>
      <c r="D900" s="22" cm="1">
        <f t="array" ref="D900">IF(A900=1,1,INDEX(Life_PolicyHoldersInforce,(A900-1))-INDEX(Life_Deaths,(A900-1))-INDEX(Life_Lapses,(A900-1)))</f>
        <v>2.90546851856743E-4</v>
      </c>
      <c r="E900" s="22" cm="1">
        <f t="array" ref="E900">(INDEX(Life_PolicyHoldersInforce,A900)-INDEX(Life_Deaths,A900))*INDEX(Life_LapseRateFactor,(Global_DurationInforce+A900))</f>
        <v>2.5356447415897822E-6</v>
      </c>
      <c r="F900" s="22" cm="1">
        <f t="array" ref="F900">INDEX(Life_PolicyHoldersInforce,A900)*INDEX(Global_QxFactor,INDEX(Global_Age,A900),Global_QxIndex)</f>
        <v>4.8078111409315468E-7</v>
      </c>
      <c r="G900" s="11" cm="1">
        <f t="array" ref="G900">INDEX(Life_Deaths,A900)*Life_SumAssured</f>
        <v>0.24039055704657733</v>
      </c>
      <c r="H900" s="11" cm="1">
        <f t="array" ref="H900">INDEX(Life_PolicyHoldersInforce,A900)*Life_Premium</f>
        <v>1.2958389592810739E-2</v>
      </c>
      <c r="I900" s="11" cm="1">
        <f t="array" ref="I900">INDEX(Life_PolicyHoldersInforce,A900)*INDEX(Global_EscalatedExpense,A900)</f>
        <v>5.5729645941799168E-2</v>
      </c>
      <c r="J900" s="11" cm="1">
        <f t="array" ref="J900">INDEX(Life_PremiumsReceived,A900)-INDEX(Life_ExpensesPaid,A900)-INDEX(Life_DeathBenefitsPaid,A900)</f>
        <v>-0.28316181339556579</v>
      </c>
      <c r="K900" s="11" cm="1">
        <f t="array" ref="K900">IF(A900=Global_MaxT,INDEX(Life_NetCF,A900),INDEX(Life_NetCF,A900)+(INDEX(Life_BEL,(A900+1))/INDEX(Global_DiscountFactor,A900)))</f>
        <v>-16.285876815775257</v>
      </c>
      <c r="L900" s="11"/>
      <c r="M900" s="5">
        <f t="shared" si="29"/>
        <v>75</v>
      </c>
      <c r="N900" s="22" cm="1">
        <f t="array" ref="N900">INDEX(Annuity_PolicyHoldersInforce,A900)*INDEX(Global_QxFactor,INDEX(Global_Age,A900),Global_QxIndex)</f>
        <v>1.3861426781933879E-3</v>
      </c>
      <c r="O900" s="22" cm="1">
        <f t="array" ref="O900">IF(A900=1,1,INDEX(Annuity_PolicyHoldersInforce,(A900-1))-INDEX(Annuity_Deaths,(A900-1)))</f>
        <v>0.83767722892569718</v>
      </c>
      <c r="P900" s="23" cm="1">
        <f t="array" ref="P900">Annuity_Annuity*((1+Annuity_AnnuityEscalation)^INDEX(Annuity_PolicyAge,A900))</f>
        <v>38832.685923755547</v>
      </c>
      <c r="Q900" s="23" cm="1">
        <f t="array" ref="Q900">INDEX(Annuity_PolicyHoldersInforce,A900)*INDEX(Global_EscalatedExpense,A900)</f>
        <v>160.67444917473858</v>
      </c>
      <c r="R900" s="23" cm="1">
        <f t="array" ref="R900">INDEX(Annuity_PolicyHoldersInforce,A900)*INDEX(Annuity_EscalatedAnnuity,A900)</f>
        <v>32529.256736353473</v>
      </c>
      <c r="S900" s="23" cm="1">
        <f t="array" ref="S900">-INDEX(Annuity_ExpensesPaid,A900)-INDEX(Annuity_AnnuitiesPaid,A900)</f>
        <v>-32689.93118552821</v>
      </c>
      <c r="T900" s="23" cm="1">
        <f t="array" ref="T900">IF(A900=Global_MaxT,INDEX(Annuity_NetCF,A900),INDEX(Annuity_NetCF,A900)+(INDEX(Annuity_BEL,(A900+1))*INDEX(Global_DiscountFactor,A900)))</f>
        <v>-1582635.0683974787</v>
      </c>
    </row>
    <row r="901" spans="1:20" x14ac:dyDescent="0.2">
      <c r="A901" s="7">
        <v>899</v>
      </c>
      <c r="B901" s="21">
        <f t="shared" si="28"/>
        <v>96</v>
      </c>
      <c r="C901" s="21"/>
      <c r="D901" s="22" cm="1">
        <f t="array" ref="D901">IF(A901=1,1,INDEX(Life_PolicyHoldersInforce,(A901-1))-INDEX(Life_Deaths,(A901-1))-INDEX(Life_Lapses,(A901-1)))</f>
        <v>2.8753042600106009E-4</v>
      </c>
      <c r="E901" s="22" cm="1">
        <f t="array" ref="E901">(INDEX(Life_PolicyHoldersInforce,A901)-INDEX(Life_Deaths,A901))*INDEX(Life_LapseRateFactor,(Global_DurationInforce+A901))</f>
        <v>2.5093199533138826E-6</v>
      </c>
      <c r="F901" s="22" cm="1">
        <f t="array" ref="F901">INDEX(Life_PolicyHoldersInforce,A901)*INDEX(Global_QxFactor,INDEX(Global_Age,A901),Global_QxIndex)</f>
        <v>4.7578969679089569E-7</v>
      </c>
      <c r="G901" s="11" cm="1">
        <f t="array" ref="G901">INDEX(Life_Deaths,A901)*Life_SumAssured</f>
        <v>0.23789484839544783</v>
      </c>
      <c r="H901" s="11" cm="1">
        <f t="array" ref="H901">INDEX(Life_PolicyHoldersInforce,A901)*Life_Premium</f>
        <v>1.282385699964728E-2</v>
      </c>
      <c r="I901" s="11" cm="1">
        <f t="array" ref="I901">INDEX(Life_PolicyHoldersInforce,A901)*INDEX(Global_EscalatedExpense,A901)</f>
        <v>5.537575908418458E-2</v>
      </c>
      <c r="J901" s="11" cm="1">
        <f t="array" ref="J901">INDEX(Life_PremiumsReceived,A901)-INDEX(Life_ExpensesPaid,A901)-INDEX(Life_DeathBenefitsPaid,A901)</f>
        <v>-0.28044675047998513</v>
      </c>
      <c r="K901" s="11" cm="1">
        <f t="array" ref="K901">IF(A901=Global_MaxT,INDEX(Life_NetCF,A901),INDEX(Life_NetCF,A901)+(INDEX(Life_BEL,(A901+1))/INDEX(Global_DiscountFactor,A901)))</f>
        <v>-15.925198294418493</v>
      </c>
      <c r="L901" s="11"/>
      <c r="M901" s="5">
        <f t="shared" si="29"/>
        <v>75</v>
      </c>
      <c r="N901" s="22" cm="1">
        <f t="array" ref="N901">INDEX(Annuity_PolicyHoldersInforce,A901)*INDEX(Global_QxFactor,INDEX(Global_Age,A901),Global_QxIndex)</f>
        <v>1.3838489647462965E-3</v>
      </c>
      <c r="O901" s="22" cm="1">
        <f t="array" ref="O901">IF(A901=1,1,INDEX(Annuity_PolicyHoldersInforce,(A901-1))-INDEX(Annuity_Deaths,(A901-1)))</f>
        <v>0.83629108624750381</v>
      </c>
      <c r="P901" s="23" cm="1">
        <f t="array" ref="P901">Annuity_Annuity*((1+Annuity_AnnuityEscalation)^INDEX(Annuity_PolicyAge,A901))</f>
        <v>38832.685923755547</v>
      </c>
      <c r="Q901" s="23" cm="1">
        <f t="array" ref="Q901">INDEX(Annuity_PolicyHoldersInforce,A901)*INDEX(Global_EscalatedExpense,A901)</f>
        <v>161.06209822859603</v>
      </c>
      <c r="R901" s="23" cm="1">
        <f t="array" ref="R901">INDEX(Annuity_PolicyHoldersInforce,A901)*INDEX(Annuity_EscalatedAnnuity,A901)</f>
        <v>32475.429093085677</v>
      </c>
      <c r="S901" s="23" cm="1">
        <f t="array" ref="S901">-INDEX(Annuity_ExpensesPaid,A901)-INDEX(Annuity_AnnuitiesPaid,A901)</f>
        <v>-32636.491191314271</v>
      </c>
      <c r="T901" s="23" cm="1">
        <f t="array" ref="T901">IF(A901=Global_MaxT,INDEX(Annuity_NetCF,A901),INDEX(Annuity_NetCF,A901)+(INDEX(Annuity_BEL,(A901+1))*INDEX(Global_DiscountFactor,A901)))</f>
        <v>-1557489.5735408373</v>
      </c>
    </row>
    <row r="902" spans="1:20" x14ac:dyDescent="0.2">
      <c r="A902" s="7">
        <v>900</v>
      </c>
      <c r="B902" s="21">
        <f t="shared" si="28"/>
        <v>97</v>
      </c>
      <c r="C902" s="21"/>
      <c r="D902" s="22" cm="1">
        <f t="array" ref="D902">IF(A902=1,1,INDEX(Life_PolicyHoldersInforce,(A902-1))-INDEX(Life_Deaths,(A902-1))-INDEX(Life_Lapses,(A902-1)))</f>
        <v>2.8454531635095529E-4</v>
      </c>
      <c r="E902" s="22" cm="1">
        <f t="array" ref="E902">(INDEX(Life_PolicyHoldersInforce,A902)-INDEX(Life_Deaths,A902))*INDEX(Life_LapseRateFactor,(Global_DurationInforce+A902))</f>
        <v>2.4827517705623642E-6</v>
      </c>
      <c r="F902" s="22" cm="1">
        <f t="array" ref="F902">INDEX(Life_PolicyHoldersInforce,A902)*INDEX(Global_QxFactor,INDEX(Global_Age,A902),Global_QxIndex)</f>
        <v>5.299576911852307E-7</v>
      </c>
      <c r="G902" s="11" cm="1">
        <f t="array" ref="G902">INDEX(Life_Deaths,A902)*Life_SumAssured</f>
        <v>0.26497884559261536</v>
      </c>
      <c r="H902" s="11" cm="1">
        <f t="array" ref="H902">INDEX(Life_PolicyHoldersInforce,A902)*Life_Premium</f>
        <v>1.2690721109252606E-2</v>
      </c>
      <c r="I902" s="11" cm="1">
        <f t="array" ref="I902">INDEX(Life_PolicyHoldersInforce,A902)*INDEX(Global_EscalatedExpense,A902)</f>
        <v>5.5024119431013499E-2</v>
      </c>
      <c r="J902" s="11" cm="1">
        <f t="array" ref="J902">INDEX(Life_PremiumsReceived,A902)-INDEX(Life_ExpensesPaid,A902)-INDEX(Life_DeathBenefitsPaid,A902)</f>
        <v>-0.30731224391437628</v>
      </c>
      <c r="K902" s="11" cm="1">
        <f t="array" ref="K902">IF(A902=Global_MaxT,INDEX(Life_NetCF,A902),INDEX(Life_NetCF,A902)+(INDEX(Life_BEL,(A902+1))/INDEX(Global_DiscountFactor,A902)))</f>
        <v>-15.568968801049152</v>
      </c>
      <c r="L902" s="11"/>
      <c r="M902" s="5">
        <f t="shared" si="29"/>
        <v>76</v>
      </c>
      <c r="N902" s="22" cm="1">
        <f t="array" ref="N902">INDEX(Annuity_PolicyHoldersInforce,A902)*INDEX(Global_QxFactor,INDEX(Global_Age,A902),Global_QxIndex)</f>
        <v>1.5549913718434828E-3</v>
      </c>
      <c r="O902" s="22" cm="1">
        <f t="array" ref="O902">IF(A902=1,1,INDEX(Annuity_PolicyHoldersInforce,(A902-1))-INDEX(Annuity_Deaths,(A902-1)))</f>
        <v>0.83490723728275751</v>
      </c>
      <c r="P902" s="23" cm="1">
        <f t="array" ref="P902">Annuity_Annuity*((1+Annuity_AnnuityEscalation)^INDEX(Annuity_PolicyAge,A902))</f>
        <v>40774.320219943322</v>
      </c>
      <c r="Q902" s="23" cm="1">
        <f t="array" ref="Q902">INDEX(Annuity_PolicyHoldersInforce,A902)*INDEX(Global_EscalatedExpense,A902)</f>
        <v>161.45068253874194</v>
      </c>
      <c r="R902" s="23" cm="1">
        <f t="array" ref="R902">INDEX(Annuity_PolicyHoldersInforce,A902)*INDEX(Annuity_EscalatedAnnuity,A902)</f>
        <v>34042.775046915354</v>
      </c>
      <c r="S902" s="23" cm="1">
        <f t="array" ref="S902">-INDEX(Annuity_ExpensesPaid,A902)-INDEX(Annuity_AnnuitiesPaid,A902)</f>
        <v>-34204.225729454098</v>
      </c>
      <c r="T902" s="23" cm="1">
        <f t="array" ref="T902">IF(A902=Global_MaxT,INDEX(Annuity_NetCF,A902),INDEX(Annuity_NetCF,A902)+(INDEX(Annuity_BEL,(A902+1))*INDEX(Global_DiscountFactor,A902)))</f>
        <v>-1532275.3818325785</v>
      </c>
    </row>
    <row r="903" spans="1:20" x14ac:dyDescent="0.2">
      <c r="A903" s="7">
        <v>901</v>
      </c>
      <c r="B903" s="21">
        <f t="shared" si="28"/>
        <v>97</v>
      </c>
      <c r="C903" s="21"/>
      <c r="D903" s="22" cm="1">
        <f t="array" ref="D903">IF(A903=1,1,INDEX(Life_PolicyHoldersInforce,(A903-1))-INDEX(Life_Deaths,(A903-1))-INDEX(Life_Lapses,(A903-1)))</f>
        <v>2.815326068892077E-4</v>
      </c>
      <c r="E903" s="22" cm="1">
        <f t="array" ref="E903">(INDEX(Life_PolicyHoldersInforce,A903)-INDEX(Life_Deaths,A903))*INDEX(Life_LapseRateFactor,(Global_DurationInforce+A903))</f>
        <v>2.4564648864685905E-6</v>
      </c>
      <c r="F903" s="22" cm="1">
        <f t="array" ref="F903">INDEX(Life_PolicyHoldersInforce,A903)*INDEX(Global_QxFactor,INDEX(Global_Age,A903),Global_QxIndex)</f>
        <v>5.2434660409711844E-7</v>
      </c>
      <c r="G903" s="11" cm="1">
        <f t="array" ref="G903">INDEX(Life_Deaths,A903)*Life_SumAssured</f>
        <v>0.26217330204855921</v>
      </c>
      <c r="H903" s="11" cm="1">
        <f t="array" ref="H903">INDEX(Life_PolicyHoldersInforce,A903)*Life_Premium</f>
        <v>1.2556354267258664E-2</v>
      </c>
      <c r="I903" s="11" cm="1">
        <f t="array" ref="I903">INDEX(Life_PolicyHoldersInforce,A903)*INDEX(Global_EscalatedExpense,A903)</f>
        <v>5.4663336503123702E-2</v>
      </c>
      <c r="J903" s="11" cm="1">
        <f t="array" ref="J903">INDEX(Life_PremiumsReceived,A903)-INDEX(Life_ExpensesPaid,A903)-INDEX(Life_DeathBenefitsPaid,A903)</f>
        <v>-0.30428028428442422</v>
      </c>
      <c r="K903" s="11" cm="1">
        <f t="array" ref="K903">IF(A903=Global_MaxT,INDEX(Life_NetCF,A903),INDEX(Life_NetCF,A903)+(INDEX(Life_BEL,(A903+1))/INDEX(Global_DiscountFactor,A903)))</f>
        <v>-15.187729515744138</v>
      </c>
      <c r="L903" s="11"/>
      <c r="M903" s="5">
        <f t="shared" si="29"/>
        <v>76</v>
      </c>
      <c r="N903" s="22" cm="1">
        <f t="array" ref="N903">INDEX(Annuity_PolicyHoldersInforce,A903)*INDEX(Global_QxFactor,INDEX(Global_Age,A903),Global_QxIndex)</f>
        <v>1.5520952439162926E-3</v>
      </c>
      <c r="O903" s="22" cm="1">
        <f t="array" ref="O903">IF(A903=1,1,INDEX(Annuity_PolicyHoldersInforce,(A903-1))-INDEX(Annuity_Deaths,(A903-1)))</f>
        <v>0.83335224591091406</v>
      </c>
      <c r="P903" s="23" cm="1">
        <f t="array" ref="P903">Annuity_Annuity*((1+Annuity_AnnuityEscalation)^INDEX(Annuity_PolicyAge,A903))</f>
        <v>40774.320219943322</v>
      </c>
      <c r="Q903" s="23" cm="1">
        <f t="array" ref="Q903">INDEX(Annuity_PolicyHoldersInforce,A903)*INDEX(Global_EscalatedExpense,A903)</f>
        <v>161.80653014657412</v>
      </c>
      <c r="R903" s="23" cm="1">
        <f t="array" ref="R903">INDEX(Annuity_PolicyHoldersInforce,A903)*INDEX(Annuity_EscalatedAnnuity,A903)</f>
        <v>33979.371330780559</v>
      </c>
      <c r="S903" s="23" cm="1">
        <f t="array" ref="S903">-INDEX(Annuity_ExpensesPaid,A903)-INDEX(Annuity_AnnuitiesPaid,A903)</f>
        <v>-34141.177860927135</v>
      </c>
      <c r="T903" s="23" cm="1">
        <f t="array" ref="T903">IF(A903=Global_MaxT,INDEX(Annuity_NetCF,A903),INDEX(Annuity_NetCF,A903)+(INDEX(Annuity_BEL,(A903+1))*INDEX(Global_DiscountFactor,A903)))</f>
        <v>-1505363.0932059383</v>
      </c>
    </row>
    <row r="904" spans="1:20" x14ac:dyDescent="0.2">
      <c r="A904" s="7">
        <v>902</v>
      </c>
      <c r="B904" s="21">
        <f t="shared" si="28"/>
        <v>97</v>
      </c>
      <c r="C904" s="21"/>
      <c r="D904" s="22" cm="1">
        <f t="array" ref="D904">IF(A904=1,1,INDEX(Life_PolicyHoldersInforce,(A904-1))-INDEX(Life_Deaths,(A904-1))-INDEX(Life_Lapses,(A904-1)))</f>
        <v>2.7855179539864201E-4</v>
      </c>
      <c r="E904" s="22" cm="1">
        <f t="array" ref="E904">(INDEX(Life_PolicyHoldersInforce,A904)-INDEX(Life_Deaths,A904))*INDEX(Life_LapseRateFactor,(Global_DurationInforce+A904))</f>
        <v>2.4304563226980776E-6</v>
      </c>
      <c r="F904" s="22" cm="1">
        <f t="array" ref="F904">INDEX(Life_PolicyHoldersInforce,A904)*INDEX(Global_QxFactor,INDEX(Global_Age,A904),Global_QxIndex)</f>
        <v>5.1879492608794608E-7</v>
      </c>
      <c r="G904" s="11" cm="1">
        <f t="array" ref="G904">INDEX(Life_Deaths,A904)*Life_SumAssured</f>
        <v>0.25939746304397304</v>
      </c>
      <c r="H904" s="11" cm="1">
        <f t="array" ref="H904">INDEX(Life_PolicyHoldersInforce,A904)*Life_Premium</f>
        <v>1.2423410074779434E-2</v>
      </c>
      <c r="I904" s="11" cm="1">
        <f t="array" ref="I904">INDEX(Life_PolicyHoldersInforce,A904)*INDEX(Global_EscalatedExpense,A904)</f>
        <v>5.4304919161860574E-2</v>
      </c>
      <c r="J904" s="11" cm="1">
        <f t="array" ref="J904">INDEX(Life_PremiumsReceived,A904)-INDEX(Life_ExpensesPaid,A904)-INDEX(Life_DeathBenefitsPaid,A904)</f>
        <v>-0.3012789721310542</v>
      </c>
      <c r="K904" s="11" cm="1">
        <f t="array" ref="K904">IF(A904=Global_MaxT,INDEX(Life_NetCF,A904),INDEX(Life_NetCF,A904)+(INDEX(Life_BEL,(A904+1))/INDEX(Global_DiscountFactor,A904)))</f>
        <v>-14.811354215872747</v>
      </c>
      <c r="L904" s="11"/>
      <c r="M904" s="5">
        <f t="shared" si="29"/>
        <v>76</v>
      </c>
      <c r="N904" s="22" cm="1">
        <f t="array" ref="N904">INDEX(Annuity_PolicyHoldersInforce,A904)*INDEX(Global_QxFactor,INDEX(Global_Age,A904),Global_QxIndex)</f>
        <v>1.5492045099463443E-3</v>
      </c>
      <c r="O904" s="22" cm="1">
        <f t="array" ref="O904">IF(A904=1,1,INDEX(Annuity_PolicyHoldersInforce,(A904-1))-INDEX(Annuity_Deaths,(A904-1)))</f>
        <v>0.83180015066699775</v>
      </c>
      <c r="P904" s="23" cm="1">
        <f t="array" ref="P904">Annuity_Annuity*((1+Annuity_AnnuityEscalation)^INDEX(Annuity_PolicyAge,A904))</f>
        <v>40774.320219943322</v>
      </c>
      <c r="Q904" s="23" cm="1">
        <f t="array" ref="Q904">INDEX(Annuity_PolicyHoldersInforce,A904)*INDEX(Global_EscalatedExpense,A904)</f>
        <v>162.16316206524431</v>
      </c>
      <c r="R904" s="23" cm="1">
        <f t="array" ref="R904">INDEX(Annuity_PolicyHoldersInforce,A904)*INDEX(Annuity_EscalatedAnnuity,A904)</f>
        <v>33916.085702293269</v>
      </c>
      <c r="S904" s="23" cm="1">
        <f t="array" ref="S904">-INDEX(Annuity_ExpensesPaid,A904)-INDEX(Annuity_AnnuitiesPaid,A904)</f>
        <v>-34078.248864358517</v>
      </c>
      <c r="T904" s="23" cm="1">
        <f t="array" ref="T904">IF(A904=Global_MaxT,INDEX(Annuity_NetCF,A904),INDEX(Annuity_NetCF,A904)+(INDEX(Annuity_BEL,(A904+1))*INDEX(Global_DiscountFactor,A904)))</f>
        <v>-1478383.1624107941</v>
      </c>
    </row>
    <row r="905" spans="1:20" x14ac:dyDescent="0.2">
      <c r="A905" s="7">
        <v>903</v>
      </c>
      <c r="B905" s="21">
        <f t="shared" si="28"/>
        <v>97</v>
      </c>
      <c r="C905" s="21"/>
      <c r="D905" s="22" cm="1">
        <f t="array" ref="D905">IF(A905=1,1,INDEX(Life_PolicyHoldersInforce,(A905-1))-INDEX(Life_Deaths,(A905-1))-INDEX(Life_Lapses,(A905-1)))</f>
        <v>2.7560254414985599E-4</v>
      </c>
      <c r="E905" s="22" cm="1">
        <f t="array" ref="E905">(INDEX(Life_PolicyHoldersInforce,A905)-INDEX(Life_Deaths,A905))*INDEX(Life_LapseRateFactor,(Global_DurationInforce+A905))</f>
        <v>2.4047231324503573E-6</v>
      </c>
      <c r="F905" s="22" cm="1">
        <f t="array" ref="F905">INDEX(Life_PolicyHoldersInforce,A905)*INDEX(Global_QxFactor,INDEX(Global_Age,A905),Global_QxIndex)</f>
        <v>5.1330202814615032E-7</v>
      </c>
      <c r="G905" s="11" cm="1">
        <f t="array" ref="G905">INDEX(Life_Deaths,A905)*Life_SumAssured</f>
        <v>0.25665101407307517</v>
      </c>
      <c r="H905" s="11" cm="1">
        <f t="array" ref="H905">INDEX(Life_PolicyHoldersInforce,A905)*Life_Premium</f>
        <v>1.2291873469083578E-2</v>
      </c>
      <c r="I905" s="11" cm="1">
        <f t="array" ref="I905">INDEX(Life_PolicyHoldersInforce,A905)*INDEX(Global_EscalatedExpense,A905)</f>
        <v>5.3948851896511794E-2</v>
      </c>
      <c r="J905" s="11" cm="1">
        <f t="array" ref="J905">INDEX(Life_PremiumsReceived,A905)-INDEX(Life_ExpensesPaid,A905)-INDEX(Life_DeathBenefitsPaid,A905)</f>
        <v>-0.29830799250050338</v>
      </c>
      <c r="K905" s="11" cm="1">
        <f t="array" ref="K905">IF(A905=Global_MaxT,INDEX(Life_NetCF,A905),INDEX(Life_NetCF,A905)+(INDEX(Life_BEL,(A905+1))/INDEX(Global_DiscountFactor,A905)))</f>
        <v>-14.439788841403285</v>
      </c>
      <c r="L905" s="11"/>
      <c r="M905" s="5">
        <f t="shared" si="29"/>
        <v>76</v>
      </c>
      <c r="N905" s="22" cm="1">
        <f t="array" ref="N905">INDEX(Annuity_PolicyHoldersInforce,A905)*INDEX(Global_QxFactor,INDEX(Global_Age,A905),Global_QxIndex)</f>
        <v>1.5463191598875427E-3</v>
      </c>
      <c r="O905" s="22" cm="1">
        <f t="array" ref="O905">IF(A905=1,1,INDEX(Annuity_PolicyHoldersInforce,(A905-1))-INDEX(Annuity_Deaths,(A905-1)))</f>
        <v>0.83025094615705142</v>
      </c>
      <c r="P905" s="23" cm="1">
        <f t="array" ref="P905">Annuity_Annuity*((1+Annuity_AnnuityEscalation)^INDEX(Annuity_PolicyAge,A905))</f>
        <v>40774.320219943322</v>
      </c>
      <c r="Q905" s="23" cm="1">
        <f t="array" ref="Q905">INDEX(Annuity_PolicyHoldersInforce,A905)*INDEX(Global_EscalatedExpense,A905)</f>
        <v>162.5205800234227</v>
      </c>
      <c r="R905" s="23" cm="1">
        <f t="array" ref="R905">INDEX(Annuity_PolicyHoldersInforce,A905)*INDEX(Annuity_EscalatedAnnuity,A905)</f>
        <v>33852.917941518535</v>
      </c>
      <c r="S905" s="23" cm="1">
        <f t="array" ref="S905">-INDEX(Annuity_ExpensesPaid,A905)-INDEX(Annuity_AnnuitiesPaid,A905)</f>
        <v>-34015.438521541961</v>
      </c>
      <c r="T905" s="23" cm="1">
        <f t="array" ref="T905">IF(A905=Global_MaxT,INDEX(Annuity_NetCF,A905),INDEX(Annuity_NetCF,A905)+(INDEX(Annuity_BEL,(A905+1))*INDEX(Global_DiscountFactor,A905)))</f>
        <v>-1451335.1407448961</v>
      </c>
    </row>
    <row r="906" spans="1:20" x14ac:dyDescent="0.2">
      <c r="A906" s="7">
        <v>904</v>
      </c>
      <c r="B906" s="21">
        <f t="shared" si="28"/>
        <v>97</v>
      </c>
      <c r="C906" s="21"/>
      <c r="D906" s="22" cm="1">
        <f t="array" ref="D906">IF(A906=1,1,INDEX(Life_PolicyHoldersInforce,(A906-1))-INDEX(Life_Deaths,(A906-1))-INDEX(Life_Lapses,(A906-1)))</f>
        <v>2.7268451898925948E-4</v>
      </c>
      <c r="E906" s="22" cm="1">
        <f t="array" ref="E906">(INDEX(Life_PolicyHoldersInforce,A906)-INDEX(Life_Deaths,A906))*INDEX(Life_LapseRateFactor,(Global_DurationInforce+A906))</f>
        <v>2.3792624001251028E-6</v>
      </c>
      <c r="F906" s="22" cm="1">
        <f t="array" ref="F906">INDEX(Life_PolicyHoldersInforce,A906)*INDEX(Global_QxFactor,INDEX(Global_Age,A906),Global_QxIndex)</f>
        <v>5.0786728792001782E-7</v>
      </c>
      <c r="G906" s="11" cm="1">
        <f t="array" ref="G906">INDEX(Life_Deaths,A906)*Life_SumAssured</f>
        <v>0.25393364396000889</v>
      </c>
      <c r="H906" s="11" cm="1">
        <f t="array" ref="H906">INDEX(Life_PolicyHoldersInforce,A906)*Life_Premium</f>
        <v>1.2161729546920973E-2</v>
      </c>
      <c r="I906" s="11" cm="1">
        <f t="array" ref="I906">INDEX(Life_PolicyHoldersInforce,A906)*INDEX(Global_EscalatedExpense,A906)</f>
        <v>5.3595119298066256E-2</v>
      </c>
      <c r="J906" s="11" cm="1">
        <f t="array" ref="J906">INDEX(Life_PremiumsReceived,A906)-INDEX(Life_ExpensesPaid,A906)-INDEX(Life_DeathBenefitsPaid,A906)</f>
        <v>-0.29536703371115419</v>
      </c>
      <c r="K906" s="11" cm="1">
        <f t="array" ref="K906">IF(A906=Global_MaxT,INDEX(Life_NetCF,A906),INDEX(Life_NetCF,A906)+(INDEX(Life_BEL,(A906+1))/INDEX(Global_DiscountFactor,A906)))</f>
        <v>-14.072979907597494</v>
      </c>
      <c r="L906" s="11"/>
      <c r="M906" s="5">
        <f t="shared" si="29"/>
        <v>76</v>
      </c>
      <c r="N906" s="22" cm="1">
        <f t="array" ref="N906">INDEX(Annuity_PolicyHoldersInforce,A906)*INDEX(Global_QxFactor,INDEX(Global_Age,A906),Global_QxIndex)</f>
        <v>1.5434391837125044E-3</v>
      </c>
      <c r="O906" s="22" cm="1">
        <f t="array" ref="O906">IF(A906=1,1,INDEX(Annuity_PolicyHoldersInforce,(A906-1))-INDEX(Annuity_Deaths,(A906-1)))</f>
        <v>0.82870462699716385</v>
      </c>
      <c r="P906" s="23" cm="1">
        <f t="array" ref="P906">Annuity_Annuity*((1+Annuity_AnnuityEscalation)^INDEX(Annuity_PolicyAge,A906))</f>
        <v>40774.320219943322</v>
      </c>
      <c r="Q906" s="23" cm="1">
        <f t="array" ref="Q906">INDEX(Annuity_PolicyHoldersInforce,A906)*INDEX(Global_EscalatedExpense,A906)</f>
        <v>162.87878575359056</v>
      </c>
      <c r="R906" s="23" cm="1">
        <f t="array" ref="R906">INDEX(Annuity_PolicyHoldersInforce,A906)*INDEX(Annuity_EscalatedAnnuity,A906)</f>
        <v>33789.867828931048</v>
      </c>
      <c r="S906" s="23" cm="1">
        <f t="array" ref="S906">-INDEX(Annuity_ExpensesPaid,A906)-INDEX(Annuity_AnnuitiesPaid,A906)</f>
        <v>-33952.746614684642</v>
      </c>
      <c r="T906" s="23" cm="1">
        <f t="array" ref="T906">IF(A906=Global_MaxT,INDEX(Annuity_NetCF,A906),INDEX(Annuity_NetCF,A906)+(INDEX(Annuity_BEL,(A906+1))*INDEX(Global_DiscountFactor,A906)))</f>
        <v>-1424218.5775411834</v>
      </c>
    </row>
    <row r="907" spans="1:20" x14ac:dyDescent="0.2">
      <c r="A907" s="7">
        <v>905</v>
      </c>
      <c r="B907" s="21">
        <f t="shared" si="28"/>
        <v>97</v>
      </c>
      <c r="C907" s="21"/>
      <c r="D907" s="22" cm="1">
        <f t="array" ref="D907">IF(A907=1,1,INDEX(Life_PolicyHoldersInforce,(A907-1))-INDEX(Life_Deaths,(A907-1))-INDEX(Life_Lapses,(A907-1)))</f>
        <v>2.6979738930121432E-4</v>
      </c>
      <c r="E907" s="22" cm="1">
        <f t="array" ref="E907">(INDEX(Life_PolicyHoldersInforce,A907)-INDEX(Life_Deaths,A907))*INDEX(Life_LapseRateFactor,(Global_DurationInforce+A907))</f>
        <v>2.3540712409917848E-6</v>
      </c>
      <c r="F907" s="22" cm="1">
        <f t="array" ref="F907">INDEX(Life_PolicyHoldersInforce,A907)*INDEX(Global_QxFactor,INDEX(Global_Age,A907),Global_QxIndex)</f>
        <v>5.0249008964717192E-7</v>
      </c>
      <c r="G907" s="11" cm="1">
        <f t="array" ref="G907">INDEX(Life_Deaths,A907)*Life_SumAssured</f>
        <v>0.25124504482358595</v>
      </c>
      <c r="H907" s="11" cm="1">
        <f t="array" ref="H907">INDEX(Life_PolicyHoldersInforce,A907)*Life_Premium</f>
        <v>1.2032963562834158E-2</v>
      </c>
      <c r="I907" s="11" cm="1">
        <f t="array" ref="I907">INDEX(Life_PolicyHoldersInforce,A907)*INDEX(Global_EscalatedExpense,A907)</f>
        <v>5.3243706058546884E-2</v>
      </c>
      <c r="J907" s="11" cm="1">
        <f t="array" ref="J907">INDEX(Life_PremiumsReceived,A907)-INDEX(Life_ExpensesPaid,A907)-INDEX(Life_DeathBenefitsPaid,A907)</f>
        <v>-0.29245578731929867</v>
      </c>
      <c r="K907" s="11" cm="1">
        <f t="array" ref="K907">IF(A907=Global_MaxT,INDEX(Life_NetCF,A907),INDEX(Life_NetCF,A907)+(INDEX(Life_BEL,(A907+1))/INDEX(Global_DiscountFactor,A907)))</f>
        <v>-13.710874498967543</v>
      </c>
      <c r="L907" s="11"/>
      <c r="M907" s="5">
        <f t="shared" si="29"/>
        <v>76</v>
      </c>
      <c r="N907" s="22" cm="1">
        <f t="array" ref="N907">INDEX(Annuity_PolicyHoldersInforce,A907)*INDEX(Global_QxFactor,INDEX(Global_Age,A907),Global_QxIndex)</f>
        <v>1.5405645714125212E-3</v>
      </c>
      <c r="O907" s="22" cm="1">
        <f t="array" ref="O907">IF(A907=1,1,INDEX(Annuity_PolicyHoldersInforce,(A907-1))-INDEX(Annuity_Deaths,(A907-1)))</f>
        <v>0.82716118781345138</v>
      </c>
      <c r="P907" s="23" cm="1">
        <f t="array" ref="P907">Annuity_Annuity*((1+Annuity_AnnuityEscalation)^INDEX(Annuity_PolicyAge,A907))</f>
        <v>40774.320219943322</v>
      </c>
      <c r="Q907" s="23" cm="1">
        <f t="array" ref="Q907">INDEX(Annuity_PolicyHoldersInforce,A907)*INDEX(Global_EscalatedExpense,A907)</f>
        <v>163.23778099204785</v>
      </c>
      <c r="R907" s="23" cm="1">
        <f t="array" ref="R907">INDEX(Annuity_PolicyHoldersInforce,A907)*INDEX(Annuity_EscalatedAnnuity,A907)</f>
        <v>33726.935145414347</v>
      </c>
      <c r="S907" s="23" cm="1">
        <f t="array" ref="S907">-INDEX(Annuity_ExpensesPaid,A907)-INDEX(Annuity_AnnuitiesPaid,A907)</f>
        <v>-33890.172926406398</v>
      </c>
      <c r="T907" s="23" cm="1">
        <f t="array" ref="T907">IF(A907=Global_MaxT,INDEX(Annuity_NetCF,A907),INDEX(Annuity_NetCF,A907)+(INDEX(Annuity_BEL,(A907+1))*INDEX(Global_DiscountFactor,A907)))</f>
        <v>-1397033.0201578022</v>
      </c>
    </row>
    <row r="908" spans="1:20" x14ac:dyDescent="0.2">
      <c r="A908" s="7">
        <v>906</v>
      </c>
      <c r="B908" s="21">
        <f t="shared" si="28"/>
        <v>97</v>
      </c>
      <c r="C908" s="21"/>
      <c r="D908" s="22" cm="1">
        <f t="array" ref="D908">IF(A908=1,1,INDEX(Life_PolicyHoldersInforce,(A908-1))-INDEX(Life_Deaths,(A908-1))-INDEX(Life_Lapses,(A908-1)))</f>
        <v>2.6694082797057536E-4</v>
      </c>
      <c r="E908" s="22" cm="1">
        <f t="array" ref="E908">(INDEX(Life_PolicyHoldersInforce,A908)-INDEX(Life_Deaths,A908))*INDEX(Life_LapseRateFactor,(Global_DurationInforce+A908))</f>
        <v>2.3291468008628299E-6</v>
      </c>
      <c r="F908" s="22" cm="1">
        <f t="array" ref="F908">INDEX(Life_PolicyHoldersInforce,A908)*INDEX(Global_QxFactor,INDEX(Global_Age,A908),Global_QxIndex)</f>
        <v>4.971698240848062E-7</v>
      </c>
      <c r="G908" s="11" cm="1">
        <f t="array" ref="G908">INDEX(Life_Deaths,A908)*Life_SumAssured</f>
        <v>0.2485849120424031</v>
      </c>
      <c r="H908" s="11" cm="1">
        <f t="array" ref="H908">INDEX(Life_PolicyHoldersInforce,A908)*Life_Premium</f>
        <v>1.1905560927487662E-2</v>
      </c>
      <c r="I908" s="11" cm="1">
        <f t="array" ref="I908">INDEX(Life_PolicyHoldersInforce,A908)*INDEX(Global_EscalatedExpense,A908)</f>
        <v>5.2894596970348193E-2</v>
      </c>
      <c r="J908" s="11" cm="1">
        <f t="array" ref="J908">INDEX(Life_PremiumsReceived,A908)-INDEX(Life_ExpensesPaid,A908)-INDEX(Life_DeathBenefitsPaid,A908)</f>
        <v>-0.2895739480852636</v>
      </c>
      <c r="K908" s="11" cm="1">
        <f t="array" ref="K908">IF(A908=Global_MaxT,INDEX(Life_NetCF,A908),INDEX(Life_NetCF,A908)+(INDEX(Life_BEL,(A908+1))/INDEX(Global_DiscountFactor,A908)))</f>
        <v>-13.353420263296373</v>
      </c>
      <c r="L908" s="11"/>
      <c r="M908" s="5">
        <f t="shared" si="29"/>
        <v>76</v>
      </c>
      <c r="N908" s="22" cm="1">
        <f t="array" ref="N908">INDEX(Annuity_PolicyHoldersInforce,A908)*INDEX(Global_QxFactor,INDEX(Global_Age,A908),Global_QxIndex)</f>
        <v>1.5376953129975256E-3</v>
      </c>
      <c r="O908" s="22" cm="1">
        <f t="array" ref="O908">IF(A908=1,1,INDEX(Annuity_PolicyHoldersInforce,(A908-1))-INDEX(Annuity_Deaths,(A908-1)))</f>
        <v>0.82562062324203889</v>
      </c>
      <c r="P908" s="23" cm="1">
        <f t="array" ref="P908">Annuity_Annuity*((1+Annuity_AnnuityEscalation)^INDEX(Annuity_PolicyAge,A908))</f>
        <v>40774.320219943322</v>
      </c>
      <c r="Q908" s="23" cm="1">
        <f t="array" ref="Q908">INDEX(Annuity_PolicyHoldersInforce,A908)*INDEX(Global_EscalatedExpense,A908)</f>
        <v>163.59756747892135</v>
      </c>
      <c r="R908" s="23" cm="1">
        <f t="array" ref="R908">INDEX(Annuity_PolicyHoldersInforce,A908)*INDEX(Annuity_EscalatedAnnuity,A908)</f>
        <v>33664.119672260073</v>
      </c>
      <c r="S908" s="23" cm="1">
        <f t="array" ref="S908">-INDEX(Annuity_ExpensesPaid,A908)-INDEX(Annuity_AnnuitiesPaid,A908)</f>
        <v>-33827.717239738995</v>
      </c>
      <c r="T908" s="23" cm="1">
        <f t="array" ref="T908">IF(A908=Global_MaxT,INDEX(Annuity_NetCF,A908),INDEX(Annuity_NetCF,A908)+(INDEX(Annuity_BEL,(A908+1))*INDEX(Global_DiscountFactor,A908)))</f>
        <v>-1369778.0139680803</v>
      </c>
    </row>
    <row r="909" spans="1:20" x14ac:dyDescent="0.2">
      <c r="A909" s="7">
        <v>907</v>
      </c>
      <c r="B909" s="21">
        <f t="shared" si="28"/>
        <v>97</v>
      </c>
      <c r="C909" s="21"/>
      <c r="D909" s="22" cm="1">
        <f t="array" ref="D909">IF(A909=1,1,INDEX(Life_PolicyHoldersInforce,(A909-1))-INDEX(Life_Deaths,(A909-1))-INDEX(Life_Lapses,(A909-1)))</f>
        <v>2.641145113456277E-4</v>
      </c>
      <c r="E909" s="22" cm="1">
        <f t="array" ref="E909">(INDEX(Life_PolicyHoldersInforce,A909)-INDEX(Life_Deaths,A909))*INDEX(Life_LapseRateFactor,(Global_DurationInforce+A909))</f>
        <v>2.3044862557702379E-6</v>
      </c>
      <c r="F909" s="22" cm="1">
        <f t="array" ref="F909">INDEX(Life_PolicyHoldersInforce,A909)*INDEX(Global_QxFactor,INDEX(Global_Age,A909),Global_QxIndex)</f>
        <v>4.9190588844065637E-7</v>
      </c>
      <c r="G909" s="11" cm="1">
        <f t="array" ref="G909">INDEX(Life_Deaths,A909)*Life_SumAssured</f>
        <v>0.24595294422032818</v>
      </c>
      <c r="H909" s="11" cm="1">
        <f t="array" ref="H909">INDEX(Life_PolicyHoldersInforce,A909)*Life_Premium</f>
        <v>1.1779507206014997E-2</v>
      </c>
      <c r="I909" s="11" cm="1">
        <f t="array" ref="I909">INDEX(Life_PolicyHoldersInforce,A909)*INDEX(Global_EscalatedExpense,A909)</f>
        <v>5.2547776925577966E-2</v>
      </c>
      <c r="J909" s="11" cm="1">
        <f t="array" ref="J909">INDEX(Life_PremiumsReceived,A909)-INDEX(Life_ExpensesPaid,A909)-INDEX(Life_DeathBenefitsPaid,A909)</f>
        <v>-0.28672121393989114</v>
      </c>
      <c r="K909" s="11" cm="1">
        <f t="array" ref="K909">IF(A909=Global_MaxT,INDEX(Life_NetCF,A909),INDEX(Life_NetCF,A909)+(INDEX(Life_BEL,(A909+1))/INDEX(Global_DiscountFactor,A909)))</f>
        <v>-13.000565405720714</v>
      </c>
      <c r="L909" s="11"/>
      <c r="M909" s="5">
        <f t="shared" si="29"/>
        <v>76</v>
      </c>
      <c r="N909" s="22" cm="1">
        <f t="array" ref="N909">INDEX(Annuity_PolicyHoldersInforce,A909)*INDEX(Global_QxFactor,INDEX(Global_Age,A909),Global_QxIndex)</f>
        <v>1.5348313984960569E-3</v>
      </c>
      <c r="O909" s="22" cm="1">
        <f t="array" ref="O909">IF(A909=1,1,INDEX(Annuity_PolicyHoldersInforce,(A909-1))-INDEX(Annuity_Deaths,(A909-1)))</f>
        <v>0.82408292792904136</v>
      </c>
      <c r="P909" s="23" cm="1">
        <f t="array" ref="P909">Annuity_Annuity*((1+Annuity_AnnuityEscalation)^INDEX(Annuity_PolicyAge,A909))</f>
        <v>40774.320219943322</v>
      </c>
      <c r="Q909" s="23" cm="1">
        <f t="array" ref="Q909">INDEX(Annuity_PolicyHoldersInforce,A909)*INDEX(Global_EscalatedExpense,A909)</f>
        <v>163.95814695817273</v>
      </c>
      <c r="R909" s="23" cm="1">
        <f t="array" ref="R909">INDEX(Annuity_PolicyHoldersInforce,A909)*INDEX(Annuity_EscalatedAnnuity,A909)</f>
        <v>33601.42119116721</v>
      </c>
      <c r="S909" s="23" cm="1">
        <f t="array" ref="S909">-INDEX(Annuity_ExpensesPaid,A909)-INDEX(Annuity_AnnuitiesPaid,A909)</f>
        <v>-33765.379338125385</v>
      </c>
      <c r="T909" s="23" cm="1">
        <f t="array" ref="T909">IF(A909=Global_MaxT,INDEX(Annuity_NetCF,A909),INDEX(Annuity_NetCF,A909)+(INDEX(Annuity_BEL,(A909+1))*INDEX(Global_DiscountFactor,A909)))</f>
        <v>-1342453.1023504515</v>
      </c>
    </row>
    <row r="910" spans="1:20" x14ac:dyDescent="0.2">
      <c r="A910" s="7">
        <v>908</v>
      </c>
      <c r="B910" s="21">
        <f t="shared" si="28"/>
        <v>97</v>
      </c>
      <c r="C910" s="21"/>
      <c r="D910" s="22" cm="1">
        <f t="array" ref="D910">IF(A910=1,1,INDEX(Life_PolicyHoldersInforce,(A910-1))-INDEX(Life_Deaths,(A910-1))-INDEX(Life_Lapses,(A910-1)))</f>
        <v>2.6131811920141677E-4</v>
      </c>
      <c r="E910" s="22" cm="1">
        <f t="array" ref="E910">(INDEX(Life_PolicyHoldersInforce,A910)-INDEX(Life_Deaths,A910))*INDEX(Life_LapseRateFactor,(Global_DurationInforce+A910))</f>
        <v>2.2800868116456218E-6</v>
      </c>
      <c r="F910" s="22" cm="1">
        <f t="array" ref="F910">INDEX(Life_PolicyHoldersInforce,A910)*INDEX(Global_QxFactor,INDEX(Global_Age,A910),Global_QxIndex)</f>
        <v>4.8669768630470306E-7</v>
      </c>
      <c r="G910" s="11" cm="1">
        <f t="array" ref="G910">INDEX(Life_Deaths,A910)*Life_SumAssured</f>
        <v>0.24334884315235153</v>
      </c>
      <c r="H910" s="11" cm="1">
        <f t="array" ref="H910">INDEX(Life_PolicyHoldersInforce,A910)*Life_Premium</f>
        <v>1.1654788116383189E-2</v>
      </c>
      <c r="I910" s="11" cm="1">
        <f t="array" ref="I910">INDEX(Life_PolicyHoldersInforce,A910)*INDEX(Global_EscalatedExpense,A910)</f>
        <v>5.220323091540377E-2</v>
      </c>
      <c r="J910" s="11" cm="1">
        <f t="array" ref="J910">INDEX(Life_PremiumsReceived,A910)-INDEX(Life_ExpensesPaid,A910)-INDEX(Life_DeathBenefitsPaid,A910)</f>
        <v>-0.28389728595137209</v>
      </c>
      <c r="K910" s="11" cm="1">
        <f t="array" ref="K910">IF(A910=Global_MaxT,INDEX(Life_NetCF,A910),INDEX(Life_NetCF,A910)+(INDEX(Life_BEL,(A910+1))/INDEX(Global_DiscountFactor,A910)))</f>
        <v>-12.652258682876122</v>
      </c>
      <c r="L910" s="11"/>
      <c r="M910" s="5">
        <f t="shared" si="29"/>
        <v>76</v>
      </c>
      <c r="N910" s="22" cm="1">
        <f t="array" ref="N910">INDEX(Annuity_PolicyHoldersInforce,A910)*INDEX(Global_QxFactor,INDEX(Global_Age,A910),Global_QxIndex)</f>
        <v>1.5319728179552254E-3</v>
      </c>
      <c r="O910" s="22" cm="1">
        <f t="array" ref="O910">IF(A910=1,1,INDEX(Annuity_PolicyHoldersInforce,(A910-1))-INDEX(Annuity_Deaths,(A910-1)))</f>
        <v>0.82254809653054528</v>
      </c>
      <c r="P910" s="23" cm="1">
        <f t="array" ref="P910">Annuity_Annuity*((1+Annuity_AnnuityEscalation)^INDEX(Annuity_PolicyAge,A910))</f>
        <v>40774.320219943322</v>
      </c>
      <c r="Q910" s="23" cm="1">
        <f t="array" ref="Q910">INDEX(Annuity_PolicyHoldersInforce,A910)*INDEX(Global_EscalatedExpense,A910)</f>
        <v>164.31952117760795</v>
      </c>
      <c r="R910" s="23" cm="1">
        <f t="array" ref="R910">INDEX(Annuity_PolicyHoldersInforce,A910)*INDEX(Annuity_EscalatedAnnuity,A910)</f>
        <v>33538.839484241304</v>
      </c>
      <c r="S910" s="23" cm="1">
        <f t="array" ref="S910">-INDEX(Annuity_ExpensesPaid,A910)-INDEX(Annuity_AnnuitiesPaid,A910)</f>
        <v>-33703.159005418915</v>
      </c>
      <c r="T910" s="23" cm="1">
        <f t="array" ref="T910">IF(A910=Global_MaxT,INDEX(Annuity_NetCF,A910),INDEX(Annuity_NetCF,A910)+(INDEX(Annuity_BEL,(A910+1))*INDEX(Global_DiscountFactor,A910)))</f>
        <v>-1315057.8266783322</v>
      </c>
    </row>
    <row r="911" spans="1:20" x14ac:dyDescent="0.2">
      <c r="A911" s="7">
        <v>909</v>
      </c>
      <c r="B911" s="21">
        <f t="shared" si="28"/>
        <v>97</v>
      </c>
      <c r="C911" s="21"/>
      <c r="D911" s="22" cm="1">
        <f t="array" ref="D911">IF(A911=1,1,INDEX(Life_PolicyHoldersInforce,(A911-1))-INDEX(Life_Deaths,(A911-1))-INDEX(Life_Lapses,(A911-1)))</f>
        <v>2.5855133470346648E-4</v>
      </c>
      <c r="E911" s="22" cm="1">
        <f t="array" ref="E911">(INDEX(Life_PolicyHoldersInforce,A911)-INDEX(Life_Deaths,A911))*INDEX(Life_LapseRateFactor,(Global_DurationInforce+A911))</f>
        <v>2.2559457040036381E-6</v>
      </c>
      <c r="F911" s="22" cm="1">
        <f t="array" ref="F911">INDEX(Life_PolicyHoldersInforce,A911)*INDEX(Global_QxFactor,INDEX(Global_Age,A911),Global_QxIndex)</f>
        <v>4.8154462758159851E-7</v>
      </c>
      <c r="G911" s="11" cm="1">
        <f t="array" ref="G911">INDEX(Life_Deaths,A911)*Life_SumAssured</f>
        <v>0.24077231379079925</v>
      </c>
      <c r="H911" s="11" cm="1">
        <f t="array" ref="H911">INDEX(Life_PolicyHoldersInforce,A911)*Life_Premium</f>
        <v>1.1531389527774605E-2</v>
      </c>
      <c r="I911" s="11" cm="1">
        <f t="array" ref="I911">INDEX(Life_PolicyHoldersInforce,A911)*INDEX(Global_EscalatedExpense,A911)</f>
        <v>5.1860944029403347E-2</v>
      </c>
      <c r="J911" s="11" cm="1">
        <f t="array" ref="J911">INDEX(Life_PremiumsReceived,A911)-INDEX(Life_ExpensesPaid,A911)-INDEX(Life_DeathBenefitsPaid,A911)</f>
        <v>-0.281101868292428</v>
      </c>
      <c r="K911" s="11" cm="1">
        <f t="array" ref="K911">IF(A911=Global_MaxT,INDEX(Life_NetCF,A911),INDEX(Life_NetCF,A911)+(INDEX(Life_BEL,(A911+1))/INDEX(Global_DiscountFactor,A911)))</f>
        <v>-12.308449397103383</v>
      </c>
      <c r="L911" s="11"/>
      <c r="M911" s="5">
        <f t="shared" si="29"/>
        <v>76</v>
      </c>
      <c r="N911" s="22" cm="1">
        <f t="array" ref="N911">INDEX(Annuity_PolicyHoldersInforce,A911)*INDEX(Global_QxFactor,INDEX(Global_Age,A911),Global_QxIndex)</f>
        <v>1.5291195614406787E-3</v>
      </c>
      <c r="O911" s="22" cm="1">
        <f t="array" ref="O911">IF(A911=1,1,INDEX(Annuity_PolicyHoldersInforce,(A911-1))-INDEX(Annuity_Deaths,(A911-1)))</f>
        <v>0.82101612371259003</v>
      </c>
      <c r="P911" s="23" cm="1">
        <f t="array" ref="P911">Annuity_Annuity*((1+Annuity_AnnuityEscalation)^INDEX(Annuity_PolicyAge,A911))</f>
        <v>40774.320219943322</v>
      </c>
      <c r="Q911" s="23" cm="1">
        <f t="array" ref="Q911">INDEX(Annuity_PolicyHoldersInforce,A911)*INDEX(Global_EscalatedExpense,A911)</f>
        <v>164.6816918888853</v>
      </c>
      <c r="R911" s="23" cm="1">
        <f t="array" ref="R911">INDEX(Annuity_PolicyHoldersInforce,A911)*INDEX(Annuity_EscalatedAnnuity,A911)</f>
        <v>33476.37433399375</v>
      </c>
      <c r="S911" s="23" cm="1">
        <f t="array" ref="S911">-INDEX(Annuity_ExpensesPaid,A911)-INDEX(Annuity_AnnuitiesPaid,A911)</f>
        <v>-33641.056025882637</v>
      </c>
      <c r="T911" s="23" cm="1">
        <f t="array" ref="T911">IF(A911=Global_MaxT,INDEX(Annuity_NetCF,A911),INDEX(Annuity_NetCF,A911)+(INDEX(Annuity_BEL,(A911+1))*INDEX(Global_DiscountFactor,A911)))</f>
        <v>-1287591.7263099495</v>
      </c>
    </row>
    <row r="912" spans="1:20" x14ac:dyDescent="0.2">
      <c r="A912" s="7">
        <v>910</v>
      </c>
      <c r="B912" s="21">
        <f t="shared" si="28"/>
        <v>97</v>
      </c>
      <c r="C912" s="21"/>
      <c r="D912" s="22" cm="1">
        <f t="array" ref="D912">IF(A912=1,1,INDEX(Life_PolicyHoldersInforce,(A912-1))-INDEX(Life_Deaths,(A912-1))-INDEX(Life_Lapses,(A912-1)))</f>
        <v>2.558138443718812E-4</v>
      </c>
      <c r="E912" s="22" cm="1">
        <f t="array" ref="E912">(INDEX(Life_PolicyHoldersInforce,A912)-INDEX(Life_Deaths,A912))*INDEX(Life_LapseRateFactor,(Global_DurationInforce+A912))</f>
        <v>2.2320601976287662E-6</v>
      </c>
      <c r="F912" s="22" cm="1">
        <f t="array" ref="F912">INDEX(Life_PolicyHoldersInforce,A912)*INDEX(Global_QxFactor,INDEX(Global_Age,A912),Global_QxIndex)</f>
        <v>4.7644612842380716E-7</v>
      </c>
      <c r="G912" s="11" cm="1">
        <f t="array" ref="G912">INDEX(Life_Deaths,A912)*Life_SumAssured</f>
        <v>0.23822306421190359</v>
      </c>
      <c r="H912" s="11" cm="1">
        <f t="array" ref="H912">INDEX(Life_PolicyHoldersInforce,A912)*Life_Premium</f>
        <v>1.1409297458985902E-2</v>
      </c>
      <c r="I912" s="11" cm="1">
        <f t="array" ref="I912">INDEX(Life_PolicyHoldersInforce,A912)*INDEX(Global_EscalatedExpense,A912)</f>
        <v>5.1520901454919082E-2</v>
      </c>
      <c r="J912" s="11" cm="1">
        <f t="array" ref="J912">INDEX(Life_PremiumsReceived,A912)-INDEX(Life_ExpensesPaid,A912)-INDEX(Life_DeathBenefitsPaid,A912)</f>
        <v>-0.27833466820783676</v>
      </c>
      <c r="K912" s="11" cm="1">
        <f t="array" ref="K912">IF(A912=Global_MaxT,INDEX(Life_NetCF,A912),INDEX(Life_NetCF,A912)+(INDEX(Life_BEL,(A912+1))/INDEX(Global_DiscountFactor,A912)))</f>
        <v>-11.969087390715636</v>
      </c>
      <c r="L912" s="11"/>
      <c r="M912" s="5">
        <f t="shared" si="29"/>
        <v>76</v>
      </c>
      <c r="N912" s="22" cm="1">
        <f t="array" ref="N912">INDEX(Annuity_PolicyHoldersInforce,A912)*INDEX(Global_QxFactor,INDEX(Global_Age,A912),Global_QxIndex)</f>
        <v>1.5262716190365671E-3</v>
      </c>
      <c r="O912" s="22" cm="1">
        <f t="array" ref="O912">IF(A912=1,1,INDEX(Annuity_PolicyHoldersInforce,(A912-1))-INDEX(Annuity_Deaths,(A912-1)))</f>
        <v>0.81948700415114939</v>
      </c>
      <c r="P912" s="23" cm="1">
        <f t="array" ref="P912">Annuity_Annuity*((1+Annuity_AnnuityEscalation)^INDEX(Annuity_PolicyAge,A912))</f>
        <v>40774.320219943322</v>
      </c>
      <c r="Q912" s="23" cm="1">
        <f t="array" ref="Q912">INDEX(Annuity_PolicyHoldersInforce,A912)*INDEX(Global_EscalatedExpense,A912)</f>
        <v>165.04466084752326</v>
      </c>
      <c r="R912" s="23" cm="1">
        <f t="array" ref="R912">INDEX(Annuity_PolicyHoldersInforce,A912)*INDEX(Annuity_EscalatedAnnuity,A912)</f>
        <v>33414.025523340984</v>
      </c>
      <c r="S912" s="23" cm="1">
        <f t="array" ref="S912">-INDEX(Annuity_ExpensesPaid,A912)-INDEX(Annuity_AnnuitiesPaid,A912)</f>
        <v>-33579.070184188509</v>
      </c>
      <c r="T912" s="23" cm="1">
        <f t="array" ref="T912">IF(A912=Global_MaxT,INDEX(Annuity_NetCF,A912),INDEX(Annuity_NetCF,A912)+(INDEX(Annuity_BEL,(A912+1))*INDEX(Global_DiscountFactor,A912)))</f>
        <v>-1260054.3385781203</v>
      </c>
    </row>
    <row r="913" spans="1:20" x14ac:dyDescent="0.2">
      <c r="A913" s="7">
        <v>911</v>
      </c>
      <c r="B913" s="21">
        <f t="shared" si="28"/>
        <v>97</v>
      </c>
      <c r="C913" s="21"/>
      <c r="D913" s="22" cm="1">
        <f t="array" ref="D913">IF(A913=1,1,INDEX(Life_PolicyHoldersInforce,(A913-1))-INDEX(Life_Deaths,(A913-1))-INDEX(Life_Lapses,(A913-1)))</f>
        <v>2.5310533804582863E-4</v>
      </c>
      <c r="E913" s="22" cm="1">
        <f t="array" ref="E913">(INDEX(Life_PolicyHoldersInforce,A913)-INDEX(Life_Deaths,A913))*INDEX(Life_LapseRateFactor,(Global_DurationInforce+A913))</f>
        <v>2.2084275862654066E-6</v>
      </c>
      <c r="F913" s="22" cm="1">
        <f t="array" ref="F913">INDEX(Life_PolicyHoldersInforce,A913)*INDEX(Global_QxFactor,INDEX(Global_Age,A913),Global_QxIndex)</f>
        <v>4.7140161116545594E-7</v>
      </c>
      <c r="G913" s="11" cm="1">
        <f t="array" ref="G913">INDEX(Life_Deaths,A913)*Life_SumAssured</f>
        <v>0.23570080558272796</v>
      </c>
      <c r="H913" s="11" cm="1">
        <f t="array" ref="H913">INDEX(Life_PolicyHoldersInforce,A913)*Life_Premium</f>
        <v>1.1288498076843958E-2</v>
      </c>
      <c r="I913" s="11" cm="1">
        <f t="array" ref="I913">INDEX(Life_PolicyHoldersInforce,A913)*INDEX(Global_EscalatedExpense,A913)</f>
        <v>5.1183088476417435E-2</v>
      </c>
      <c r="J913" s="11" cm="1">
        <f t="array" ref="J913">INDEX(Life_PremiumsReceived,A913)-INDEX(Life_ExpensesPaid,A913)-INDEX(Life_DeathBenefitsPaid,A913)</f>
        <v>-0.27559539598230143</v>
      </c>
      <c r="K913" s="11" cm="1">
        <f t="array" ref="K913">IF(A913=Global_MaxT,INDEX(Life_NetCF,A913),INDEX(Life_NetCF,A913)+(INDEX(Life_BEL,(A913+1))/INDEX(Global_DiscountFactor,A913)))</f>
        <v>-11.634123040325592</v>
      </c>
      <c r="L913" s="11"/>
      <c r="M913" s="5">
        <f t="shared" si="29"/>
        <v>76</v>
      </c>
      <c r="N913" s="22" cm="1">
        <f t="array" ref="N913">INDEX(Annuity_PolicyHoldersInforce,A913)*INDEX(Global_QxFactor,INDEX(Global_Age,A913),Global_QxIndex)</f>
        <v>1.5234289808455084E-3</v>
      </c>
      <c r="O913" s="22" cm="1">
        <f t="array" ref="O913">IF(A913=1,1,INDEX(Annuity_PolicyHoldersInforce,(A913-1))-INDEX(Annuity_Deaths,(A913-1)))</f>
        <v>0.81796073253211288</v>
      </c>
      <c r="P913" s="23" cm="1">
        <f t="array" ref="P913">Annuity_Annuity*((1+Annuity_AnnuityEscalation)^INDEX(Annuity_PolicyAge,A913))</f>
        <v>40774.320219943322</v>
      </c>
      <c r="Q913" s="23" cm="1">
        <f t="array" ref="Q913">INDEX(Annuity_PolicyHoldersInforce,A913)*INDEX(Global_EscalatedExpense,A913)</f>
        <v>165.40842981291019</v>
      </c>
      <c r="R913" s="23" cm="1">
        <f t="array" ref="R913">INDEX(Annuity_PolicyHoldersInforce,A913)*INDEX(Annuity_EscalatedAnnuity,A913)</f>
        <v>33351.792835603781</v>
      </c>
      <c r="S913" s="23" cm="1">
        <f t="array" ref="S913">-INDEX(Annuity_ExpensesPaid,A913)-INDEX(Annuity_AnnuitiesPaid,A913)</f>
        <v>-33517.20126541669</v>
      </c>
      <c r="T913" s="23" cm="1">
        <f t="array" ref="T913">IF(A913=Global_MaxT,INDEX(Annuity_NetCF,A913),INDEX(Annuity_NetCF,A913)+(INDEX(Annuity_BEL,(A913+1))*INDEX(Global_DiscountFactor,A913)))</f>
        <v>-1232445.198779982</v>
      </c>
    </row>
    <row r="914" spans="1:20" x14ac:dyDescent="0.2">
      <c r="A914" s="7">
        <v>912</v>
      </c>
      <c r="B914" s="21">
        <f t="shared" si="28"/>
        <v>98</v>
      </c>
      <c r="C914" s="21"/>
      <c r="D914" s="22" cm="1">
        <f t="array" ref="D914">IF(A914=1,1,INDEX(Life_PolicyHoldersInforce,(A914-1))-INDEX(Life_Deaths,(A914-1))-INDEX(Life_Lapses,(A914-1)))</f>
        <v>2.5042550884839775E-4</v>
      </c>
      <c r="E914" s="22" cm="1">
        <f t="array" ref="E914">(INDEX(Life_PolicyHoldersInforce,A914)-INDEX(Life_Deaths,A914))*INDEX(Life_LapseRateFactor,(Global_DurationInforce+A914))</f>
        <v>2.1845322892211753E-6</v>
      </c>
      <c r="F914" s="22" cm="1">
        <f t="array" ref="F914">INDEX(Life_PolicyHoldersInforce,A914)*INDEX(Global_QxFactor,INDEX(Global_Age,A914),Global_QxIndex)</f>
        <v>5.2508425360810095E-7</v>
      </c>
      <c r="G914" s="11" cm="1">
        <f t="array" ref="G914">INDEX(Life_Deaths,A914)*Life_SumAssured</f>
        <v>0.26254212680405048</v>
      </c>
      <c r="H914" s="11" cm="1">
        <f t="array" ref="H914">INDEX(Life_PolicyHoldersInforce,A914)*Life_Premium</f>
        <v>1.1168977694638539E-2</v>
      </c>
      <c r="I914" s="11" cm="1">
        <f t="array" ref="I914">INDEX(Life_PolicyHoldersInforce,A914)*INDEX(Global_EscalatedExpense,A914)</f>
        <v>5.0847490474851813E-2</v>
      </c>
      <c r="J914" s="11" cm="1">
        <f t="array" ref="J914">INDEX(Life_PremiumsReceived,A914)-INDEX(Life_ExpensesPaid,A914)-INDEX(Life_DeathBenefitsPaid,A914)</f>
        <v>-0.30222063958426376</v>
      </c>
      <c r="K914" s="11" cm="1">
        <f t="array" ref="K914">IF(A914=Global_MaxT,INDEX(Life_NetCF,A914),INDEX(Life_NetCF,A914)+(INDEX(Life_BEL,(A914+1))/INDEX(Global_DiscountFactor,A914)))</f>
        <v>-11.303507251232196</v>
      </c>
      <c r="L914" s="11"/>
      <c r="M914" s="5">
        <f t="shared" si="29"/>
        <v>77</v>
      </c>
      <c r="N914" s="22" cm="1">
        <f t="array" ref="N914">INDEX(Annuity_PolicyHoldersInforce,A914)*INDEX(Global_QxFactor,INDEX(Global_Age,A914),Global_QxIndex)</f>
        <v>1.7118798085883201E-3</v>
      </c>
      <c r="O914" s="22" cm="1">
        <f t="array" ref="O914">IF(A914=1,1,INDEX(Annuity_PolicyHoldersInforce,(A914-1))-INDEX(Annuity_Deaths,(A914-1)))</f>
        <v>0.81643730355126742</v>
      </c>
      <c r="P914" s="23" cm="1">
        <f t="array" ref="P914">Annuity_Annuity*((1+Annuity_AnnuityEscalation)^INDEX(Annuity_PolicyAge,A914))</f>
        <v>42813.036230940495</v>
      </c>
      <c r="Q914" s="23" cm="1">
        <f t="array" ref="Q914">INDEX(Annuity_PolicyHoldersInforce,A914)*INDEX(Global_EscalatedExpense,A914)</f>
        <v>165.77300054831207</v>
      </c>
      <c r="R914" s="23" cm="1">
        <f t="array" ref="R914">INDEX(Annuity_PolicyHoldersInforce,A914)*INDEX(Annuity_EscalatedAnnuity,A914)</f>
        <v>34954.159857231774</v>
      </c>
      <c r="S914" s="23" cm="1">
        <f t="array" ref="S914">-INDEX(Annuity_ExpensesPaid,A914)-INDEX(Annuity_AnnuitiesPaid,A914)</f>
        <v>-35119.932857780084</v>
      </c>
      <c r="T914" s="23" cm="1">
        <f t="array" ref="T914">IF(A914=Global_MaxT,INDEX(Annuity_NetCF,A914),INDEX(Annuity_NetCF,A914)+(INDEX(Annuity_BEL,(A914+1))*INDEX(Global_DiscountFactor,A914)))</f>
        <v>-1204763.8401666728</v>
      </c>
    </row>
    <row r="915" spans="1:20" x14ac:dyDescent="0.2">
      <c r="A915" s="7">
        <v>913</v>
      </c>
      <c r="B915" s="21">
        <f t="shared" si="28"/>
        <v>98</v>
      </c>
      <c r="C915" s="21"/>
      <c r="D915" s="22" cm="1">
        <f t="array" ref="D915">IF(A915=1,1,INDEX(Life_PolicyHoldersInforce,(A915-1))-INDEX(Life_Deaths,(A915-1))-INDEX(Life_Lapses,(A915-1)))</f>
        <v>2.4771589230556849E-4</v>
      </c>
      <c r="E915" s="22" cm="1">
        <f t="array" ref="E915">(INDEX(Life_PolicyHoldersInforce,A915)-INDEX(Life_Deaths,A915))*INDEX(Life_LapseRateFactor,(Global_DurationInforce+A915))</f>
        <v>2.1608955404872361E-6</v>
      </c>
      <c r="F915" s="22" cm="1">
        <f t="array" ref="F915">INDEX(Life_PolicyHoldersInforce,A915)*INDEX(Global_QxFactor,INDEX(Global_Age,A915),Global_QxIndex)</f>
        <v>5.1940281569669E-7</v>
      </c>
      <c r="G915" s="11" cm="1">
        <f t="array" ref="G915">INDEX(Life_Deaths,A915)*Life_SumAssured</f>
        <v>0.259701407848345</v>
      </c>
      <c r="H915" s="11" cm="1">
        <f t="array" ref="H915">INDEX(Life_PolicyHoldersInforce,A915)*Life_Premium</f>
        <v>1.1048128796828354E-2</v>
      </c>
      <c r="I915" s="11" cm="1">
        <f t="array" ref="I915">INDEX(Life_PolicyHoldersInforce,A915)*INDEX(Global_EscalatedExpense,A915)</f>
        <v>5.0502235582181212E-2</v>
      </c>
      <c r="J915" s="11" cm="1">
        <f t="array" ref="J915">INDEX(Life_PremiumsReceived,A915)-INDEX(Life_ExpensesPaid,A915)-INDEX(Life_DeathBenefitsPaid,A915)</f>
        <v>-0.29915551463369783</v>
      </c>
      <c r="K915" s="11" cm="1">
        <f t="array" ref="K915">IF(A915=Global_MaxT,INDEX(Life_NetCF,A915),INDEX(Life_NetCF,A915)+(INDEX(Life_BEL,(A915+1))/INDEX(Global_DiscountFactor,A915)))</f>
        <v>-10.947996684198388</v>
      </c>
      <c r="L915" s="11"/>
      <c r="M915" s="5">
        <f t="shared" si="29"/>
        <v>77</v>
      </c>
      <c r="N915" s="22" cm="1">
        <f t="array" ref="N915">INDEX(Annuity_PolicyHoldersInforce,A915)*INDEX(Global_QxFactor,INDEX(Global_Age,A915),Global_QxIndex)</f>
        <v>1.70829039337382E-3</v>
      </c>
      <c r="O915" s="22" cm="1">
        <f t="array" ref="O915">IF(A915=1,1,INDEX(Annuity_PolicyHoldersInforce,(A915-1))-INDEX(Annuity_Deaths,(A915-1)))</f>
        <v>0.81472542374267909</v>
      </c>
      <c r="P915" s="23" cm="1">
        <f t="array" ref="P915">Annuity_Annuity*((1+Annuity_AnnuityEscalation)^INDEX(Annuity_PolicyAge,A915))</f>
        <v>42813.036230940495</v>
      </c>
      <c r="Q915" s="23" cm="1">
        <f t="array" ref="Q915">INDEX(Annuity_PolicyHoldersInforce,A915)*INDEX(Global_EscalatedExpense,A915)</f>
        <v>166.09937659506505</v>
      </c>
      <c r="R915" s="23" cm="1">
        <f t="array" ref="R915">INDEX(Annuity_PolicyHoldersInforce,A915)*INDEX(Annuity_EscalatedAnnuity,A915)</f>
        <v>34880.86908496367</v>
      </c>
      <c r="S915" s="23" cm="1">
        <f t="array" ref="S915">-INDEX(Annuity_ExpensesPaid,A915)-INDEX(Annuity_AnnuitiesPaid,A915)</f>
        <v>-35046.968461558732</v>
      </c>
      <c r="T915" s="23" cm="1">
        <f t="array" ref="T915">IF(A915=Global_MaxT,INDEX(Annuity_NetCF,A915),INDEX(Annuity_NetCF,A915)+(INDEX(Annuity_BEL,(A915+1))*INDEX(Global_DiscountFactor,A915)))</f>
        <v>-1175337.2081711644</v>
      </c>
    </row>
    <row r="916" spans="1:20" x14ac:dyDescent="0.2">
      <c r="A916" s="7">
        <v>914</v>
      </c>
      <c r="B916" s="21">
        <f t="shared" si="28"/>
        <v>98</v>
      </c>
      <c r="C916" s="21"/>
      <c r="D916" s="22" cm="1">
        <f t="array" ref="D916">IF(A916=1,1,INDEX(Life_PolicyHoldersInforce,(A916-1))-INDEX(Life_Deaths,(A916-1))-INDEX(Life_Lapses,(A916-1)))</f>
        <v>2.4503559394938458E-4</v>
      </c>
      <c r="E916" s="22" cm="1">
        <f t="array" ref="E916">(INDEX(Life_PolicyHoldersInforce,A916)-INDEX(Life_Deaths,A916))*INDEX(Life_LapseRateFactor,(Global_DurationInforce+A916))</f>
        <v>2.1375145425579286E-6</v>
      </c>
      <c r="F916" s="22" cm="1">
        <f t="array" ref="F916">INDEX(Life_PolicyHoldersInforce,A916)*INDEX(Global_QxFactor,INDEX(Global_Age,A916),Global_QxIndex)</f>
        <v>5.1378285122791116E-7</v>
      </c>
      <c r="G916" s="11" cm="1">
        <f t="array" ref="G916">INDEX(Life_Deaths,A916)*Life_SumAssured</f>
        <v>0.25689142561395556</v>
      </c>
      <c r="H916" s="11" cm="1">
        <f t="array" ref="H916">INDEX(Life_PolicyHoldersInforce,A916)*Life_Premium</f>
        <v>1.0928587490142553E-2</v>
      </c>
      <c r="I916" s="11" cm="1">
        <f t="array" ref="I916">INDEX(Life_PolicyHoldersInforce,A916)*INDEX(Global_EscalatedExpense,A916)</f>
        <v>5.0159324973167739E-2</v>
      </c>
      <c r="J916" s="11" cm="1">
        <f t="array" ref="J916">INDEX(Life_PremiumsReceived,A916)-INDEX(Life_ExpensesPaid,A916)-INDEX(Life_DeathBenefitsPaid,A916)</f>
        <v>-0.29612216309698075</v>
      </c>
      <c r="K916" s="11" cm="1">
        <f t="array" ref="K916">IF(A916=Global_MaxT,INDEX(Life_NetCF,A916),INDEX(Life_NetCF,A916)+(INDEX(Life_BEL,(A916+1))/INDEX(Global_DiscountFactor,A916)))</f>
        <v>-10.59725847806868</v>
      </c>
      <c r="L916" s="11"/>
      <c r="M916" s="5">
        <f t="shared" si="29"/>
        <v>77</v>
      </c>
      <c r="N916" s="22" cm="1">
        <f t="array" ref="N916">INDEX(Annuity_PolicyHoldersInforce,A916)*INDEX(Global_QxFactor,INDEX(Global_Age,A916),Global_QxIndex)</f>
        <v>1.704708504331144E-3</v>
      </c>
      <c r="O916" s="22" cm="1">
        <f t="array" ref="O916">IF(A916=1,1,INDEX(Annuity_PolicyHoldersInforce,(A916-1))-INDEX(Annuity_Deaths,(A916-1)))</f>
        <v>0.81301713334930525</v>
      </c>
      <c r="P916" s="23" cm="1">
        <f t="array" ref="P916">Annuity_Annuity*((1+Annuity_AnnuityEscalation)^INDEX(Annuity_PolicyAge,A916))</f>
        <v>42813.036230940495</v>
      </c>
      <c r="Q916" s="23" cm="1">
        <f t="array" ref="Q916">INDEX(Annuity_PolicyHoldersInforce,A916)*INDEX(Global_EscalatedExpense,A916)</f>
        <v>166.42639521523881</v>
      </c>
      <c r="R916" s="23" cm="1">
        <f t="array" ref="R916">INDEX(Annuity_PolicyHoldersInforce,A916)*INDEX(Annuity_EscalatedAnnuity,A916)</f>
        <v>34807.731986459185</v>
      </c>
      <c r="S916" s="23" cm="1">
        <f t="array" ref="S916">-INDEX(Annuity_ExpensesPaid,A916)-INDEX(Annuity_AnnuitiesPaid,A916)</f>
        <v>-34974.158381674424</v>
      </c>
      <c r="T916" s="23" cm="1">
        <f t="array" ref="T916">IF(A916=Global_MaxT,INDEX(Annuity_NetCF,A916),INDEX(Annuity_NetCF,A916)+(INDEX(Annuity_BEL,(A916+1))*INDEX(Global_DiscountFactor,A916)))</f>
        <v>-1145840.6601105593</v>
      </c>
    </row>
    <row r="917" spans="1:20" x14ac:dyDescent="0.2">
      <c r="A917" s="7">
        <v>915</v>
      </c>
      <c r="B917" s="21">
        <f t="shared" si="28"/>
        <v>98</v>
      </c>
      <c r="C917" s="21"/>
      <c r="D917" s="22" cm="1">
        <f t="array" ref="D917">IF(A917=1,1,INDEX(Life_PolicyHoldersInforce,(A917-1))-INDEX(Life_Deaths,(A917-1))-INDEX(Life_Lapses,(A917-1)))</f>
        <v>2.4238429655559874E-4</v>
      </c>
      <c r="E917" s="22" cm="1">
        <f t="array" ref="E917">(INDEX(Life_PolicyHoldersInforce,A917)-INDEX(Life_Deaths,A917))*INDEX(Life_LapseRateFactor,(Global_DurationInforce+A917))</f>
        <v>2.1143865281967423E-6</v>
      </c>
      <c r="F917" s="22" cm="1">
        <f t="array" ref="F917">INDEX(Life_PolicyHoldersInforce,A917)*INDEX(Global_QxFactor,INDEX(Global_Age,A917),Global_QxIndex)</f>
        <v>5.0822369505603763E-7</v>
      </c>
      <c r="G917" s="11" cm="1">
        <f t="array" ref="G917">INDEX(Life_Deaths,A917)*Life_SumAssured</f>
        <v>0.2541118475280188</v>
      </c>
      <c r="H917" s="11" cm="1">
        <f t="array" ref="H917">INDEX(Life_PolicyHoldersInforce,A917)*Life_Premium</f>
        <v>1.0810339626379704E-2</v>
      </c>
      <c r="I917" s="11" cm="1">
        <f t="array" ref="I917">INDEX(Life_PolicyHoldersInforce,A917)*INDEX(Global_EscalatedExpense,A917)</f>
        <v>4.981874273010508E-2</v>
      </c>
      <c r="J917" s="11" cm="1">
        <f t="array" ref="J917">INDEX(Life_PremiumsReceived,A917)-INDEX(Life_ExpensesPaid,A917)-INDEX(Life_DeathBenefitsPaid,A917)</f>
        <v>-0.29312025063174418</v>
      </c>
      <c r="K917" s="11" cm="1">
        <f t="array" ref="K917">IF(A917=Global_MaxT,INDEX(Life_NetCF,A917),INDEX(Life_NetCF,A917)+(INDEX(Life_BEL,(A917+1))/INDEX(Global_DiscountFactor,A917)))</f>
        <v>-10.251237896154805</v>
      </c>
      <c r="L917" s="11"/>
      <c r="M917" s="5">
        <f t="shared" si="29"/>
        <v>77</v>
      </c>
      <c r="N917" s="22" cm="1">
        <f t="array" ref="N917">INDEX(Annuity_PolicyHoldersInforce,A917)*INDEX(Global_QxFactor,INDEX(Global_Age,A917),Global_QxIndex)</f>
        <v>1.7011341256796546E-3</v>
      </c>
      <c r="O917" s="22" cm="1">
        <f t="array" ref="O917">IF(A917=1,1,INDEX(Annuity_PolicyHoldersInforce,(A917-1))-INDEX(Annuity_Deaths,(A917-1)))</f>
        <v>0.81131242484497412</v>
      </c>
      <c r="P917" s="23" cm="1">
        <f t="array" ref="P917">Annuity_Annuity*((1+Annuity_AnnuityEscalation)^INDEX(Annuity_PolicyAge,A917))</f>
        <v>42813.036230940495</v>
      </c>
      <c r="Q917" s="23" cm="1">
        <f t="array" ref="Q917">INDEX(Annuity_PolicyHoldersInforce,A917)*INDEX(Global_EscalatedExpense,A917)</f>
        <v>166.75405767393914</v>
      </c>
      <c r="R917" s="23" cm="1">
        <f t="array" ref="R917">INDEX(Annuity_PolicyHoldersInforce,A917)*INDEX(Annuity_EscalatedAnnuity,A917)</f>
        <v>34734.748239500062</v>
      </c>
      <c r="S917" s="23" cm="1">
        <f t="array" ref="S917">-INDEX(Annuity_ExpensesPaid,A917)-INDEX(Annuity_AnnuitiesPaid,A917)</f>
        <v>-34901.502297174004</v>
      </c>
      <c r="T917" s="23" cm="1">
        <f t="array" ref="T917">IF(A917=Global_MaxT,INDEX(Annuity_NetCF,A917),INDEX(Annuity_NetCF,A917)+(INDEX(Annuity_BEL,(A917+1))*INDEX(Global_DiscountFactor,A917)))</f>
        <v>-1116273.7005973959</v>
      </c>
    </row>
    <row r="918" spans="1:20" x14ac:dyDescent="0.2">
      <c r="A918" s="7">
        <v>916</v>
      </c>
      <c r="B918" s="21">
        <f t="shared" si="28"/>
        <v>98</v>
      </c>
      <c r="C918" s="21"/>
      <c r="D918" s="22" cm="1">
        <f t="array" ref="D918">IF(A918=1,1,INDEX(Life_PolicyHoldersInforce,(A918-1))-INDEX(Life_Deaths,(A918-1))-INDEX(Life_Lapses,(A918-1)))</f>
        <v>2.3976168633234597E-4</v>
      </c>
      <c r="E918" s="22" cm="1">
        <f t="array" ref="E918">(INDEX(Life_PolicyHoldersInforce,A918)-INDEX(Life_Deaths,A918))*INDEX(Life_LapseRateFactor,(Global_DurationInforce+A918))</f>
        <v>2.0915087601088054E-6</v>
      </c>
      <c r="F918" s="22" cm="1">
        <f t="array" ref="F918">INDEX(Life_PolicyHoldersInforce,A918)*INDEX(Global_QxFactor,INDEX(Global_Age,A918),Global_QxIndex)</f>
        <v>5.0272468923225268E-7</v>
      </c>
      <c r="G918" s="11" cm="1">
        <f t="array" ref="G918">INDEX(Life_Deaths,A918)*Life_SumAssured</f>
        <v>0.25136234461612633</v>
      </c>
      <c r="H918" s="11" cm="1">
        <f t="array" ref="H918">INDEX(Life_PolicyHoldersInforce,A918)*Life_Premium</f>
        <v>1.0693371210422631E-2</v>
      </c>
      <c r="I918" s="11" cm="1">
        <f t="array" ref="I918">INDEX(Life_PolicyHoldersInforce,A918)*INDEX(Global_EscalatedExpense,A918)</f>
        <v>4.9480473043368681E-2</v>
      </c>
      <c r="J918" s="11" cm="1">
        <f t="array" ref="J918">INDEX(Life_PremiumsReceived,A918)-INDEX(Life_ExpensesPaid,A918)-INDEX(Life_DeathBenefitsPaid,A918)</f>
        <v>-0.29014944644907237</v>
      </c>
      <c r="K918" s="11" cm="1">
        <f t="array" ref="K918">IF(A918=Global_MaxT,INDEX(Life_NetCF,A918),INDEX(Life_NetCF,A918)+(INDEX(Life_BEL,(A918+1))/INDEX(Global_DiscountFactor,A918)))</f>
        <v>-9.909880799634319</v>
      </c>
      <c r="L918" s="11"/>
      <c r="M918" s="5">
        <f t="shared" si="29"/>
        <v>77</v>
      </c>
      <c r="N918" s="22" cm="1">
        <f t="array" ref="N918">INDEX(Annuity_PolicyHoldersInforce,A918)*INDEX(Global_QxFactor,INDEX(Global_Age,A918),Global_QxIndex)</f>
        <v>1.6975672416718018E-3</v>
      </c>
      <c r="O918" s="22" cm="1">
        <f t="array" ref="O918">IF(A918=1,1,INDEX(Annuity_PolicyHoldersInforce,(A918-1))-INDEX(Annuity_Deaths,(A918-1)))</f>
        <v>0.8096112907192945</v>
      </c>
      <c r="P918" s="23" cm="1">
        <f t="array" ref="P918">Annuity_Annuity*((1+Annuity_AnnuityEscalation)^INDEX(Annuity_PolicyAge,A918))</f>
        <v>42813.036230940495</v>
      </c>
      <c r="Q918" s="23" cm="1">
        <f t="array" ref="Q918">INDEX(Annuity_PolicyHoldersInforce,A918)*INDEX(Global_EscalatedExpense,A918)</f>
        <v>167.08236523876388</v>
      </c>
      <c r="R918" s="23" cm="1">
        <f t="array" ref="R918">INDEX(Annuity_PolicyHoldersInforce,A918)*INDEX(Annuity_EscalatedAnnuity,A918)</f>
        <v>34661.917522543656</v>
      </c>
      <c r="S918" s="23" cm="1">
        <f t="array" ref="S918">-INDEX(Annuity_ExpensesPaid,A918)-INDEX(Annuity_AnnuitiesPaid,A918)</f>
        <v>-34828.999887782418</v>
      </c>
      <c r="T918" s="23" cm="1">
        <f t="array" ref="T918">IF(A918=Global_MaxT,INDEX(Annuity_NetCF,A918),INDEX(Annuity_NetCF,A918)+(INDEX(Annuity_BEL,(A918+1))*INDEX(Global_DiscountFactor,A918)))</f>
        <v>-1086635.8321554044</v>
      </c>
    </row>
    <row r="919" spans="1:20" x14ac:dyDescent="0.2">
      <c r="A919" s="7">
        <v>917</v>
      </c>
      <c r="B919" s="21">
        <f t="shared" si="28"/>
        <v>98</v>
      </c>
      <c r="C919" s="21"/>
      <c r="D919" s="22" cm="1">
        <f t="array" ref="D919">IF(A919=1,1,INDEX(Life_PolicyHoldersInforce,(A919-1))-INDEX(Life_Deaths,(A919-1))-INDEX(Life_Lapses,(A919-1)))</f>
        <v>2.3716745288300493E-4</v>
      </c>
      <c r="E919" s="22" cm="1">
        <f t="array" ref="E919">(INDEX(Life_PolicyHoldersInforce,A919)-INDEX(Life_Deaths,A919))*INDEX(Life_LapseRateFactor,(Global_DurationInforce+A919))</f>
        <v>2.0688785306169132E-6</v>
      </c>
      <c r="F919" s="22" cm="1">
        <f t="array" ref="F919">INDEX(Life_PolicyHoldersInforce,A919)*INDEX(Global_QxFactor,INDEX(Global_Age,A919),Global_QxIndex)</f>
        <v>4.9728518292677858E-7</v>
      </c>
      <c r="G919" s="11" cm="1">
        <f t="array" ref="G919">INDEX(Life_Deaths,A919)*Life_SumAssured</f>
        <v>0.2486425914633893</v>
      </c>
      <c r="H919" s="11" cm="1">
        <f t="array" ref="H919">INDEX(Life_PolicyHoldersInforce,A919)*Life_Premium</f>
        <v>1.057766839858202E-2</v>
      </c>
      <c r="I919" s="11" cm="1">
        <f t="array" ref="I919">INDEX(Life_PolicyHoldersInforce,A919)*INDEX(Global_EscalatedExpense,A919)</f>
        <v>4.9144500210681459E-2</v>
      </c>
      <c r="J919" s="11" cm="1">
        <f t="array" ref="J919">INDEX(Life_PremiumsReceived,A919)-INDEX(Life_ExpensesPaid,A919)-INDEX(Life_DeathBenefitsPaid,A919)</f>
        <v>-0.28720942327548871</v>
      </c>
      <c r="K919" s="11" cm="1">
        <f t="array" ref="K919">IF(A919=Global_MaxT,INDEX(Life_NetCF,A919),INDEX(Life_NetCF,A919)+(INDEX(Life_BEL,(A919+1))/INDEX(Global_DiscountFactor,A919)))</f>
        <v>-9.5731336411183161</v>
      </c>
      <c r="L919" s="11"/>
      <c r="M919" s="5">
        <f t="shared" si="29"/>
        <v>77</v>
      </c>
      <c r="N919" s="22" cm="1">
        <f t="array" ref="N919">INDEX(Annuity_PolicyHoldersInforce,A919)*INDEX(Global_QxFactor,INDEX(Global_Age,A919),Global_QxIndex)</f>
        <v>1.6940078365930548E-3</v>
      </c>
      <c r="O919" s="22" cm="1">
        <f t="array" ref="O919">IF(A919=1,1,INDEX(Annuity_PolicyHoldersInforce,(A919-1))-INDEX(Annuity_Deaths,(A919-1)))</f>
        <v>0.80791372347762269</v>
      </c>
      <c r="P919" s="23" cm="1">
        <f t="array" ref="P919">Annuity_Annuity*((1+Annuity_AnnuityEscalation)^INDEX(Annuity_PolicyAge,A919))</f>
        <v>42813.036230940495</v>
      </c>
      <c r="Q919" s="23" cm="1">
        <f t="array" ref="Q919">INDEX(Annuity_PolicyHoldersInforce,A919)*INDEX(Global_EscalatedExpense,A919)</f>
        <v>167.41131917980655</v>
      </c>
      <c r="R919" s="23" cm="1">
        <f t="array" ref="R919">INDEX(Annuity_PolicyHoldersInforce,A919)*INDEX(Annuity_EscalatedAnnuity,A919)</f>
        <v>34589.239514721499</v>
      </c>
      <c r="S919" s="23" cm="1">
        <f t="array" ref="S919">-INDEX(Annuity_ExpensesPaid,A919)-INDEX(Annuity_AnnuitiesPaid,A919)</f>
        <v>-34756.650833901309</v>
      </c>
      <c r="T919" s="23" cm="1">
        <f t="array" ref="T919">IF(A919=Global_MaxT,INDEX(Annuity_NetCF,A919),INDEX(Annuity_NetCF,A919)+(INDEX(Annuity_BEL,(A919+1))*INDEX(Global_DiscountFactor,A919)))</f>
        <v>-1056926.5552086579</v>
      </c>
    </row>
    <row r="920" spans="1:20" x14ac:dyDescent="0.2">
      <c r="A920" s="7">
        <v>918</v>
      </c>
      <c r="B920" s="21">
        <f t="shared" si="28"/>
        <v>98</v>
      </c>
      <c r="C920" s="21"/>
      <c r="D920" s="22" cm="1">
        <f t="array" ref="D920">IF(A920=1,1,INDEX(Life_PolicyHoldersInforce,(A920-1))-INDEX(Life_Deaths,(A920-1))-INDEX(Life_Lapses,(A920-1)))</f>
        <v>2.3460128916946124E-4</v>
      </c>
      <c r="E920" s="22" cm="1">
        <f t="array" ref="E920">(INDEX(Life_PolicyHoldersInforce,A920)-INDEX(Life_Deaths,A920))*INDEX(Life_LapseRateFactor,(Global_DurationInforce+A920))</f>
        <v>2.0464931613410636E-6</v>
      </c>
      <c r="F920" s="22" cm="1">
        <f t="array" ref="F920">INDEX(Life_PolicyHoldersInforce,A920)*INDEX(Global_QxFactor,INDEX(Global_Age,A920),Global_QxIndex)</f>
        <v>4.9190453235184852E-7</v>
      </c>
      <c r="G920" s="11" cm="1">
        <f t="array" ref="G920">INDEX(Life_Deaths,A920)*Life_SumAssured</f>
        <v>0.24595226617592425</v>
      </c>
      <c r="H920" s="11" cm="1">
        <f t="array" ref="H920">INDEX(Life_PolicyHoldersInforce,A920)*Life_Premium</f>
        <v>1.0463217496957972E-2</v>
      </c>
      <c r="I920" s="11" cm="1">
        <f t="array" ref="I920">INDEX(Life_PolicyHoldersInforce,A920)*INDEX(Global_EscalatedExpense,A920)</f>
        <v>4.8810808636384942E-2</v>
      </c>
      <c r="J920" s="11" cm="1">
        <f t="array" ref="J920">INDEX(Life_PremiumsReceived,A920)-INDEX(Life_ExpensesPaid,A920)-INDEX(Life_DeathBenefitsPaid,A920)</f>
        <v>-0.28429985731535123</v>
      </c>
      <c r="K920" s="11" cm="1">
        <f t="array" ref="K920">IF(A920=Global_MaxT,INDEX(Life_NetCF,A920),INDEX(Life_NetCF,A920)+(INDEX(Life_BEL,(A920+1))/INDEX(Global_DiscountFactor,A920)))</f>
        <v>-9.2409434582881342</v>
      </c>
      <c r="L920" s="11"/>
      <c r="M920" s="5">
        <f t="shared" si="29"/>
        <v>77</v>
      </c>
      <c r="N920" s="22" cm="1">
        <f t="array" ref="N920">INDEX(Annuity_PolicyHoldersInforce,A920)*INDEX(Global_QxFactor,INDEX(Global_Age,A920),Global_QxIndex)</f>
        <v>1.6904558947618325E-3</v>
      </c>
      <c r="O920" s="22" cm="1">
        <f t="array" ref="O920">IF(A920=1,1,INDEX(Annuity_PolicyHoldersInforce,(A920-1))-INDEX(Annuity_Deaths,(A920-1)))</f>
        <v>0.80621971564102968</v>
      </c>
      <c r="P920" s="23" cm="1">
        <f t="array" ref="P920">Annuity_Annuity*((1+Annuity_AnnuityEscalation)^INDEX(Annuity_PolicyAge,A920))</f>
        <v>42813.036230940495</v>
      </c>
      <c r="Q920" s="23" cm="1">
        <f t="array" ref="Q920">INDEX(Annuity_PolicyHoldersInforce,A920)*INDEX(Global_EscalatedExpense,A920)</f>
        <v>167.74092076966124</v>
      </c>
      <c r="R920" s="23" cm="1">
        <f t="array" ref="R920">INDEX(Annuity_PolicyHoldersInforce,A920)*INDEX(Annuity_EscalatedAnnuity,A920)</f>
        <v>34516.713895837944</v>
      </c>
      <c r="S920" s="23" cm="1">
        <f t="array" ref="S920">-INDEX(Annuity_ExpensesPaid,A920)-INDEX(Annuity_AnnuitiesPaid,A920)</f>
        <v>-34684.454816607606</v>
      </c>
      <c r="T920" s="23" cm="1">
        <f t="array" ref="T920">IF(A920=Global_MaxT,INDEX(Annuity_NetCF,A920),INDEX(Annuity_NetCF,A920)+(INDEX(Annuity_BEL,(A920+1))*INDEX(Global_DiscountFactor,A920)))</f>
        <v>-1027145.3680706726</v>
      </c>
    </row>
    <row r="921" spans="1:20" x14ac:dyDescent="0.2">
      <c r="A921" s="7">
        <v>919</v>
      </c>
      <c r="B921" s="21">
        <f t="shared" si="28"/>
        <v>98</v>
      </c>
      <c r="C921" s="21"/>
      <c r="D921" s="22" cm="1">
        <f t="array" ref="D921">IF(A921=1,1,INDEX(Life_PolicyHoldersInforce,(A921-1))-INDEX(Life_Deaths,(A921-1))-INDEX(Life_Lapses,(A921-1)))</f>
        <v>2.3206289147576832E-4</v>
      </c>
      <c r="E921" s="22" cm="1">
        <f t="array" ref="E921">(INDEX(Life_PolicyHoldersInforce,A921)-INDEX(Life_Deaths,A921))*INDEX(Life_LapseRateFactor,(Global_DurationInforce+A921))</f>
        <v>2.0243500028814608E-6</v>
      </c>
      <c r="F921" s="22" cm="1">
        <f t="array" ref="F921">INDEX(Life_PolicyHoldersInforce,A921)*INDEX(Global_QxFactor,INDEX(Global_Age,A921),Global_QxIndex)</f>
        <v>4.8658210068551149E-7</v>
      </c>
      <c r="G921" s="11" cm="1">
        <f t="array" ref="G921">INDEX(Life_Deaths,A921)*Life_SumAssured</f>
        <v>0.24329105034275575</v>
      </c>
      <c r="H921" s="11" cm="1">
        <f t="array" ref="H921">INDEX(Life_PolicyHoldersInforce,A921)*Life_Premium</f>
        <v>1.0350004959819267E-2</v>
      </c>
      <c r="I921" s="11" cm="1">
        <f t="array" ref="I921">INDEX(Life_PolicyHoldersInforce,A921)*INDEX(Global_EscalatedExpense,A921)</f>
        <v>4.8479382830715151E-2</v>
      </c>
      <c r="J921" s="11" cm="1">
        <f t="array" ref="J921">INDEX(Life_PremiumsReceived,A921)-INDEX(Life_ExpensesPaid,A921)-INDEX(Life_DeathBenefitsPaid,A921)</f>
        <v>-0.28142042821365165</v>
      </c>
      <c r="K921" s="11" cm="1">
        <f t="array" ref="K921">IF(A921=Global_MaxT,INDEX(Life_NetCF,A921),INDEX(Life_NetCF,A921)+(INDEX(Life_BEL,(A921+1))/INDEX(Global_DiscountFactor,A921)))</f>
        <v>-8.9132578676002954</v>
      </c>
      <c r="L921" s="11"/>
      <c r="M921" s="5">
        <f t="shared" si="29"/>
        <v>77</v>
      </c>
      <c r="N921" s="22" cm="1">
        <f t="array" ref="N921">INDEX(Annuity_PolicyHoldersInforce,A921)*INDEX(Global_QxFactor,INDEX(Global_Age,A921),Global_QxIndex)</f>
        <v>1.6869114005294348E-3</v>
      </c>
      <c r="O921" s="22" cm="1">
        <f t="array" ref="O921">IF(A921=1,1,INDEX(Annuity_PolicyHoldersInforce,(A921-1))-INDEX(Annuity_Deaths,(A921-1)))</f>
        <v>0.80452925974626788</v>
      </c>
      <c r="P921" s="23" cm="1">
        <f t="array" ref="P921">Annuity_Annuity*((1+Annuity_AnnuityEscalation)^INDEX(Annuity_PolicyAge,A921))</f>
        <v>42813.036230940495</v>
      </c>
      <c r="Q921" s="23" cm="1">
        <f t="array" ref="Q921">INDEX(Annuity_PolicyHoldersInforce,A921)*INDEX(Global_EscalatedExpense,A921)</f>
        <v>168.07117128342702</v>
      </c>
      <c r="R921" s="23" cm="1">
        <f t="array" ref="R921">INDEX(Annuity_PolicyHoldersInforce,A921)*INDEX(Annuity_EscalatedAnnuity,A921)</f>
        <v>34444.340346368706</v>
      </c>
      <c r="S921" s="23" cm="1">
        <f t="array" ref="S921">-INDEX(Annuity_ExpensesPaid,A921)-INDEX(Annuity_AnnuitiesPaid,A921)</f>
        <v>-34612.41151765213</v>
      </c>
      <c r="T921" s="23" cm="1">
        <f t="array" ref="T921">IF(A921=Global_MaxT,INDEX(Annuity_NetCF,A921),INDEX(Annuity_NetCF,A921)+(INDEX(Annuity_BEL,(A921+1))*INDEX(Global_DiscountFactor,A921)))</f>
        <v>-997291.76693345571</v>
      </c>
    </row>
    <row r="922" spans="1:20" x14ac:dyDescent="0.2">
      <c r="A922" s="7">
        <v>920</v>
      </c>
      <c r="B922" s="21">
        <f t="shared" si="28"/>
        <v>98</v>
      </c>
      <c r="C922" s="21"/>
      <c r="D922" s="22" cm="1">
        <f t="array" ref="D922">IF(A922=1,1,INDEX(Life_PolicyHoldersInforce,(A922-1))-INDEX(Life_Deaths,(A922-1))-INDEX(Life_Lapses,(A922-1)))</f>
        <v>2.2955195937220135E-4</v>
      </c>
      <c r="E922" s="22" cm="1">
        <f t="array" ref="E922">(INDEX(Life_PolicyHoldersInforce,A922)-INDEX(Life_Deaths,A922))*INDEX(Life_LapseRateFactor,(Global_DurationInforce+A922))</f>
        <v>2.0024464345049474E-6</v>
      </c>
      <c r="F922" s="22" cm="1">
        <f t="array" ref="F922">INDEX(Life_PolicyHoldersInforce,A922)*INDEX(Global_QxFactor,INDEX(Global_Age,A922),Global_QxIndex)</f>
        <v>4.8131725799626202E-7</v>
      </c>
      <c r="G922" s="11" cm="1">
        <f t="array" ref="G922">INDEX(Life_Deaths,A922)*Life_SumAssured</f>
        <v>0.24065862899813101</v>
      </c>
      <c r="H922" s="11" cm="1">
        <f t="array" ref="H922">INDEX(Life_PolicyHoldersInforce,A922)*Life_Premium</f>
        <v>1.0238017388000181E-2</v>
      </c>
      <c r="I922" s="11" cm="1">
        <f t="array" ref="I922">INDEX(Life_PolicyHoldersInforce,A922)*INDEX(Global_EscalatedExpense,A922)</f>
        <v>4.815020740908392E-2</v>
      </c>
      <c r="J922" s="11" cm="1">
        <f t="array" ref="J922">INDEX(Life_PremiumsReceived,A922)-INDEX(Life_ExpensesPaid,A922)-INDEX(Life_DeathBenefitsPaid,A922)</f>
        <v>-0.27857081901921477</v>
      </c>
      <c r="K922" s="11" cm="1">
        <f t="array" ref="K922">IF(A922=Global_MaxT,INDEX(Life_NetCF,A922),INDEX(Life_NetCF,A922)+(INDEX(Life_BEL,(A922+1))/INDEX(Global_DiscountFactor,A922)))</f>
        <v>-8.590025058058977</v>
      </c>
      <c r="L922" s="11"/>
      <c r="M922" s="5">
        <f t="shared" si="29"/>
        <v>77</v>
      </c>
      <c r="N922" s="22" cm="1">
        <f t="array" ref="N922">INDEX(Annuity_PolicyHoldersInforce,A922)*INDEX(Global_QxFactor,INDEX(Global_Age,A922),Global_QxIndex)</f>
        <v>1.6833743382799727E-3</v>
      </c>
      <c r="O922" s="22" cm="1">
        <f t="array" ref="O922">IF(A922=1,1,INDEX(Annuity_PolicyHoldersInforce,(A922-1))-INDEX(Annuity_Deaths,(A922-1)))</f>
        <v>0.80284234834573842</v>
      </c>
      <c r="P922" s="23" cm="1">
        <f t="array" ref="P922">Annuity_Annuity*((1+Annuity_AnnuityEscalation)^INDEX(Annuity_PolicyAge,A922))</f>
        <v>42813.036230940495</v>
      </c>
      <c r="Q922" s="23" cm="1">
        <f t="array" ref="Q922">INDEX(Annuity_PolicyHoldersInforce,A922)*INDEX(Global_EscalatedExpense,A922)</f>
        <v>168.40207199871395</v>
      </c>
      <c r="R922" s="23" cm="1">
        <f t="array" ref="R922">INDEX(Annuity_PolicyHoldersInforce,A922)*INDEX(Annuity_EscalatedAnnuity,A922)</f>
        <v>34372.118547459446</v>
      </c>
      <c r="S922" s="23" cm="1">
        <f t="array" ref="S922">-INDEX(Annuity_ExpensesPaid,A922)-INDEX(Annuity_AnnuitiesPaid,A922)</f>
        <v>-34540.520619458162</v>
      </c>
      <c r="T922" s="23" cm="1">
        <f t="array" ref="T922">IF(A922=Global_MaxT,INDEX(Annuity_NetCF,A922),INDEX(Annuity_NetCF,A922)+(INDEX(Annuity_BEL,(A922+1))*INDEX(Global_DiscountFactor,A922)))</f>
        <v>-967365.24585650186</v>
      </c>
    </row>
    <row r="923" spans="1:20" x14ac:dyDescent="0.2">
      <c r="A923" s="7">
        <v>921</v>
      </c>
      <c r="B923" s="21">
        <f t="shared" si="28"/>
        <v>98</v>
      </c>
      <c r="C923" s="21"/>
      <c r="D923" s="22" cm="1">
        <f t="array" ref="D923">IF(A923=1,1,INDEX(Life_PolicyHoldersInforce,(A923-1))-INDEX(Life_Deaths,(A923-1))-INDEX(Life_Lapses,(A923-1)))</f>
        <v>2.2706819567970015E-4</v>
      </c>
      <c r="E923" s="22" cm="1">
        <f t="array" ref="E923">(INDEX(Life_PolicyHoldersInforce,A923)-INDEX(Life_Deaths,A923))*INDEX(Life_LapseRateFactor,(Global_DurationInforce+A923))</f>
        <v>1.980779863834829E-6</v>
      </c>
      <c r="F923" s="22" cm="1">
        <f t="array" ref="F923">INDEX(Life_PolicyHoldersInforce,A923)*INDEX(Global_QxFactor,INDEX(Global_Age,A923),Global_QxIndex)</f>
        <v>4.7610938116848478E-7</v>
      </c>
      <c r="G923" s="11" cm="1">
        <f t="array" ref="G923">INDEX(Life_Deaths,A923)*Life_SumAssured</f>
        <v>0.23805469058424239</v>
      </c>
      <c r="H923" s="11" cm="1">
        <f t="array" ref="H923">INDEX(Life_PolicyHoldersInforce,A923)*Life_Premium</f>
        <v>1.0127241527314626E-2</v>
      </c>
      <c r="I923" s="11" cm="1">
        <f t="array" ref="I923">INDEX(Life_PolicyHoldersInforce,A923)*INDEX(Global_EscalatedExpense,A923)</f>
        <v>4.782326709136453E-2</v>
      </c>
      <c r="J923" s="11" cm="1">
        <f t="array" ref="J923">INDEX(Life_PremiumsReceived,A923)-INDEX(Life_ExpensesPaid,A923)-INDEX(Life_DeathBenefitsPaid,A923)</f>
        <v>-0.27575071614829227</v>
      </c>
      <c r="K923" s="11" cm="1">
        <f t="array" ref="K923">IF(A923=Global_MaxT,INDEX(Life_NetCF,A923),INDEX(Life_NetCF,A923)+(INDEX(Life_BEL,(A923+1))/INDEX(Global_DiscountFactor,A923)))</f>
        <v>-8.2711937850552548</v>
      </c>
      <c r="L923" s="11"/>
      <c r="M923" s="5">
        <f t="shared" si="29"/>
        <v>77</v>
      </c>
      <c r="N923" s="22" cm="1">
        <f t="array" ref="N923">INDEX(Annuity_PolicyHoldersInforce,A923)*INDEX(Global_QxFactor,INDEX(Global_Age,A923),Global_QxIndex)</f>
        <v>1.6798446924303008E-3</v>
      </c>
      <c r="O923" s="22" cm="1">
        <f t="array" ref="O923">IF(A923=1,1,INDEX(Annuity_PolicyHoldersInforce,(A923-1))-INDEX(Annuity_Deaths,(A923-1)))</f>
        <v>0.8011589740074585</v>
      </c>
      <c r="P923" s="23" cm="1">
        <f t="array" ref="P923">Annuity_Annuity*((1+Annuity_AnnuityEscalation)^INDEX(Annuity_PolicyAge,A923))</f>
        <v>42813.036230940495</v>
      </c>
      <c r="Q923" s="23" cm="1">
        <f t="array" ref="Q923">INDEX(Annuity_PolicyHoldersInforce,A923)*INDEX(Global_EscalatedExpense,A923)</f>
        <v>168.73362419564745</v>
      </c>
      <c r="R923" s="23" cm="1">
        <f t="array" ref="R923">INDEX(Annuity_PolicyHoldersInforce,A923)*INDEX(Annuity_EscalatedAnnuity,A923)</f>
        <v>34300.048180924437</v>
      </c>
      <c r="S923" s="23" cm="1">
        <f t="array" ref="S923">-INDEX(Annuity_ExpensesPaid,A923)-INDEX(Annuity_AnnuitiesPaid,A923)</f>
        <v>-34468.781805120088</v>
      </c>
      <c r="T923" s="23" cm="1">
        <f t="array" ref="T923">IF(A923=Global_MaxT,INDEX(Annuity_NetCF,A923),INDEX(Annuity_NetCF,A923)+(INDEX(Annuity_BEL,(A923+1))*INDEX(Global_DiscountFactor,A923)))</f>
        <v>-937365.29675573728</v>
      </c>
    </row>
    <row r="924" spans="1:20" x14ac:dyDescent="0.2">
      <c r="A924" s="7">
        <v>922</v>
      </c>
      <c r="B924" s="21">
        <f t="shared" si="28"/>
        <v>98</v>
      </c>
      <c r="C924" s="21"/>
      <c r="D924" s="22" cm="1">
        <f t="array" ref="D924">IF(A924=1,1,INDEX(Life_PolicyHoldersInforce,(A924-1))-INDEX(Life_Deaths,(A924-1))-INDEX(Life_Lapses,(A924-1)))</f>
        <v>2.2461130643469681E-4</v>
      </c>
      <c r="E924" s="22" cm="1">
        <f t="array" ref="E924">(INDEX(Life_PolicyHoldersInforce,A924)-INDEX(Life_Deaths,A924))*INDEX(Life_LapseRateFactor,(Global_DurationInforce+A924))</f>
        <v>1.9593477265440583E-6</v>
      </c>
      <c r="F924" s="22" cm="1">
        <f t="array" ref="F924">INDEX(Life_PolicyHoldersInforce,A924)*INDEX(Global_QxFactor,INDEX(Global_Age,A924),Global_QxIndex)</f>
        <v>4.7095785382870672E-7</v>
      </c>
      <c r="G924" s="11" cm="1">
        <f t="array" ref="G924">INDEX(Life_Deaths,A924)*Life_SumAssured</f>
        <v>0.23547892691435338</v>
      </c>
      <c r="H924" s="11" cm="1">
        <f t="array" ref="H924">INDEX(Life_PolicyHoldersInforce,A924)*Life_Premium</f>
        <v>1.0017664266987478E-2</v>
      </c>
      <c r="I924" s="11" cm="1">
        <f t="array" ref="I924">INDEX(Life_PolicyHoldersInforce,A924)*INDEX(Global_EscalatedExpense,A924)</f>
        <v>4.7498546701182302E-2</v>
      </c>
      <c r="J924" s="11" cm="1">
        <f t="array" ref="J924">INDEX(Life_PremiumsReceived,A924)-INDEX(Life_ExpensesPaid,A924)-INDEX(Life_DeathBenefitsPaid,A924)</f>
        <v>-0.27295980934854819</v>
      </c>
      <c r="K924" s="11" cm="1">
        <f t="array" ref="K924">IF(A924=Global_MaxT,INDEX(Life_NetCF,A924),INDEX(Life_NetCF,A924)+(INDEX(Life_BEL,(A924+1))/INDEX(Global_DiscountFactor,A924)))</f>
        <v>-7.9567133642724253</v>
      </c>
      <c r="L924" s="11"/>
      <c r="M924" s="5">
        <f t="shared" si="29"/>
        <v>77</v>
      </c>
      <c r="N924" s="22" cm="1">
        <f t="array" ref="N924">INDEX(Annuity_PolicyHoldersInforce,A924)*INDEX(Global_QxFactor,INDEX(Global_Age,A924),Global_QxIndex)</f>
        <v>1.6763224474299471E-3</v>
      </c>
      <c r="O924" s="22" cm="1">
        <f t="array" ref="O924">IF(A924=1,1,INDEX(Annuity_PolicyHoldersInforce,(A924-1))-INDEX(Annuity_Deaths,(A924-1)))</f>
        <v>0.79947912931502818</v>
      </c>
      <c r="P924" s="23" cm="1">
        <f t="array" ref="P924">Annuity_Annuity*((1+Annuity_AnnuityEscalation)^INDEX(Annuity_PolicyAge,A924))</f>
        <v>42813.036230940495</v>
      </c>
      <c r="Q924" s="23" cm="1">
        <f t="array" ref="Q924">INDEX(Annuity_PolicyHoldersInforce,A924)*INDEX(Global_EscalatedExpense,A924)</f>
        <v>169.0658291568727</v>
      </c>
      <c r="R924" s="23" cm="1">
        <f t="array" ref="R924">INDEX(Annuity_PolicyHoldersInforce,A924)*INDEX(Annuity_EscalatedAnnuity,A924)</f>
        <v>34228.12892924506</v>
      </c>
      <c r="S924" s="23" cm="1">
        <f t="array" ref="S924">-INDEX(Annuity_ExpensesPaid,A924)-INDEX(Annuity_AnnuitiesPaid,A924)</f>
        <v>-34397.194758401936</v>
      </c>
      <c r="T924" s="23" cm="1">
        <f t="array" ref="T924">IF(A924=Global_MaxT,INDEX(Annuity_NetCF,A924),INDEX(Annuity_NetCF,A924)+(INDEX(Annuity_BEL,(A924+1))*INDEX(Global_DiscountFactor,A924)))</f>
        <v>-907291.40939241135</v>
      </c>
    </row>
    <row r="925" spans="1:20" x14ac:dyDescent="0.2">
      <c r="A925" s="7">
        <v>923</v>
      </c>
      <c r="B925" s="21">
        <f t="shared" si="28"/>
        <v>98</v>
      </c>
      <c r="C925" s="21"/>
      <c r="D925" s="22" cm="1">
        <f t="array" ref="D925">IF(A925=1,1,INDEX(Life_PolicyHoldersInforce,(A925-1))-INDEX(Life_Deaths,(A925-1))-INDEX(Life_Lapses,(A925-1)))</f>
        <v>2.2218100085432405E-4</v>
      </c>
      <c r="E925" s="22" cm="1">
        <f t="array" ref="E925">(INDEX(Life_PolicyHoldersInforce,A925)-INDEX(Life_Deaths,A925))*INDEX(Life_LapseRateFactor,(Global_DurationInforce+A925))</f>
        <v>1.938147486051734E-6</v>
      </c>
      <c r="F925" s="22" cm="1">
        <f t="array" ref="F925">INDEX(Life_PolicyHoldersInforce,A925)*INDEX(Global_QxFactor,INDEX(Global_Age,A925),Global_QxIndex)</f>
        <v>4.6586206627264682E-7</v>
      </c>
      <c r="G925" s="11" cm="1">
        <f t="array" ref="G925">INDEX(Life_Deaths,A925)*Life_SumAssured</f>
        <v>0.23293103313632341</v>
      </c>
      <c r="H925" s="11" cm="1">
        <f t="array" ref="H925">INDEX(Life_PolicyHoldersInforce,A925)*Life_Premium</f>
        <v>9.9092726381028538E-3</v>
      </c>
      <c r="I925" s="11" cm="1">
        <f t="array" ref="I925">INDEX(Life_PolicyHoldersInforce,A925)*INDEX(Global_EscalatedExpense,A925)</f>
        <v>4.7176031165210457E-2</v>
      </c>
      <c r="J925" s="11" cm="1">
        <f t="array" ref="J925">INDEX(Life_PremiumsReceived,A925)-INDEX(Life_ExpensesPaid,A925)-INDEX(Life_DeathBenefitsPaid,A925)</f>
        <v>-0.270197791663431</v>
      </c>
      <c r="K925" s="11" cm="1">
        <f t="array" ref="K925">IF(A925=Global_MaxT,INDEX(Life_NetCF,A925),INDEX(Life_NetCF,A925)+(INDEX(Life_BEL,(A925+1))/INDEX(Global_DiscountFactor,A925)))</f>
        <v>-7.6465336656566949</v>
      </c>
      <c r="L925" s="11"/>
      <c r="M925" s="5">
        <f t="shared" si="29"/>
        <v>77</v>
      </c>
      <c r="N925" s="22" cm="1">
        <f t="array" ref="N925">INDEX(Annuity_PolicyHoldersInforce,A925)*INDEX(Global_QxFactor,INDEX(Global_Age,A925),Global_QxIndex)</f>
        <v>1.6728075877610459E-3</v>
      </c>
      <c r="O925" s="22" cm="1">
        <f t="array" ref="O925">IF(A925=1,1,INDEX(Annuity_PolicyHoldersInforce,(A925-1))-INDEX(Annuity_Deaths,(A925-1)))</f>
        <v>0.79780280686759819</v>
      </c>
      <c r="P925" s="23" cm="1">
        <f t="array" ref="P925">Annuity_Annuity*((1+Annuity_AnnuityEscalation)^INDEX(Annuity_PolicyAge,A925))</f>
        <v>42813.036230940495</v>
      </c>
      <c r="Q925" s="23" cm="1">
        <f t="array" ref="Q925">INDEX(Annuity_PolicyHoldersInforce,A925)*INDEX(Global_EscalatedExpense,A925)</f>
        <v>169.39868816756078</v>
      </c>
      <c r="R925" s="23" cm="1">
        <f t="array" ref="R925">INDEX(Annuity_PolicyHoldersInforce,A925)*INDEX(Annuity_EscalatedAnnuity,A925)</f>
        <v>34156.360475568501</v>
      </c>
      <c r="S925" s="23" cm="1">
        <f t="array" ref="S925">-INDEX(Annuity_ExpensesPaid,A925)-INDEX(Annuity_AnnuitiesPaid,A925)</f>
        <v>-34325.75916373606</v>
      </c>
      <c r="T925" s="23" cm="1">
        <f t="array" ref="T925">IF(A925=Global_MaxT,INDEX(Annuity_NetCF,A925),INDEX(Annuity_NetCF,A925)+(INDEX(Annuity_BEL,(A925+1))*INDEX(Global_DiscountFactor,A925)))</f>
        <v>-877143.07136193581</v>
      </c>
    </row>
    <row r="926" spans="1:20" x14ac:dyDescent="0.2">
      <c r="A926" s="7">
        <v>924</v>
      </c>
      <c r="B926" s="21">
        <f t="shared" si="28"/>
        <v>99</v>
      </c>
      <c r="C926" s="21"/>
      <c r="D926" s="22" cm="1">
        <f t="array" ref="D926">IF(A926=1,1,INDEX(Life_PolicyHoldersInforce,(A926-1))-INDEX(Life_Deaths,(A926-1))-INDEX(Life_Lapses,(A926-1)))</f>
        <v>2.1977699130199967E-4</v>
      </c>
      <c r="E926" s="22" cm="1">
        <f t="array" ref="E926">(INDEX(Life_PolicyHoldersInforce,A926)-INDEX(Life_Deaths,A926))*INDEX(Life_LapseRateFactor,(Global_DurationInforce+A926))</f>
        <v>1.9166686356507509E-6</v>
      </c>
      <c r="F926" s="22" cm="1">
        <f t="array" ref="F926">INDEX(Life_PolicyHoldersInforce,A926)*INDEX(Global_QxFactor,INDEX(Global_Age,A926),Global_QxIndex)</f>
        <v>5.1893399610264376E-7</v>
      </c>
      <c r="G926" s="11" cm="1">
        <f t="array" ref="G926">INDEX(Life_Deaths,A926)*Life_SumAssured</f>
        <v>0.2594669980513219</v>
      </c>
      <c r="H926" s="11" cm="1">
        <f t="array" ref="H926">INDEX(Life_PolicyHoldersInforce,A926)*Life_Premium</f>
        <v>9.802053812069186E-3</v>
      </c>
      <c r="I926" s="11" cm="1">
        <f t="array" ref="I926">INDEX(Life_PolicyHoldersInforce,A926)*INDEX(Global_EscalatedExpense,A926)</f>
        <v>4.6855705512470189E-2</v>
      </c>
      <c r="J926" s="11" cm="1">
        <f t="array" ref="J926">INDEX(Life_PremiumsReceived,A926)-INDEX(Life_ExpensesPaid,A926)-INDEX(Life_DeathBenefitsPaid,A926)</f>
        <v>-0.29652064975172288</v>
      </c>
      <c r="K926" s="11" cm="1">
        <f t="array" ref="K926">IF(A926=Global_MaxT,INDEX(Life_NetCF,A926),INDEX(Life_NetCF,A926)+(INDEX(Life_BEL,(A926+1))/INDEX(Global_DiscountFactor,A926)))</f>
        <v>-7.3406051074525234</v>
      </c>
      <c r="L926" s="11"/>
      <c r="M926" s="5">
        <f t="shared" si="29"/>
        <v>78</v>
      </c>
      <c r="N926" s="22" cm="1">
        <f t="array" ref="N926">INDEX(Annuity_PolicyHoldersInforce,A926)*INDEX(Global_QxFactor,INDEX(Global_Age,A926),Global_QxIndex)</f>
        <v>1.8798097084502302E-3</v>
      </c>
      <c r="O926" s="22" cm="1">
        <f t="array" ref="O926">IF(A926=1,1,INDEX(Annuity_PolicyHoldersInforce,(A926-1))-INDEX(Annuity_Deaths,(A926-1)))</f>
        <v>0.79612999927983719</v>
      </c>
      <c r="P926" s="23" cm="1">
        <f t="array" ref="P926">Annuity_Annuity*((1+Annuity_AnnuityEscalation)^INDEX(Annuity_PolicyAge,A926))</f>
        <v>44953.688042487505</v>
      </c>
      <c r="Q926" s="23" cm="1">
        <f t="array" ref="Q926">INDEX(Annuity_PolicyHoldersInforce,A926)*INDEX(Global_EscalatedExpense,A926)</f>
        <v>169.73220251541292</v>
      </c>
      <c r="R926" s="23" cm="1">
        <f t="array" ref="R926">INDEX(Annuity_PolicyHoldersInforce,A926)*INDEX(Annuity_EscalatedAnnuity,A926)</f>
        <v>35788.979628891604</v>
      </c>
      <c r="S926" s="23" cm="1">
        <f t="array" ref="S926">-INDEX(Annuity_ExpensesPaid,A926)-INDEX(Annuity_AnnuitiesPaid,A926)</f>
        <v>-35958.711831407018</v>
      </c>
      <c r="T926" s="23" cm="1">
        <f t="array" ref="T926">IF(A926=Global_MaxT,INDEX(Annuity_NetCF,A926),INDEX(Annuity_NetCF,A926)+(INDEX(Annuity_BEL,(A926+1))*INDEX(Global_DiscountFactor,A926)))</f>
        <v>-846919.7680826711</v>
      </c>
    </row>
    <row r="927" spans="1:20" x14ac:dyDescent="0.2">
      <c r="A927" s="7">
        <v>925</v>
      </c>
      <c r="B927" s="21">
        <f t="shared" si="28"/>
        <v>99</v>
      </c>
      <c r="C927" s="21"/>
      <c r="D927" s="22" cm="1">
        <f t="array" ref="D927">IF(A927=1,1,INDEX(Life_PolicyHoldersInforce,(A927-1))-INDEX(Life_Deaths,(A927-1))-INDEX(Life_Lapses,(A927-1)))</f>
        <v>2.1734138867024626E-4</v>
      </c>
      <c r="E927" s="22" cm="1">
        <f t="array" ref="E927">(INDEX(Life_PolicyHoldersInforce,A927)-INDEX(Life_Deaths,A927))*INDEX(Life_LapseRateFactor,(Global_DurationInforce+A927))</f>
        <v>1.8954278171941206E-6</v>
      </c>
      <c r="F927" s="22" cm="1">
        <f t="array" ref="F927">INDEX(Life_PolicyHoldersInforce,A927)*INDEX(Global_QxFactor,INDEX(Global_Age,A927),Global_QxIndex)</f>
        <v>5.131830892441676E-7</v>
      </c>
      <c r="G927" s="11" cm="1">
        <f t="array" ref="G927">INDEX(Life_Deaths,A927)*Life_SumAssured</f>
        <v>0.25659154462208378</v>
      </c>
      <c r="H927" s="11" cm="1">
        <f t="array" ref="H927">INDEX(Life_PolicyHoldersInforce,A927)*Life_Premium</f>
        <v>9.693425934692983E-3</v>
      </c>
      <c r="I927" s="11" cm="1">
        <f t="array" ref="I927">INDEX(Life_PolicyHoldersInforce,A927)*INDEX(Global_EscalatedExpense,A927)</f>
        <v>4.6525223738110869E-2</v>
      </c>
      <c r="J927" s="11" cm="1">
        <f t="array" ref="J927">INDEX(Life_PremiumsReceived,A927)-INDEX(Life_ExpensesPaid,A927)-INDEX(Life_DeathBenefitsPaid,A927)</f>
        <v>-0.29342334242550167</v>
      </c>
      <c r="K927" s="11" cm="1">
        <f t="array" ref="K927">IF(A927=Global_MaxT,INDEX(Life_NetCF,A927),INDEX(Life_NetCF,A927)+(INDEX(Life_BEL,(A927+1))/INDEX(Global_DiscountFactor,A927)))</f>
        <v>-7.009963107812335</v>
      </c>
      <c r="L927" s="11"/>
      <c r="M927" s="5">
        <f t="shared" si="29"/>
        <v>78</v>
      </c>
      <c r="N927" s="22" cm="1">
        <f t="array" ref="N927">INDEX(Annuity_PolicyHoldersInforce,A927)*INDEX(Global_QxFactor,INDEX(Global_Age,A927),Global_QxIndex)</f>
        <v>1.8753711311535824E-3</v>
      </c>
      <c r="O927" s="22" cm="1">
        <f t="array" ref="O927">IF(A927=1,1,INDEX(Annuity_PolicyHoldersInforce,(A927-1))-INDEX(Annuity_Deaths,(A927-1)))</f>
        <v>0.79425018957138693</v>
      </c>
      <c r="P927" s="23" cm="1">
        <f t="array" ref="P927">Annuity_Annuity*((1+Annuity_AnnuityEscalation)^INDEX(Annuity_PolicyAge,A927))</f>
        <v>44953.688042487505</v>
      </c>
      <c r="Q927" s="23" cm="1">
        <f t="array" ref="Q927">INDEX(Annuity_PolicyHoldersInforce,A927)*INDEX(Global_EscalatedExpense,A927)</f>
        <v>170.02131071275574</v>
      </c>
      <c r="R927" s="23" cm="1">
        <f t="array" ref="R927">INDEX(Annuity_PolicyHoldersInforce,A927)*INDEX(Annuity_EscalatedAnnuity,A927)</f>
        <v>35704.47524967869</v>
      </c>
      <c r="S927" s="23" cm="1">
        <f t="array" ref="S927">-INDEX(Annuity_ExpensesPaid,A927)-INDEX(Annuity_AnnuitiesPaid,A927)</f>
        <v>-35874.496560391446</v>
      </c>
      <c r="T927" s="23" cm="1">
        <f t="array" ref="T927">IF(A927=Global_MaxT,INDEX(Annuity_NetCF,A927),INDEX(Annuity_NetCF,A927)+(INDEX(Annuity_BEL,(A927+1))*INDEX(Global_DiscountFactor,A927)))</f>
        <v>-814908.45019909111</v>
      </c>
    </row>
    <row r="928" spans="1:20" x14ac:dyDescent="0.2">
      <c r="A928" s="7">
        <v>926</v>
      </c>
      <c r="B928" s="21">
        <f t="shared" si="28"/>
        <v>99</v>
      </c>
      <c r="C928" s="21"/>
      <c r="D928" s="22" cm="1">
        <f t="array" ref="D928">IF(A928=1,1,INDEX(Life_PolicyHoldersInforce,(A928-1))-INDEX(Life_Deaths,(A928-1))-INDEX(Life_Lapses,(A928-1)))</f>
        <v>2.1493277776380796E-4</v>
      </c>
      <c r="E928" s="22" cm="1">
        <f t="array" ref="E928">(INDEX(Life_PolicyHoldersInforce,A928)-INDEX(Life_Deaths,A928))*INDEX(Life_LapseRateFactor,(Global_DurationInforce+A928))</f>
        <v>1.8744223927749967E-6</v>
      </c>
      <c r="F928" s="22" cm="1">
        <f t="array" ref="F928">INDEX(Life_PolicyHoldersInforce,A928)*INDEX(Global_QxFactor,INDEX(Global_Age,A928),Global_QxIndex)</f>
        <v>5.0749591482554564E-7</v>
      </c>
      <c r="G928" s="11" cm="1">
        <f t="array" ref="G928">INDEX(Life_Deaths,A928)*Life_SumAssured</f>
        <v>0.25374795741277284</v>
      </c>
      <c r="H928" s="11" cm="1">
        <f t="array" ref="H928">INDEX(Life_PolicyHoldersInforce,A928)*Life_Premium</f>
        <v>9.5860018882658344E-3</v>
      </c>
      <c r="I928" s="11" cm="1">
        <f t="array" ref="I928">INDEX(Life_PolicyHoldersInforce,A928)*INDEX(Global_EscalatedExpense,A928)</f>
        <v>4.6197072911541147E-2</v>
      </c>
      <c r="J928" s="11" cm="1">
        <f t="array" ref="J928">INDEX(Life_PremiumsReceived,A928)-INDEX(Life_ExpensesPaid,A928)-INDEX(Life_DeathBenefitsPaid,A928)</f>
        <v>-0.29035902843604816</v>
      </c>
      <c r="K928" s="11" cm="1">
        <f t="array" ref="K928">IF(A928=Global_MaxT,INDEX(Life_NetCF,A928),INDEX(Life_NetCF,A928)+(INDEX(Life_BEL,(A928+1))/INDEX(Global_DiscountFactor,A928)))</f>
        <v>-6.6840050329101359</v>
      </c>
      <c r="L928" s="11"/>
      <c r="M928" s="5">
        <f t="shared" si="29"/>
        <v>78</v>
      </c>
      <c r="N928" s="22" cm="1">
        <f t="array" ref="N928">INDEX(Annuity_PolicyHoldersInforce,A928)*INDEX(Global_QxFactor,INDEX(Global_Age,A928),Global_QxIndex)</f>
        <v>1.8709430341562595E-3</v>
      </c>
      <c r="O928" s="22" cm="1">
        <f t="array" ref="O928">IF(A928=1,1,INDEX(Annuity_PolicyHoldersInforce,(A928-1))-INDEX(Annuity_Deaths,(A928-1)))</f>
        <v>0.79237481844023339</v>
      </c>
      <c r="P928" s="23" cm="1">
        <f t="array" ref="P928">Annuity_Annuity*((1+Annuity_AnnuityEscalation)^INDEX(Annuity_PolicyAge,A928))</f>
        <v>44953.688042487505</v>
      </c>
      <c r="Q928" s="23" cm="1">
        <f t="array" ref="Q928">INDEX(Annuity_PolicyHoldersInforce,A928)*INDEX(Global_EscalatedExpense,A928)</f>
        <v>170.31091135377557</v>
      </c>
      <c r="R928" s="23" cm="1">
        <f t="array" ref="R928">INDEX(Annuity_PolicyHoldersInforce,A928)*INDEX(Annuity_EscalatedAnnuity,A928)</f>
        <v>35620.170400884926</v>
      </c>
      <c r="S928" s="23" cm="1">
        <f t="array" ref="S928">-INDEX(Annuity_ExpensesPaid,A928)-INDEX(Annuity_AnnuitiesPaid,A928)</f>
        <v>-35790.481312238699</v>
      </c>
      <c r="T928" s="23" cm="1">
        <f t="array" ref="T928">IF(A928=Global_MaxT,INDEX(Annuity_NetCF,A928),INDEX(Annuity_NetCF,A928)+(INDEX(Annuity_BEL,(A928+1))*INDEX(Global_DiscountFactor,A928)))</f>
        <v>-782825.94080015516</v>
      </c>
    </row>
    <row r="929" spans="1:20" x14ac:dyDescent="0.2">
      <c r="A929" s="7">
        <v>927</v>
      </c>
      <c r="B929" s="21">
        <f t="shared" si="28"/>
        <v>99</v>
      </c>
      <c r="C929" s="21"/>
      <c r="D929" s="22" cm="1">
        <f t="array" ref="D929">IF(A929=1,1,INDEX(Life_PolicyHoldersInforce,(A929-1))-INDEX(Life_Deaths,(A929-1))-INDEX(Life_Lapses,(A929-1)))</f>
        <v>2.1255085945620742E-4</v>
      </c>
      <c r="E929" s="22" cm="1">
        <f t="array" ref="E929">(INDEX(Life_PolicyHoldersInforce,A929)-INDEX(Life_Deaths,A929))*INDEX(Life_LapseRateFactor,(Global_DurationInforce+A929))</f>
        <v>1.8536497537202244E-6</v>
      </c>
      <c r="F929" s="22" cm="1">
        <f t="array" ref="F929">INDEX(Life_PolicyHoldersInforce,A929)*INDEX(Global_QxFactor,INDEX(Global_Age,A929),Global_QxIndex)</f>
        <v>5.0187176655401575E-7</v>
      </c>
      <c r="G929" s="11" cm="1">
        <f t="array" ref="G929">INDEX(Life_Deaths,A929)*Life_SumAssured</f>
        <v>0.25093588327700789</v>
      </c>
      <c r="H929" s="11" cm="1">
        <f t="array" ref="H929">INDEX(Life_PolicyHoldersInforce,A929)*Life_Premium</f>
        <v>9.4797683317468517E-3</v>
      </c>
      <c r="I929" s="11" cm="1">
        <f t="array" ref="I929">INDEX(Life_PolicyHoldersInforce,A929)*INDEX(Global_EscalatedExpense,A929)</f>
        <v>4.5871236592163939E-2</v>
      </c>
      <c r="J929" s="11" cm="1">
        <f t="array" ref="J929">INDEX(Life_PremiumsReceived,A929)-INDEX(Life_ExpensesPaid,A929)-INDEX(Life_DeathBenefitsPaid,A929)</f>
        <v>-0.28732735153742495</v>
      </c>
      <c r="K929" s="11" cm="1">
        <f t="array" ref="K929">IF(A929=Global_MaxT,INDEX(Life_NetCF,A929),INDEX(Life_NetCF,A929)+(INDEX(Life_BEL,(A929+1))/INDEX(Global_DiscountFactor,A929)))</f>
        <v>-6.3626753604263504</v>
      </c>
      <c r="L929" s="11"/>
      <c r="M929" s="5">
        <f t="shared" si="29"/>
        <v>78</v>
      </c>
      <c r="N929" s="22" cm="1">
        <f t="array" ref="N929">INDEX(Annuity_PolicyHoldersInforce,A929)*INDEX(Global_QxFactor,INDEX(Global_Age,A929),Global_QxIndex)</f>
        <v>1.8665253927123424E-3</v>
      </c>
      <c r="O929" s="22" cm="1">
        <f t="array" ref="O929">IF(A929=1,1,INDEX(Annuity_PolicyHoldersInforce,(A929-1))-INDEX(Annuity_Deaths,(A929-1)))</f>
        <v>0.79050387540607714</v>
      </c>
      <c r="P929" s="23" cm="1">
        <f t="array" ref="P929">Annuity_Annuity*((1+Annuity_AnnuityEscalation)^INDEX(Annuity_PolicyAge,A929))</f>
        <v>44953.688042487505</v>
      </c>
      <c r="Q929" s="23" cm="1">
        <f t="array" ref="Q929">INDEX(Annuity_PolicyHoldersInforce,A929)*INDEX(Global_EscalatedExpense,A929)</f>
        <v>170.6010052772603</v>
      </c>
      <c r="R929" s="23" cm="1">
        <f t="array" ref="R929">INDEX(Annuity_PolicyHoldersInforce,A929)*INDEX(Annuity_EscalatedAnnuity,A929)</f>
        <v>35536.0646113822</v>
      </c>
      <c r="S929" s="23" cm="1">
        <f t="array" ref="S929">-INDEX(Annuity_ExpensesPaid,A929)-INDEX(Annuity_AnnuitiesPaid,A929)</f>
        <v>-35706.665616659462</v>
      </c>
      <c r="T929" s="23" cm="1">
        <f t="array" ref="T929">IF(A929=Global_MaxT,INDEX(Annuity_NetCF,A929),INDEX(Annuity_NetCF,A929)+(INDEX(Annuity_BEL,(A929+1))*INDEX(Global_DiscountFactor,A929)))</f>
        <v>-750671.69236107811</v>
      </c>
    </row>
    <row r="930" spans="1:20" x14ac:dyDescent="0.2">
      <c r="A930" s="7">
        <v>928</v>
      </c>
      <c r="B930" s="21">
        <f t="shared" si="28"/>
        <v>99</v>
      </c>
      <c r="C930" s="21"/>
      <c r="D930" s="22" cm="1">
        <f t="array" ref="D930">IF(A930=1,1,INDEX(Life_PolicyHoldersInforce,(A930-1))-INDEX(Life_Deaths,(A930-1))-INDEX(Life_Lapses,(A930-1)))</f>
        <v>2.1019533793593319E-4</v>
      </c>
      <c r="E930" s="22" cm="1">
        <f t="array" ref="E930">(INDEX(Life_PolicyHoldersInforce,A930)-INDEX(Life_Deaths,A930))*INDEX(Life_LapseRateFactor,(Global_DurationInforce+A930))</f>
        <v>1.8331073202663685E-6</v>
      </c>
      <c r="F930" s="22" cm="1">
        <f t="array" ref="F930">INDEX(Life_PolicyHoldersInforce,A930)*INDEX(Global_QxFactor,INDEX(Global_Age,A930),Global_QxIndex)</f>
        <v>4.9630994596406134E-7</v>
      </c>
      <c r="G930" s="11" cm="1">
        <f t="array" ref="G930">INDEX(Life_Deaths,A930)*Life_SumAssured</f>
        <v>0.24815497298203068</v>
      </c>
      <c r="H930" s="11" cm="1">
        <f t="array" ref="H930">INDEX(Life_PolicyHoldersInforce,A930)*Life_Premium</f>
        <v>9.3747120719426206E-3</v>
      </c>
      <c r="I930" s="11" cm="1">
        <f t="array" ref="I930">INDEX(Life_PolicyHoldersInforce,A930)*INDEX(Global_EscalatedExpense,A930)</f>
        <v>4.5547698455341006E-2</v>
      </c>
      <c r="J930" s="11" cm="1">
        <f t="array" ref="J930">INDEX(Life_PremiumsReceived,A930)-INDEX(Life_ExpensesPaid,A930)-INDEX(Life_DeathBenefitsPaid,A930)</f>
        <v>-0.28432795936542909</v>
      </c>
      <c r="K930" s="11" cm="1">
        <f t="array" ref="K930">IF(A930=Global_MaxT,INDEX(Life_NetCF,A930),INDEX(Life_NetCF,A930)+(INDEX(Life_BEL,(A930+1))/INDEX(Global_DiscountFactor,A930)))</f>
        <v>-6.0459191915102712</v>
      </c>
      <c r="L930" s="11"/>
      <c r="M930" s="5">
        <f t="shared" si="29"/>
        <v>78</v>
      </c>
      <c r="N930" s="22" cm="1">
        <f t="array" ref="N930">INDEX(Annuity_PolicyHoldersInforce,A930)*INDEX(Global_QxFactor,INDEX(Global_Age,A930),Global_QxIndex)</f>
        <v>1.862118182134342E-3</v>
      </c>
      <c r="O930" s="22" cm="1">
        <f t="array" ref="O930">IF(A930=1,1,INDEX(Annuity_PolicyHoldersInforce,(A930-1))-INDEX(Annuity_Deaths,(A930-1)))</f>
        <v>0.78863735001336477</v>
      </c>
      <c r="P930" s="23" cm="1">
        <f t="array" ref="P930">Annuity_Annuity*((1+Annuity_AnnuityEscalation)^INDEX(Annuity_PolicyAge,A930))</f>
        <v>44953.688042487505</v>
      </c>
      <c r="Q930" s="23" cm="1">
        <f t="array" ref="Q930">INDEX(Annuity_PolicyHoldersInforce,A930)*INDEX(Global_EscalatedExpense,A930)</f>
        <v>170.89159332342774</v>
      </c>
      <c r="R930" s="23" cm="1">
        <f t="array" ref="R930">INDEX(Annuity_PolicyHoldersInforce,A930)*INDEX(Annuity_EscalatedAnnuity,A930)</f>
        <v>35452.157411154833</v>
      </c>
      <c r="S930" s="23" cm="1">
        <f t="array" ref="S930">-INDEX(Annuity_ExpensesPaid,A930)-INDEX(Annuity_AnnuitiesPaid,A930)</f>
        <v>-35623.049004478264</v>
      </c>
      <c r="T930" s="23" cm="1">
        <f t="array" ref="T930">IF(A930=Global_MaxT,INDEX(Annuity_NetCF,A930),INDEX(Annuity_NetCF,A930)+(INDEX(Annuity_BEL,(A930+1))*INDEX(Global_DiscountFactor,A930)))</f>
        <v>-718445.15516454901</v>
      </c>
    </row>
    <row r="931" spans="1:20" x14ac:dyDescent="0.2">
      <c r="A931" s="7">
        <v>929</v>
      </c>
      <c r="B931" s="21">
        <f t="shared" si="28"/>
        <v>99</v>
      </c>
      <c r="C931" s="21"/>
      <c r="D931" s="22" cm="1">
        <f t="array" ref="D931">IF(A931=1,1,INDEX(Life_PolicyHoldersInforce,(A931-1))-INDEX(Life_Deaths,(A931-1))-INDEX(Life_Lapses,(A931-1)))</f>
        <v>2.0786592066970278E-4</v>
      </c>
      <c r="E931" s="22" cm="1">
        <f t="array" ref="E931">(INDEX(Life_PolicyHoldersInforce,A931)-INDEX(Life_Deaths,A931))*INDEX(Life_LapseRateFactor,(Global_DurationInforce+A931))</f>
        <v>1.8127925412393317E-6</v>
      </c>
      <c r="F931" s="22" cm="1">
        <f t="array" ref="F931">INDEX(Life_PolicyHoldersInforce,A931)*INDEX(Global_QxFactor,INDEX(Global_Age,A931),Global_QxIndex)</f>
        <v>4.9080976233066914E-7</v>
      </c>
      <c r="G931" s="11" cm="1">
        <f t="array" ref="G931">INDEX(Life_Deaths,A931)*Life_SumAssured</f>
        <v>0.24540488116533457</v>
      </c>
      <c r="H931" s="11" cm="1">
        <f t="array" ref="H931">INDEX(Life_PolicyHoldersInforce,A931)*Life_Premium</f>
        <v>9.2708200618687436E-3</v>
      </c>
      <c r="I931" s="11" cm="1">
        <f t="array" ref="I931">INDEX(Life_PolicyHoldersInforce,A931)*INDEX(Global_EscalatedExpense,A931)</f>
        <v>4.5226442291574728E-2</v>
      </c>
      <c r="J931" s="11" cm="1">
        <f t="array" ref="J931">INDEX(Life_PremiumsReceived,A931)-INDEX(Life_ExpensesPaid,A931)-INDEX(Life_DeathBenefitsPaid,A931)</f>
        <v>-0.28136050339504054</v>
      </c>
      <c r="K931" s="11" cm="1">
        <f t="array" ref="K931">IF(A931=Global_MaxT,INDEX(Life_NetCF,A931),INDEX(Life_NetCF,A931)+(INDEX(Life_BEL,(A931+1))/INDEX(Global_DiscountFactor,A931)))</f>
        <v>-5.7336822438970634</v>
      </c>
      <c r="L931" s="11"/>
      <c r="M931" s="5">
        <f t="shared" si="29"/>
        <v>78</v>
      </c>
      <c r="N931" s="22" cm="1">
        <f t="array" ref="N931">INDEX(Annuity_PolicyHoldersInforce,A931)*INDEX(Global_QxFactor,INDEX(Global_Age,A931),Global_QxIndex)</f>
        <v>1.8577213777930608E-3</v>
      </c>
      <c r="O931" s="22" cm="1">
        <f t="array" ref="O931">IF(A931=1,1,INDEX(Annuity_PolicyHoldersInforce,(A931-1))-INDEX(Annuity_Deaths,(A931-1)))</f>
        <v>0.78677523183123044</v>
      </c>
      <c r="P931" s="23" cm="1">
        <f t="array" ref="P931">Annuity_Annuity*((1+Annuity_AnnuityEscalation)^INDEX(Annuity_PolicyAge,A931))</f>
        <v>44953.688042487505</v>
      </c>
      <c r="Q931" s="23" cm="1">
        <f t="array" ref="Q931">INDEX(Annuity_PolicyHoldersInforce,A931)*INDEX(Global_EscalatedExpense,A931)</f>
        <v>171.18267633392696</v>
      </c>
      <c r="R931" s="23" cm="1">
        <f t="array" ref="R931">INDEX(Annuity_PolicyHoldersInforce,A931)*INDEX(Annuity_EscalatedAnnuity,A931)</f>
        <v>35368.448331296917</v>
      </c>
      <c r="S931" s="23" cm="1">
        <f t="array" ref="S931">-INDEX(Annuity_ExpensesPaid,A931)-INDEX(Annuity_AnnuitiesPaid,A931)</f>
        <v>-35539.631007630844</v>
      </c>
      <c r="T931" s="23" cm="1">
        <f t="array" ref="T931">IF(A931=Global_MaxT,INDEX(Annuity_NetCF,A931),INDEX(Annuity_NetCF,A931)+(INDEX(Annuity_BEL,(A931+1))*INDEX(Global_DiscountFactor,A931)))</f>
        <v>-686145.77728893899</v>
      </c>
    </row>
    <row r="932" spans="1:20" x14ac:dyDescent="0.2">
      <c r="A932" s="7">
        <v>930</v>
      </c>
      <c r="B932" s="21">
        <f t="shared" si="28"/>
        <v>99</v>
      </c>
      <c r="C932" s="21"/>
      <c r="D932" s="22" cm="1">
        <f t="array" ref="D932">IF(A932=1,1,INDEX(Life_PolicyHoldersInforce,(A932-1))-INDEX(Life_Deaths,(A932-1))-INDEX(Life_Lapses,(A932-1)))</f>
        <v>2.0556231836613278E-4</v>
      </c>
      <c r="E932" s="22" cm="1">
        <f t="array" ref="E932">(INDEX(Life_PolicyHoldersInforce,A932)-INDEX(Life_Deaths,A932))*INDEX(Life_LapseRateFactor,(Global_DurationInforce+A932))</f>
        <v>1.792702893737522E-6</v>
      </c>
      <c r="F932" s="22" cm="1">
        <f t="array" ref="F932">INDEX(Life_PolicyHoldersInforce,A932)*INDEX(Global_QxFactor,INDEX(Global_Age,A932),Global_QxIndex)</f>
        <v>4.8537053258354703E-7</v>
      </c>
      <c r="G932" s="11" cm="1">
        <f t="array" ref="G932">INDEX(Life_Deaths,A932)*Life_SumAssured</f>
        <v>0.2426852662917735</v>
      </c>
      <c r="H932" s="11" cm="1">
        <f t="array" ref="H932">INDEX(Life_PolicyHoldersInforce,A932)*Life_Premium</f>
        <v>9.168079399129522E-3</v>
      </c>
      <c r="I932" s="11" cm="1">
        <f t="array" ref="I932">INDEX(Life_PolicyHoldersInforce,A932)*INDEX(Global_EscalatedExpense,A932)</f>
        <v>4.4907452005695993E-2</v>
      </c>
      <c r="J932" s="11" cm="1">
        <f t="array" ref="J932">INDEX(Life_PremiumsReceived,A932)-INDEX(Life_ExpensesPaid,A932)-INDEX(Life_DeathBenefitsPaid,A932)</f>
        <v>-0.27842463889833996</v>
      </c>
      <c r="K932" s="11" cm="1">
        <f t="array" ref="K932">IF(A932=Global_MaxT,INDEX(Life_NetCF,A932),INDEX(Life_NetCF,A932)+(INDEX(Life_BEL,(A932+1))/INDEX(Global_DiscountFactor,A932)))</f>
        <v>-5.4259108451004527</v>
      </c>
      <c r="L932" s="11"/>
      <c r="M932" s="5">
        <f t="shared" si="29"/>
        <v>78</v>
      </c>
      <c r="N932" s="22" cm="1">
        <f t="array" ref="N932">INDEX(Annuity_PolicyHoldersInforce,A932)*INDEX(Global_QxFactor,INDEX(Global_Age,A932),Global_QxIndex)</f>
        <v>1.8533349551174553E-3</v>
      </c>
      <c r="O932" s="22" cm="1">
        <f t="array" ref="O932">IF(A932=1,1,INDEX(Annuity_PolicyHoldersInforce,(A932-1))-INDEX(Annuity_Deaths,(A932-1)))</f>
        <v>0.78491751045343738</v>
      </c>
      <c r="P932" s="23" cm="1">
        <f t="array" ref="P932">Annuity_Annuity*((1+Annuity_AnnuityEscalation)^INDEX(Annuity_PolicyAge,A932))</f>
        <v>44953.688042487505</v>
      </c>
      <c r="Q932" s="23" cm="1">
        <f t="array" ref="Q932">INDEX(Annuity_PolicyHoldersInforce,A932)*INDEX(Global_EscalatedExpense,A932)</f>
        <v>171.47425515184051</v>
      </c>
      <c r="R932" s="23" cm="1">
        <f t="array" ref="R932">INDEX(Annuity_PolicyHoldersInforce,A932)*INDEX(Annuity_EscalatedAnnuity,A932)</f>
        <v>35284.936904009752</v>
      </c>
      <c r="S932" s="23" cm="1">
        <f t="array" ref="S932">-INDEX(Annuity_ExpensesPaid,A932)-INDEX(Annuity_AnnuitiesPaid,A932)</f>
        <v>-35456.411159161595</v>
      </c>
      <c r="T932" s="23" cm="1">
        <f t="array" ref="T932">IF(A932=Global_MaxT,INDEX(Annuity_NetCF,A932),INDEX(Annuity_NetCF,A932)+(INDEX(Annuity_BEL,(A932+1))*INDEX(Global_DiscountFactor,A932)))</f>
        <v>-653773.00459645537</v>
      </c>
    </row>
    <row r="933" spans="1:20" x14ac:dyDescent="0.2">
      <c r="A933" s="7">
        <v>931</v>
      </c>
      <c r="B933" s="21">
        <f t="shared" si="28"/>
        <v>99</v>
      </c>
      <c r="C933" s="21"/>
      <c r="D933" s="22" cm="1">
        <f t="array" ref="D933">IF(A933=1,1,INDEX(Life_PolicyHoldersInforce,(A933-1))-INDEX(Life_Deaths,(A933-1))-INDEX(Life_Lapses,(A933-1)))</f>
        <v>2.0328424493981171E-4</v>
      </c>
      <c r="E933" s="22" cm="1">
        <f t="array" ref="E933">(INDEX(Life_PolicyHoldersInforce,A933)-INDEX(Life_Deaths,A933))*INDEX(Life_LapseRateFactor,(Global_DurationInforce+A933))</f>
        <v>1.7728358828185344E-6</v>
      </c>
      <c r="F933" s="22" cm="1">
        <f t="array" ref="F933">INDEX(Life_PolicyHoldersInforce,A933)*INDEX(Global_QxFactor,INDEX(Global_Age,A933),Global_QxIndex)</f>
        <v>4.7999158122229375E-7</v>
      </c>
      <c r="G933" s="11" cm="1">
        <f t="array" ref="G933">INDEX(Life_Deaths,A933)*Life_SumAssured</f>
        <v>0.23999579061114687</v>
      </c>
      <c r="H933" s="11" cm="1">
        <f t="array" ref="H933">INDEX(Life_PolicyHoldersInforce,A933)*Life_Premium</f>
        <v>9.066477324315602E-3</v>
      </c>
      <c r="I933" s="11" cm="1">
        <f t="array" ref="I933">INDEX(Life_PolicyHoldersInforce,A933)*INDEX(Global_EscalatedExpense,A933)</f>
        <v>4.45907116160578E-2</v>
      </c>
      <c r="J933" s="11" cm="1">
        <f t="array" ref="J933">INDEX(Life_PremiumsReceived,A933)-INDEX(Life_ExpensesPaid,A933)-INDEX(Life_DeathBenefitsPaid,A933)</f>
        <v>-0.27552002490288907</v>
      </c>
      <c r="K933" s="11" cm="1">
        <f t="array" ref="K933">IF(A933=Global_MaxT,INDEX(Life_NetCF,A933),INDEX(Life_NetCF,A933)+(INDEX(Life_BEL,(A933+1))/INDEX(Global_DiscountFactor,A933)))</f>
        <v>-5.122551925680269</v>
      </c>
      <c r="L933" s="11"/>
      <c r="M933" s="5">
        <f t="shared" si="29"/>
        <v>78</v>
      </c>
      <c r="N933" s="22" cm="1">
        <f t="array" ref="N933">INDEX(Annuity_PolicyHoldersInforce,A933)*INDEX(Global_QxFactor,INDEX(Global_Age,A933),Global_QxIndex)</f>
        <v>1.8489588895944987E-3</v>
      </c>
      <c r="O933" s="22" cm="1">
        <f t="array" ref="O933">IF(A933=1,1,INDEX(Annuity_PolicyHoldersInforce,(A933-1))-INDEX(Annuity_Deaths,(A933-1)))</f>
        <v>0.78306417549831997</v>
      </c>
      <c r="P933" s="23" cm="1">
        <f t="array" ref="P933">Annuity_Annuity*((1+Annuity_AnnuityEscalation)^INDEX(Annuity_PolicyAge,A933))</f>
        <v>44953.688042487505</v>
      </c>
      <c r="Q933" s="23" cm="1">
        <f t="array" ref="Q933">INDEX(Annuity_PolicyHoldersInforce,A933)*INDEX(Global_EscalatedExpense,A933)</f>
        <v>171.76633062168682</v>
      </c>
      <c r="R933" s="23" cm="1">
        <f t="array" ref="R933">INDEX(Annuity_PolicyHoldersInforce,A933)*INDEX(Annuity_EscalatedAnnuity,A933)</f>
        <v>35201.622662599162</v>
      </c>
      <c r="S933" s="23" cm="1">
        <f t="array" ref="S933">-INDEX(Annuity_ExpensesPaid,A933)-INDEX(Annuity_AnnuitiesPaid,A933)</f>
        <v>-35373.388993220848</v>
      </c>
      <c r="T933" s="23" cm="1">
        <f t="array" ref="T933">IF(A933=Global_MaxT,INDEX(Annuity_NetCF,A933),INDEX(Annuity_NetCF,A933)+(INDEX(Annuity_BEL,(A933+1))*INDEX(Global_DiscountFactor,A933)))</f>
        <v>-621326.28072124044</v>
      </c>
    </row>
    <row r="934" spans="1:20" x14ac:dyDescent="0.2">
      <c r="A934" s="7">
        <v>932</v>
      </c>
      <c r="B934" s="21">
        <f t="shared" si="28"/>
        <v>99</v>
      </c>
      <c r="C934" s="21"/>
      <c r="D934" s="22" cm="1">
        <f t="array" ref="D934">IF(A934=1,1,INDEX(Life_PolicyHoldersInforce,(A934-1))-INDEX(Life_Deaths,(A934-1))-INDEX(Life_Lapses,(A934-1)))</f>
        <v>2.0103141747577087E-4</v>
      </c>
      <c r="E934" s="22" cm="1">
        <f t="array" ref="E934">(INDEX(Life_PolicyHoldersInforce,A934)-INDEX(Life_Deaths,A934))*INDEX(Life_LapseRateFactor,(Global_DurationInforce+A934))</f>
        <v>1.7531890411893017E-6</v>
      </c>
      <c r="F934" s="22" cm="1">
        <f t="array" ref="F934">INDEX(Life_PolicyHoldersInforce,A934)*INDEX(Global_QxFactor,INDEX(Global_Age,A934),Global_QxIndex)</f>
        <v>4.7467224023250808E-7</v>
      </c>
      <c r="G934" s="11" cm="1">
        <f t="array" ref="G934">INDEX(Life_Deaths,A934)*Life_SumAssured</f>
        <v>0.23733612011625405</v>
      </c>
      <c r="H934" s="11" cm="1">
        <f t="array" ref="H934">INDEX(Life_PolicyHoldersInforce,A934)*Life_Premium</f>
        <v>8.9660012194193815E-3</v>
      </c>
      <c r="I934" s="11" cm="1">
        <f t="array" ref="I934">INDEX(Life_PolicyHoldersInforce,A934)*INDEX(Global_EscalatedExpense,A934)</f>
        <v>4.4276205253734595E-2</v>
      </c>
      <c r="J934" s="11" cm="1">
        <f t="array" ref="J934">INDEX(Life_PremiumsReceived,A934)-INDEX(Life_ExpensesPaid,A934)-INDEX(Life_DeathBenefitsPaid,A934)</f>
        <v>-0.27264632415056927</v>
      </c>
      <c r="K934" s="11" cm="1">
        <f t="array" ref="K934">IF(A934=Global_MaxT,INDEX(Life_NetCF,A934),INDEX(Life_NetCF,A934)+(INDEX(Life_BEL,(A934+1))/INDEX(Global_DiscountFactor,A934)))</f>
        <v>-4.8235530125840143</v>
      </c>
      <c r="L934" s="11"/>
      <c r="M934" s="5">
        <f t="shared" si="29"/>
        <v>78</v>
      </c>
      <c r="N934" s="22" cm="1">
        <f t="array" ref="N934">INDEX(Annuity_PolicyHoldersInforce,A934)*INDEX(Global_QxFactor,INDEX(Global_Age,A934),Global_QxIndex)</f>
        <v>1.8445931567690442E-3</v>
      </c>
      <c r="O934" s="22" cm="1">
        <f t="array" ref="O934">IF(A934=1,1,INDEX(Annuity_PolicyHoldersInforce,(A934-1))-INDEX(Annuity_Deaths,(A934-1)))</f>
        <v>0.7812152166087255</v>
      </c>
      <c r="P934" s="23" cm="1">
        <f t="array" ref="P934">Annuity_Annuity*((1+Annuity_AnnuityEscalation)^INDEX(Annuity_PolicyAge,A934))</f>
        <v>44953.688042487505</v>
      </c>
      <c r="Q934" s="23" cm="1">
        <f t="array" ref="Q934">INDEX(Annuity_PolicyHoldersInforce,A934)*INDEX(Global_EscalatedExpense,A934)</f>
        <v>172.05890358942278</v>
      </c>
      <c r="R934" s="23" cm="1">
        <f t="array" ref="R934">INDEX(Annuity_PolicyHoldersInforce,A934)*INDEX(Annuity_EscalatedAnnuity,A934)</f>
        <v>35118.505141472953</v>
      </c>
      <c r="S934" s="23" cm="1">
        <f t="array" ref="S934">-INDEX(Annuity_ExpensesPaid,A934)-INDEX(Annuity_AnnuitiesPaid,A934)</f>
        <v>-35290.564045062376</v>
      </c>
      <c r="T934" s="23" cm="1">
        <f t="array" ref="T934">IF(A934=Global_MaxT,INDEX(Annuity_NetCF,A934),INDEX(Annuity_NetCF,A934)+(INDEX(Annuity_BEL,(A934+1))*INDEX(Global_DiscountFactor,A934)))</f>
        <v>-588805.04705741466</v>
      </c>
    </row>
    <row r="935" spans="1:20" x14ac:dyDescent="0.2">
      <c r="A935" s="7">
        <v>933</v>
      </c>
      <c r="B935" s="21">
        <f t="shared" si="28"/>
        <v>99</v>
      </c>
      <c r="C935" s="21"/>
      <c r="D935" s="22" cm="1">
        <f t="array" ref="D935">IF(A935=1,1,INDEX(Life_PolicyHoldersInforce,(A935-1))-INDEX(Life_Deaths,(A935-1))-INDEX(Life_Lapses,(A935-1)))</f>
        <v>1.9880355619434904E-4</v>
      </c>
      <c r="E935" s="22" cm="1">
        <f t="array" ref="E935">(INDEX(Life_PolicyHoldersInforce,A935)-INDEX(Life_Deaths,A935))*INDEX(Life_LapseRateFactor,(Global_DurationInforce+A935))</f>
        <v>1.7337599288996792E-6</v>
      </c>
      <c r="F935" s="22" cm="1">
        <f t="array" ref="F935">INDEX(Life_PolicyHoldersInforce,A935)*INDEX(Global_QxFactor,INDEX(Global_Age,A935),Global_QxIndex)</f>
        <v>4.6941184900282766E-7</v>
      </c>
      <c r="G935" s="11" cm="1">
        <f t="array" ref="G935">INDEX(Life_Deaths,A935)*Life_SumAssured</f>
        <v>0.23470592450141384</v>
      </c>
      <c r="H935" s="11" cm="1">
        <f t="array" ref="H935">INDEX(Life_PolicyHoldersInforce,A935)*Life_Premium</f>
        <v>8.8666386062679677E-3</v>
      </c>
      <c r="I935" s="11" cm="1">
        <f t="array" ref="I935">INDEX(Life_PolicyHoldersInforce,A935)*INDEX(Global_EscalatedExpense,A935)</f>
        <v>4.3963917161727289E-2</v>
      </c>
      <c r="J935" s="11" cm="1">
        <f t="array" ref="J935">INDEX(Life_PremiumsReceived,A935)-INDEX(Life_ExpensesPaid,A935)-INDEX(Life_DeathBenefitsPaid,A935)</f>
        <v>-0.26980320305687316</v>
      </c>
      <c r="K935" s="11" cm="1">
        <f t="array" ref="K935">IF(A935=Global_MaxT,INDEX(Life_NetCF,A935),INDEX(Life_NetCF,A935)+(INDEX(Life_BEL,(A935+1))/INDEX(Global_DiscountFactor,A935)))</f>
        <v>-4.5288622225616537</v>
      </c>
      <c r="L935" s="11"/>
      <c r="M935" s="5">
        <f t="shared" si="29"/>
        <v>78</v>
      </c>
      <c r="N935" s="22" cm="1">
        <f t="array" ref="N935">INDEX(Annuity_PolicyHoldersInforce,A935)*INDEX(Global_QxFactor,INDEX(Global_Age,A935),Global_QxIndex)</f>
        <v>1.840237732243688E-3</v>
      </c>
      <c r="O935" s="22" cm="1">
        <f t="array" ref="O935">IF(A935=1,1,INDEX(Annuity_PolicyHoldersInforce,(A935-1))-INDEX(Annuity_Deaths,(A935-1)))</f>
        <v>0.77937062345195651</v>
      </c>
      <c r="P935" s="23" cm="1">
        <f t="array" ref="P935">Annuity_Annuity*((1+Annuity_AnnuityEscalation)^INDEX(Annuity_PolicyAge,A935))</f>
        <v>44953.688042487505</v>
      </c>
      <c r="Q935" s="23" cm="1">
        <f t="array" ref="Q935">INDEX(Annuity_PolicyHoldersInforce,A935)*INDEX(Global_EscalatedExpense,A935)</f>
        <v>172.35197490244656</v>
      </c>
      <c r="R935" s="23" cm="1">
        <f t="array" ref="R935">INDEX(Annuity_PolicyHoldersInforce,A935)*INDEX(Annuity_EscalatedAnnuity,A935)</f>
        <v>35035.583876138247</v>
      </c>
      <c r="S935" s="23" cm="1">
        <f t="array" ref="S935">-INDEX(Annuity_ExpensesPaid,A935)-INDEX(Annuity_AnnuitiesPaid,A935)</f>
        <v>-35207.935851040696</v>
      </c>
      <c r="T935" s="23" cm="1">
        <f t="array" ref="T935">IF(A935=Global_MaxT,INDEX(Annuity_NetCF,A935),INDEX(Annuity_NetCF,A935)+(INDEX(Annuity_BEL,(A935+1))*INDEX(Global_DiscountFactor,A935)))</f>
        <v>-556208.74274706456</v>
      </c>
    </row>
    <row r="936" spans="1:20" x14ac:dyDescent="0.2">
      <c r="A936" s="7">
        <v>934</v>
      </c>
      <c r="B936" s="21">
        <f t="shared" si="28"/>
        <v>99</v>
      </c>
      <c r="C936" s="21"/>
      <c r="D936" s="22" cm="1">
        <f t="array" ref="D936">IF(A936=1,1,INDEX(Life_PolicyHoldersInforce,(A936-1))-INDEX(Life_Deaths,(A936-1))-INDEX(Life_Lapses,(A936-1)))</f>
        <v>1.9660038441644655E-4</v>
      </c>
      <c r="E936" s="22" cm="1">
        <f t="array" ref="E936">(INDEX(Life_PolicyHoldersInforce,A936)-INDEX(Life_Deaths,A936))*INDEX(Life_LapseRateFactor,(Global_DurationInforce+A936))</f>
        <v>1.714546133039429E-6</v>
      </c>
      <c r="F936" s="22" cm="1">
        <f t="array" ref="F936">INDEX(Life_PolicyHoldersInforce,A936)*INDEX(Global_QxFactor,INDEX(Global_Age,A936),Global_QxIndex)</f>
        <v>4.6420975424288771E-7</v>
      </c>
      <c r="G936" s="11" cm="1">
        <f t="array" ref="G936">INDEX(Life_Deaths,A936)*Life_SumAssured</f>
        <v>0.23210487712144384</v>
      </c>
      <c r="H936" s="11" cm="1">
        <f t="array" ref="H936">INDEX(Life_PolicyHoldersInforce,A936)*Life_Premium</f>
        <v>8.7683771449735166E-3</v>
      </c>
      <c r="I936" s="11" cm="1">
        <f t="array" ref="I936">INDEX(Life_PolicyHoldersInforce,A936)*INDEX(Global_EscalatedExpense,A936)</f>
        <v>4.3653831694173709E-2</v>
      </c>
      <c r="J936" s="11" cm="1">
        <f t="array" ref="J936">INDEX(Life_PremiumsReceived,A936)-INDEX(Life_ExpensesPaid,A936)-INDEX(Life_DeathBenefitsPaid,A936)</f>
        <v>-0.26699033167064401</v>
      </c>
      <c r="K936" s="11" cm="1">
        <f t="array" ref="K936">IF(A936=Global_MaxT,INDEX(Life_NetCF,A936),INDEX(Life_NetCF,A936)+(INDEX(Life_BEL,(A936+1))/INDEX(Global_DiscountFactor,A936)))</f>
        <v>-4.2384282556528117</v>
      </c>
      <c r="L936" s="11"/>
      <c r="M936" s="5">
        <f t="shared" si="29"/>
        <v>78</v>
      </c>
      <c r="N936" s="22" cm="1">
        <f t="array" ref="N936">INDEX(Annuity_PolicyHoldersInforce,A936)*INDEX(Global_QxFactor,INDEX(Global_Age,A936),Global_QxIndex)</f>
        <v>1.8358925916786327E-3</v>
      </c>
      <c r="O936" s="22" cm="1">
        <f t="array" ref="O936">IF(A936=1,1,INDEX(Annuity_PolicyHoldersInforce,(A936-1))-INDEX(Annuity_Deaths,(A936-1)))</f>
        <v>0.77753038571971278</v>
      </c>
      <c r="P936" s="23" cm="1">
        <f t="array" ref="P936">Annuity_Annuity*((1+Annuity_AnnuityEscalation)^INDEX(Annuity_PolicyAge,A936))</f>
        <v>44953.688042487505</v>
      </c>
      <c r="Q936" s="23" cm="1">
        <f t="array" ref="Q936">INDEX(Annuity_PolicyHoldersInforce,A936)*INDEX(Global_EscalatedExpense,A936)</f>
        <v>172.64554540959935</v>
      </c>
      <c r="R936" s="23" cm="1">
        <f t="array" ref="R936">INDEX(Annuity_PolicyHoldersInforce,A936)*INDEX(Annuity_EscalatedAnnuity,A936)</f>
        <v>34952.858403198952</v>
      </c>
      <c r="S936" s="23" cm="1">
        <f t="array" ref="S936">-INDEX(Annuity_ExpensesPaid,A936)-INDEX(Annuity_AnnuitiesPaid,A936)</f>
        <v>-35125.503948608552</v>
      </c>
      <c r="T936" s="23" cm="1">
        <f t="array" ref="T936">IF(A936=Global_MaxT,INDEX(Annuity_NetCF,A936),INDEX(Annuity_NetCF,A936)+(INDEX(Annuity_BEL,(A936+1))*INDEX(Global_DiscountFactor,A936)))</f>
        <v>-523536.80466817477</v>
      </c>
    </row>
    <row r="937" spans="1:20" x14ac:dyDescent="0.2">
      <c r="A937" s="7">
        <v>935</v>
      </c>
      <c r="B937" s="21">
        <f t="shared" si="28"/>
        <v>99</v>
      </c>
      <c r="C937" s="21"/>
      <c r="D937" s="22" cm="1">
        <f t="array" ref="D937">IF(A937=1,1,INDEX(Life_PolicyHoldersInforce,(A937-1))-INDEX(Life_Deaths,(A937-1))-INDEX(Life_Lapses,(A937-1)))</f>
        <v>1.9442162852916425E-4</v>
      </c>
      <c r="E937" s="22" cm="1">
        <f t="array" ref="E937">(INDEX(Life_PolicyHoldersInforce,A937)-INDEX(Life_Deaths,A937))*INDEX(Life_LapseRateFactor,(Global_DurationInforce+A937))</f>
        <v>1.6955452674385565E-6</v>
      </c>
      <c r="F937" s="22" cm="1">
        <f t="array" ref="F937">INDEX(Life_PolicyHoldersInforce,A937)*INDEX(Global_QxFactor,INDEX(Global_Age,A937),Global_QxIndex)</f>
        <v>4.5906530990218805E-7</v>
      </c>
      <c r="G937" s="11" cm="1">
        <f t="array" ref="G937">INDEX(Life_Deaths,A937)*Life_SumAssured</f>
        <v>0.22953265495109401</v>
      </c>
      <c r="H937" s="11" cm="1">
        <f t="array" ref="H937">INDEX(Life_PolicyHoldersInforce,A937)*Life_Premium</f>
        <v>8.6712046324007256E-3</v>
      </c>
      <c r="I937" s="11" cm="1">
        <f t="array" ref="I937">INDEX(Life_PolicyHoldersInforce,A937)*INDEX(Global_EscalatedExpense,A937)</f>
        <v>4.3345933315564758E-2</v>
      </c>
      <c r="J937" s="11" cm="1">
        <f t="array" ref="J937">INDEX(Life_PremiumsReceived,A937)-INDEX(Life_ExpensesPaid,A937)-INDEX(Life_DeathBenefitsPaid,A937)</f>
        <v>-0.26420738363425805</v>
      </c>
      <c r="K937" s="11" cm="1">
        <f t="array" ref="K937">IF(A937=Global_MaxT,INDEX(Life_NetCF,A937),INDEX(Life_NetCF,A937)+(INDEX(Life_BEL,(A937+1))/INDEX(Global_DiscountFactor,A937)))</f>
        <v>-3.9522003887455806</v>
      </c>
      <c r="L937" s="11"/>
      <c r="M937" s="5">
        <f t="shared" si="29"/>
        <v>78</v>
      </c>
      <c r="N937" s="22" cm="1">
        <f t="array" ref="N937">INDEX(Annuity_PolicyHoldersInforce,A937)*INDEX(Global_QxFactor,INDEX(Global_Age,A937),Global_QxIndex)</f>
        <v>1.8315577107915527E-3</v>
      </c>
      <c r="O937" s="22" cm="1">
        <f t="array" ref="O937">IF(A937=1,1,INDEX(Annuity_PolicyHoldersInforce,(A937-1))-INDEX(Annuity_Deaths,(A937-1)))</f>
        <v>0.77569449312803418</v>
      </c>
      <c r="P937" s="23" cm="1">
        <f t="array" ref="P937">Annuity_Annuity*((1+Annuity_AnnuityEscalation)^INDEX(Annuity_PolicyAge,A937))</f>
        <v>44953.688042487505</v>
      </c>
      <c r="Q937" s="23" cm="1">
        <f t="array" ref="Q937">INDEX(Annuity_PolicyHoldersInforce,A937)*INDEX(Global_EscalatedExpense,A937)</f>
        <v>172.93961596116824</v>
      </c>
      <c r="R937" s="23" cm="1">
        <f t="array" ref="R937">INDEX(Annuity_PolicyHoldersInforce,A937)*INDEX(Annuity_EscalatedAnnuity,A937)</f>
        <v>34870.328260353119</v>
      </c>
      <c r="S937" s="23" cm="1">
        <f t="array" ref="S937">-INDEX(Annuity_ExpensesPaid,A937)-INDEX(Annuity_AnnuitiesPaid,A937)</f>
        <v>-35043.26787631429</v>
      </c>
      <c r="T937" s="23" cm="1">
        <f t="array" ref="T937">IF(A937=Global_MaxT,INDEX(Annuity_NetCF,A937),INDEX(Annuity_NetCF,A937)+(INDEX(Annuity_BEL,(A937+1))*INDEX(Global_DiscountFactor,A937)))</f>
        <v>-490788.6674225037</v>
      </c>
    </row>
    <row r="938" spans="1:20" x14ac:dyDescent="0.2">
      <c r="A938" s="7">
        <v>936</v>
      </c>
      <c r="B938" s="21">
        <f t="shared" si="28"/>
        <v>100</v>
      </c>
      <c r="C938" s="21"/>
      <c r="D938" s="22" cm="1">
        <f t="array" ref="D938">IF(A938=1,1,INDEX(Life_PolicyHoldersInforce,(A938-1))-INDEX(Life_Deaths,(A938-1))-INDEX(Life_Lapses,(A938-1)))</f>
        <v>1.9226701795182349E-4</v>
      </c>
      <c r="E938" s="22" cm="1">
        <f t="array" ref="E938">(INDEX(Life_PolicyHoldersInforce,A938)-INDEX(Life_Deaths,A938))*INDEX(Life_LapseRateFactor,(Global_DurationInforce+A938))</f>
        <v>1.6762530856398636E-6</v>
      </c>
      <c r="F938" s="22" cm="1">
        <f t="array" ref="F938">INDEX(Life_PolicyHoldersInforce,A938)*INDEX(Global_QxFactor,INDEX(Global_Age,A938),Global_QxIndex)</f>
        <v>5.1139140575297612E-7</v>
      </c>
      <c r="G938" s="11" cm="1">
        <f t="array" ref="G938">INDEX(Life_Deaths,A938)*Life_SumAssured</f>
        <v>0.25569570287648807</v>
      </c>
      <c r="H938" s="11" cm="1">
        <f t="array" ref="H938">INDEX(Life_PolicyHoldersInforce,A938)*Life_Premium</f>
        <v>8.5751090006513288E-3</v>
      </c>
      <c r="I938" s="11" cm="1">
        <f t="array" ref="I938">INDEX(Life_PolicyHoldersInforce,A938)*INDEX(Global_EscalatedExpense,A938)</f>
        <v>4.3040206599966158E-2</v>
      </c>
      <c r="J938" s="11" cm="1">
        <f t="array" ref="J938">INDEX(Life_PremiumsReceived,A938)-INDEX(Life_ExpensesPaid,A938)-INDEX(Life_DeathBenefitsPaid,A938)</f>
        <v>-0.29016080047580289</v>
      </c>
      <c r="K938" s="11" cm="1">
        <f t="array" ref="K938">IF(A938=Global_MaxT,INDEX(Life_NetCF,A938),INDEX(Life_NetCF,A938)+(INDEX(Life_BEL,(A938+1))/INDEX(Global_DiscountFactor,A938)))</f>
        <v>-3.6701284692061567</v>
      </c>
      <c r="L938" s="11"/>
      <c r="M938" s="5">
        <f t="shared" si="29"/>
        <v>79</v>
      </c>
      <c r="N938" s="22" cm="1">
        <f t="array" ref="N938">INDEX(Annuity_PolicyHoldersInforce,A938)*INDEX(Global_QxFactor,INDEX(Global_Age,A938),Global_QxIndex)</f>
        <v>2.058318991051866E-3</v>
      </c>
      <c r="O938" s="22" cm="1">
        <f t="array" ref="O938">IF(A938=1,1,INDEX(Annuity_PolicyHoldersInforce,(A938-1))-INDEX(Annuity_Deaths,(A938-1)))</f>
        <v>0.7738629354172426</v>
      </c>
      <c r="P938" s="23" cm="1">
        <f t="array" ref="P938">Annuity_Annuity*((1+Annuity_AnnuityEscalation)^INDEX(Annuity_PolicyAge,A938))</f>
        <v>47201.372444611901</v>
      </c>
      <c r="Q938" s="23" cm="1">
        <f t="array" ref="Q938">INDEX(Annuity_PolicyHoldersInforce,A938)*INDEX(Global_EscalatedExpense,A938)</f>
        <v>173.23418740888886</v>
      </c>
      <c r="R938" s="23" cm="1">
        <f t="array" ref="R938">INDEX(Annuity_PolicyHoldersInforce,A938)*INDEX(Annuity_EscalatedAnnuity,A938)</f>
        <v>36527.392635709912</v>
      </c>
      <c r="S938" s="23" cm="1">
        <f t="array" ref="S938">-INDEX(Annuity_ExpensesPaid,A938)-INDEX(Annuity_AnnuitiesPaid,A938)</f>
        <v>-36700.626823118801</v>
      </c>
      <c r="T938" s="23" cm="1">
        <f t="array" ref="T938">IF(A938=Global_MaxT,INDEX(Annuity_NetCF,A938),INDEX(Annuity_NetCF,A938)+(INDEX(Annuity_BEL,(A938+1))*INDEX(Global_DiscountFactor,A938)))</f>
        <v>-457963.76332340296</v>
      </c>
    </row>
    <row r="939" spans="1:20" x14ac:dyDescent="0.2">
      <c r="A939" s="7">
        <v>937</v>
      </c>
      <c r="B939" s="21">
        <f t="shared" si="28"/>
        <v>100</v>
      </c>
      <c r="C939" s="21"/>
      <c r="D939" s="22" cm="1">
        <f t="array" ref="D939">IF(A939=1,1,INDEX(Life_PolicyHoldersInforce,(A939-1))-INDEX(Life_Deaths,(A939-1))-INDEX(Life_Lapses,(A939-1)))</f>
        <v>1.9007937346043067E-4</v>
      </c>
      <c r="E939" s="22" cm="1">
        <f t="array" ref="E939">(INDEX(Life_PolicyHoldersInforce,A939)-INDEX(Life_Deaths,A939))*INDEX(Life_LapseRateFactor,(Global_DurationInforce+A939))</f>
        <v>1.6571804133321296E-6</v>
      </c>
      <c r="F939" s="22" cm="1">
        <f t="array" ref="F939">INDEX(Life_PolicyHoldersInforce,A939)*INDEX(Global_QxFactor,INDEX(Global_Age,A939),Global_QxIndex)</f>
        <v>5.0557271358383121E-7</v>
      </c>
      <c r="G939" s="11" cm="1">
        <f t="array" ref="G939">INDEX(Life_Deaths,A939)*Life_SumAssured</f>
        <v>0.25278635679191558</v>
      </c>
      <c r="H939" s="11" cm="1">
        <f t="array" ref="H939">INDEX(Life_PolicyHoldersInforce,A939)*Life_Premium</f>
        <v>8.4775400563352078E-3</v>
      </c>
      <c r="I939" s="11" cm="1">
        <f t="array" ref="I939">INDEX(Life_PolicyHoldersInforce,A939)*INDEX(Global_EscalatedExpense,A939)</f>
        <v>4.2723844289258392E-2</v>
      </c>
      <c r="J939" s="11" cm="1">
        <f t="array" ref="J939">INDEX(Life_PremiumsReceived,A939)-INDEX(Life_ExpensesPaid,A939)-INDEX(Life_DeathBenefitsPaid,A939)</f>
        <v>-0.28703266102483876</v>
      </c>
      <c r="K939" s="11" cm="1">
        <f t="array" ref="K939">IF(A939=Global_MaxT,INDEX(Life_NetCF,A939),INDEX(Life_NetCF,A939)+(INDEX(Life_BEL,(A939+1))/INDEX(Global_DiscountFactor,A939)))</f>
        <v>-3.3635951990177899</v>
      </c>
      <c r="L939" s="11"/>
      <c r="M939" s="5">
        <f t="shared" si="29"/>
        <v>79</v>
      </c>
      <c r="N939" s="22" cm="1">
        <f t="array" ref="N939">INDEX(Annuity_PolicyHoldersInforce,A939)*INDEX(Global_QxFactor,INDEX(Global_Age,A939),Global_QxIndex)</f>
        <v>2.0528442785736922E-3</v>
      </c>
      <c r="O939" s="22" cm="1">
        <f t="array" ref="O939">IF(A939=1,1,INDEX(Annuity_PolicyHoldersInforce,(A939-1))-INDEX(Annuity_Deaths,(A939-1)))</f>
        <v>0.77180461642619069</v>
      </c>
      <c r="P939" s="23" cm="1">
        <f t="array" ref="P939">Annuity_Annuity*((1+Annuity_AnnuityEscalation)^INDEX(Annuity_PolicyAge,A939))</f>
        <v>47201.372444611901</v>
      </c>
      <c r="Q939" s="23" cm="1">
        <f t="array" ref="Q939">INDEX(Annuity_PolicyHoldersInforce,A939)*INDEX(Global_EscalatedExpense,A939)</f>
        <v>173.47731978287351</v>
      </c>
      <c r="R939" s="23" cm="1">
        <f t="array" ref="R939">INDEX(Annuity_PolicyHoldersInforce,A939)*INDEX(Annuity_EscalatedAnnuity,A939)</f>
        <v>36430.237154403454</v>
      </c>
      <c r="S939" s="23" cm="1">
        <f t="array" ref="S939">-INDEX(Annuity_ExpensesPaid,A939)-INDEX(Annuity_AnnuitiesPaid,A939)</f>
        <v>-36603.71447418633</v>
      </c>
      <c r="T939" s="23" cm="1">
        <f t="array" ref="T939">IF(A939=Global_MaxT,INDEX(Annuity_NetCF,A939),INDEX(Annuity_NetCF,A939)+(INDEX(Annuity_BEL,(A939+1))*INDEX(Global_DiscountFactor,A939)))</f>
        <v>-423313.65611851425</v>
      </c>
    </row>
    <row r="940" spans="1:20" x14ac:dyDescent="0.2">
      <c r="A940" s="7">
        <v>938</v>
      </c>
      <c r="B940" s="21">
        <f t="shared" si="28"/>
        <v>100</v>
      </c>
      <c r="C940" s="21"/>
      <c r="D940" s="22" cm="1">
        <f t="array" ref="D940">IF(A940=1,1,INDEX(Life_PolicyHoldersInforce,(A940-1))-INDEX(Life_Deaths,(A940-1))-INDEX(Life_Lapses,(A940-1)))</f>
        <v>1.8791662033351469E-4</v>
      </c>
      <c r="E940" s="22" cm="1">
        <f t="array" ref="E940">(INDEX(Life_PolicyHoldersInforce,A940)-INDEX(Life_Deaths,A940))*INDEX(Life_LapseRateFactor,(Global_DurationInforce+A940))</f>
        <v>1.6383247529017039E-6</v>
      </c>
      <c r="F940" s="22" cm="1">
        <f t="array" ref="F940">INDEX(Life_PolicyHoldersInforce,A940)*INDEX(Global_QxFactor,INDEX(Global_Age,A940),Global_QxIndex)</f>
        <v>4.9982022741302403E-7</v>
      </c>
      <c r="G940" s="11" cm="1">
        <f t="array" ref="G940">INDEX(Life_Deaths,A940)*Life_SumAssured</f>
        <v>0.249910113706512</v>
      </c>
      <c r="H940" s="11" cm="1">
        <f t="array" ref="H940">INDEX(Life_PolicyHoldersInforce,A940)*Life_Premium</f>
        <v>8.3810812668747552E-3</v>
      </c>
      <c r="I940" s="11" cm="1">
        <f t="array" ref="I940">INDEX(Life_PolicyHoldersInforce,A940)*INDEX(Global_EscalatedExpense,A940)</f>
        <v>4.2409807364963768E-2</v>
      </c>
      <c r="J940" s="11" cm="1">
        <f t="array" ref="J940">INDEX(Life_PremiumsReceived,A940)-INDEX(Life_ExpensesPaid,A940)-INDEX(Life_DeathBenefitsPaid,A940)</f>
        <v>-0.283938839804601</v>
      </c>
      <c r="K940" s="11" cm="1">
        <f t="array" ref="K940">IF(A940=Global_MaxT,INDEX(Life_NetCF,A940),INDEX(Life_NetCF,A940)+(INDEX(Life_BEL,(A940+1))/INDEX(Global_DiscountFactor,A940)))</f>
        <v>-3.0616597543248987</v>
      </c>
      <c r="L940" s="11"/>
      <c r="M940" s="5">
        <f t="shared" si="29"/>
        <v>79</v>
      </c>
      <c r="N940" s="22" cm="1">
        <f t="array" ref="N940">INDEX(Annuity_PolicyHoldersInforce,A940)*INDEX(Global_QxFactor,INDEX(Global_Age,A940),Global_QxIndex)</f>
        <v>2.0473841277241335E-3</v>
      </c>
      <c r="O940" s="22" cm="1">
        <f t="array" ref="O940">IF(A940=1,1,INDEX(Annuity_PolicyHoldersInforce,(A940-1))-INDEX(Annuity_Deaths,(A940-1)))</f>
        <v>0.76975177214761703</v>
      </c>
      <c r="P940" s="23" cm="1">
        <f t="array" ref="P940">Annuity_Annuity*((1+Annuity_AnnuityEscalation)^INDEX(Annuity_PolicyAge,A940))</f>
        <v>47201.372444611901</v>
      </c>
      <c r="Q940" s="23" cm="1">
        <f t="array" ref="Q940">INDEX(Annuity_PolicyHoldersInforce,A940)*INDEX(Global_EscalatedExpense,A940)</f>
        <v>173.72079339060846</v>
      </c>
      <c r="R940" s="23" cm="1">
        <f t="array" ref="R940">INDEX(Annuity_PolicyHoldersInforce,A940)*INDEX(Annuity_EscalatedAnnuity,A940)</f>
        <v>36333.340087039709</v>
      </c>
      <c r="S940" s="23" cm="1">
        <f t="array" ref="S940">-INDEX(Annuity_ExpensesPaid,A940)-INDEX(Annuity_AnnuitiesPaid,A940)</f>
        <v>-36507.060880430319</v>
      </c>
      <c r="T940" s="23" cm="1">
        <f t="array" ref="T940">IF(A940=Global_MaxT,INDEX(Annuity_NetCF,A940),INDEX(Annuity_NetCF,A940)+(INDEX(Annuity_BEL,(A940+1))*INDEX(Global_DiscountFactor,A940)))</f>
        <v>-388592.27183940256</v>
      </c>
    </row>
    <row r="941" spans="1:20" x14ac:dyDescent="0.2">
      <c r="A941" s="7">
        <v>939</v>
      </c>
      <c r="B941" s="21">
        <f t="shared" si="28"/>
        <v>100</v>
      </c>
      <c r="C941" s="21"/>
      <c r="D941" s="22" cm="1">
        <f t="array" ref="D941">IF(A941=1,1,INDEX(Life_PolicyHoldersInforce,(A941-1))-INDEX(Life_Deaths,(A941-1))-INDEX(Life_Lapses,(A941-1)))</f>
        <v>1.8577847535319997E-4</v>
      </c>
      <c r="E941" s="22" cm="1">
        <f t="array" ref="E941">(INDEX(Life_PolicyHoldersInforce,A941)-INDEX(Life_Deaths,A941))*INDEX(Life_LapseRateFactor,(Global_DurationInforce+A941))</f>
        <v>1.6196836351531778E-6</v>
      </c>
      <c r="F941" s="22" cm="1">
        <f t="array" ref="F941">INDEX(Life_PolicyHoldersInforce,A941)*INDEX(Global_QxFactor,INDEX(Global_Age,A941),Global_QxIndex)</f>
        <v>4.9413319393825086E-7</v>
      </c>
      <c r="G941" s="11" cm="1">
        <f t="array" ref="G941">INDEX(Life_Deaths,A941)*Life_SumAssured</f>
        <v>0.24706659696912542</v>
      </c>
      <c r="H941" s="11" cm="1">
        <f t="array" ref="H941">INDEX(Life_PolicyHoldersInforce,A941)*Life_Premium</f>
        <v>8.285720000752719E-3</v>
      </c>
      <c r="I941" s="11" cm="1">
        <f t="array" ref="I941">INDEX(Life_PolicyHoldersInforce,A941)*INDEX(Global_EscalatedExpense,A941)</f>
        <v>4.2098078734584564E-2</v>
      </c>
      <c r="J941" s="11" cm="1">
        <f t="array" ref="J941">INDEX(Life_PremiumsReceived,A941)-INDEX(Life_ExpensesPaid,A941)-INDEX(Life_DeathBenefitsPaid,A941)</f>
        <v>-0.28087895570295729</v>
      </c>
      <c r="K941" s="11" cm="1">
        <f t="array" ref="K941">IF(A941=Global_MaxT,INDEX(Life_NetCF,A941),INDEX(Life_NetCF,A941)+(INDEX(Life_BEL,(A941+1))/INDEX(Global_DiscountFactor,A941)))</f>
        <v>-2.7642657113940432</v>
      </c>
      <c r="L941" s="11"/>
      <c r="M941" s="5">
        <f t="shared" si="29"/>
        <v>79</v>
      </c>
      <c r="N941" s="22" cm="1">
        <f t="array" ref="N941">INDEX(Annuity_PolicyHoldersInforce,A941)*INDEX(Global_QxFactor,INDEX(Global_Age,A941),Global_QxIndex)</f>
        <v>2.0419384997722011E-3</v>
      </c>
      <c r="O941" s="22" cm="1">
        <f t="array" ref="O941">IF(A941=1,1,INDEX(Annuity_PolicyHoldersInforce,(A941-1))-INDEX(Annuity_Deaths,(A941-1)))</f>
        <v>0.76770438801989294</v>
      </c>
      <c r="P941" s="23" cm="1">
        <f t="array" ref="P941">Annuity_Annuity*((1+Annuity_AnnuityEscalation)^INDEX(Annuity_PolicyAge,A941))</f>
        <v>47201.372444611901</v>
      </c>
      <c r="Q941" s="23" cm="1">
        <f t="array" ref="Q941">INDEX(Annuity_PolicyHoldersInforce,A941)*INDEX(Global_EscalatedExpense,A941)</f>
        <v>173.96460871101036</v>
      </c>
      <c r="R941" s="23" cm="1">
        <f t="array" ref="R941">INDEX(Annuity_PolicyHoldersInforce,A941)*INDEX(Annuity_EscalatedAnnuity,A941)</f>
        <v>36236.700746289818</v>
      </c>
      <c r="S941" s="23" cm="1">
        <f t="array" ref="S941">-INDEX(Annuity_ExpensesPaid,A941)-INDEX(Annuity_AnnuitiesPaid,A941)</f>
        <v>-36410.665355000827</v>
      </c>
      <c r="T941" s="23" cm="1">
        <f t="array" ref="T941">IF(A941=Global_MaxT,INDEX(Annuity_NetCF,A941),INDEX(Annuity_NetCF,A941)+(INDEX(Annuity_BEL,(A941+1))*INDEX(Global_DiscountFactor,A941)))</f>
        <v>-353799.00352662452</v>
      </c>
    </row>
    <row r="942" spans="1:20" x14ac:dyDescent="0.2">
      <c r="A942" s="7">
        <v>940</v>
      </c>
      <c r="B942" s="21">
        <f t="shared" si="28"/>
        <v>100</v>
      </c>
      <c r="C942" s="21"/>
      <c r="D942" s="22" cm="1">
        <f t="array" ref="D942">IF(A942=1,1,INDEX(Life_PolicyHoldersInforce,(A942-1))-INDEX(Life_Deaths,(A942-1))-INDEX(Life_Lapses,(A942-1)))</f>
        <v>1.8366465852410856E-4</v>
      </c>
      <c r="E942" s="22" cm="1">
        <f t="array" ref="E942">(INDEX(Life_PolicyHoldersInforce,A942)-INDEX(Life_Deaths,A942))*INDEX(Life_LapseRateFactor,(Global_DurationInforce+A942))</f>
        <v>1.6012546189860378E-6</v>
      </c>
      <c r="F942" s="22" cm="1">
        <f t="array" ref="F942">INDEX(Life_PolicyHoldersInforce,A942)*INDEX(Global_QxFactor,INDEX(Global_Age,A942),Global_QxIndex)</f>
        <v>4.8851086842840078E-7</v>
      </c>
      <c r="G942" s="11" cm="1">
        <f t="array" ref="G942">INDEX(Life_Deaths,A942)*Life_SumAssured</f>
        <v>0.2442554342142004</v>
      </c>
      <c r="H942" s="11" cm="1">
        <f t="array" ref="H942">INDEX(Life_PolicyHoldersInforce,A942)*Life_Premium</f>
        <v>8.1914437701752427E-3</v>
      </c>
      <c r="I942" s="11" cm="1">
        <f t="array" ref="I942">INDEX(Life_PolicyHoldersInforce,A942)*INDEX(Global_EscalatedExpense,A942)</f>
        <v>4.1788641431259994E-2</v>
      </c>
      <c r="J942" s="11" cm="1">
        <f t="array" ref="J942">INDEX(Life_PremiumsReceived,A942)-INDEX(Life_ExpensesPaid,A942)-INDEX(Life_DeathBenefitsPaid,A942)</f>
        <v>-0.27785263187528514</v>
      </c>
      <c r="K942" s="11" cm="1">
        <f t="array" ref="K942">IF(A942=Global_MaxT,INDEX(Life_NetCF,A942),INDEX(Life_NetCF,A942)+(INDEX(Life_BEL,(A942+1))/INDEX(Global_DiscountFactor,A942)))</f>
        <v>-2.4713572990728196</v>
      </c>
      <c r="L942" s="11"/>
      <c r="M942" s="5">
        <f t="shared" si="29"/>
        <v>79</v>
      </c>
      <c r="N942" s="22" cm="1">
        <f t="array" ref="N942">INDEX(Annuity_PolicyHoldersInforce,A942)*INDEX(Global_QxFactor,INDEX(Global_Age,A942),Global_QxIndex)</f>
        <v>2.0365073560899222E-3</v>
      </c>
      <c r="O942" s="22" cm="1">
        <f t="array" ref="O942">IF(A942=1,1,INDEX(Annuity_PolicyHoldersInforce,(A942-1))-INDEX(Annuity_Deaths,(A942-1)))</f>
        <v>0.76566244952012075</v>
      </c>
      <c r="P942" s="23" cm="1">
        <f t="array" ref="P942">Annuity_Annuity*((1+Annuity_AnnuityEscalation)^INDEX(Annuity_PolicyAge,A942))</f>
        <v>47201.372444611901</v>
      </c>
      <c r="Q942" s="23" cm="1">
        <f t="array" ref="Q942">INDEX(Annuity_PolicyHoldersInforce,A942)*INDEX(Global_EscalatedExpense,A942)</f>
        <v>174.20876622366958</v>
      </c>
      <c r="R942" s="23" cm="1">
        <f t="array" ref="R942">INDEX(Annuity_PolicyHoldersInforce,A942)*INDEX(Annuity_EscalatedAnnuity,A942)</f>
        <v>36140.31844665308</v>
      </c>
      <c r="S942" s="23" cm="1">
        <f t="array" ref="S942">-INDEX(Annuity_ExpensesPaid,A942)-INDEX(Annuity_AnnuitiesPaid,A942)</f>
        <v>-36314.527212876746</v>
      </c>
      <c r="T942" s="23" cm="1">
        <f t="array" ref="T942">IF(A942=Global_MaxT,INDEX(Annuity_NetCF,A942),INDEX(Annuity_NetCF,A942)+(INDEX(Annuity_BEL,(A942+1))*INDEX(Global_DiscountFactor,A942)))</f>
        <v>-318933.24195652426</v>
      </c>
    </row>
    <row r="943" spans="1:20" x14ac:dyDescent="0.2">
      <c r="A943" s="7">
        <v>941</v>
      </c>
      <c r="B943" s="21">
        <f t="shared" si="28"/>
        <v>100</v>
      </c>
      <c r="C943" s="21"/>
      <c r="D943" s="22" cm="1">
        <f t="array" ref="D943">IF(A943=1,1,INDEX(Life_PolicyHoldersInforce,(A943-1))-INDEX(Life_Deaths,(A943-1))-INDEX(Life_Lapses,(A943-1)))</f>
        <v>1.8157489303669412E-4</v>
      </c>
      <c r="E943" s="22" cm="1">
        <f t="array" ref="E943">(INDEX(Life_PolicyHoldersInforce,A943)-INDEX(Life_Deaths,A943))*INDEX(Life_LapseRateFactor,(Global_DurationInforce+A943))</f>
        <v>1.5830352910749975E-6</v>
      </c>
      <c r="F943" s="22" cm="1">
        <f t="array" ref="F943">INDEX(Life_PolicyHoldersInforce,A943)*INDEX(Global_QxFactor,INDEX(Global_Age,A943),Global_QxIndex)</f>
        <v>4.8295251462603039E-7</v>
      </c>
      <c r="G943" s="11" cm="1">
        <f t="array" ref="G943">INDEX(Life_Deaths,A943)*Life_SumAssured</f>
        <v>0.2414762573130152</v>
      </c>
      <c r="H943" s="11" cm="1">
        <f t="array" ref="H943">INDEX(Life_PolicyHoldersInforce,A943)*Life_Premium</f>
        <v>8.0982402294365579E-3</v>
      </c>
      <c r="I943" s="11" cm="1">
        <f t="array" ref="I943">INDEX(Life_PolicyHoldersInforce,A943)*INDEX(Global_EscalatedExpense,A943)</f>
        <v>4.1481478612842286E-2</v>
      </c>
      <c r="J943" s="11" cm="1">
        <f t="array" ref="J943">INDEX(Life_PremiumsReceived,A943)-INDEX(Life_ExpensesPaid,A943)-INDEX(Life_DeathBenefitsPaid,A943)</f>
        <v>-0.27485949569642093</v>
      </c>
      <c r="K943" s="11" cm="1">
        <f t="array" ref="K943">IF(A943=Global_MaxT,INDEX(Life_NetCF,A943),INDEX(Life_NetCF,A943)+(INDEX(Life_BEL,(A943+1))/INDEX(Global_DiscountFactor,A943)))</f>
        <v>-2.1828793913819378</v>
      </c>
      <c r="L943" s="11"/>
      <c r="M943" s="5">
        <f t="shared" si="29"/>
        <v>79</v>
      </c>
      <c r="N943" s="22" cm="1">
        <f t="array" ref="N943">INDEX(Annuity_PolicyHoldersInforce,A943)*INDEX(Global_QxFactor,INDEX(Global_Age,A943),Global_QxIndex)</f>
        <v>2.0310906581520677E-3</v>
      </c>
      <c r="O943" s="22" cm="1">
        <f t="array" ref="O943">IF(A943=1,1,INDEX(Annuity_PolicyHoldersInforce,(A943-1))-INDEX(Annuity_Deaths,(A943-1)))</f>
        <v>0.76362594216403079</v>
      </c>
      <c r="P943" s="23" cm="1">
        <f t="array" ref="P943">Annuity_Annuity*((1+Annuity_AnnuityEscalation)^INDEX(Annuity_PolicyAge,A943))</f>
        <v>47201.372444611901</v>
      </c>
      <c r="Q943" s="23" cm="1">
        <f t="array" ref="Q943">INDEX(Annuity_PolicyHoldersInforce,A943)*INDEX(Global_EscalatedExpense,A943)</f>
        <v>174.45326640884969</v>
      </c>
      <c r="R943" s="23" cm="1">
        <f t="array" ref="R943">INDEX(Annuity_PolicyHoldersInforce,A943)*INDEX(Annuity_EscalatedAnnuity,A943)</f>
        <v>36044.192504452083</v>
      </c>
      <c r="S943" s="23" cm="1">
        <f t="array" ref="S943">-INDEX(Annuity_ExpensesPaid,A943)-INDEX(Annuity_AnnuitiesPaid,A943)</f>
        <v>-36218.64577086093</v>
      </c>
      <c r="T943" s="23" cm="1">
        <f t="array" ref="T943">IF(A943=Global_MaxT,INDEX(Annuity_NetCF,A943),INDEX(Annuity_NetCF,A943)+(INDEX(Annuity_BEL,(A943+1))*INDEX(Global_DiscountFactor,A943)))</f>
        <v>-283994.37562837446</v>
      </c>
    </row>
    <row r="944" spans="1:20" x14ac:dyDescent="0.2">
      <c r="A944" s="7">
        <v>942</v>
      </c>
      <c r="B944" s="21">
        <f t="shared" si="28"/>
        <v>100</v>
      </c>
      <c r="C944" s="21"/>
      <c r="D944" s="22" cm="1">
        <f t="array" ref="D944">IF(A944=1,1,INDEX(Life_PolicyHoldersInforce,(A944-1))-INDEX(Life_Deaths,(A944-1))-INDEX(Life_Lapses,(A944-1)))</f>
        <v>1.7950890523099307E-4</v>
      </c>
      <c r="E944" s="22" cm="1">
        <f t="array" ref="E944">(INDEX(Life_PolicyHoldersInforce,A944)-INDEX(Life_Deaths,A944))*INDEX(Life_LapseRateFactor,(Global_DurationInforce+A944))</f>
        <v>1.5650232655539668E-6</v>
      </c>
      <c r="F944" s="22" cm="1">
        <f t="array" ref="F944">INDEX(Life_PolicyHoldersInforce,A944)*INDEX(Global_QxFactor,INDEX(Global_Age,A944),Global_QxIndex)</f>
        <v>4.7745740465095037E-7</v>
      </c>
      <c r="G944" s="11" cm="1">
        <f t="array" ref="G944">INDEX(Life_Deaths,A944)*Life_SumAssured</f>
        <v>0.23872870232547519</v>
      </c>
      <c r="H944" s="11" cm="1">
        <f t="array" ref="H944">INDEX(Life_PolicyHoldersInforce,A944)*Life_Premium</f>
        <v>8.0060971733022911E-3</v>
      </c>
      <c r="I944" s="11" cm="1">
        <f t="array" ref="I944">INDEX(Life_PolicyHoldersInforce,A944)*INDEX(Global_EscalatedExpense,A944)</f>
        <v>4.1176573560979944E-2</v>
      </c>
      <c r="J944" s="11" cm="1">
        <f t="array" ref="J944">INDEX(Life_PremiumsReceived,A944)-INDEX(Life_ExpensesPaid,A944)-INDEX(Life_DeathBenefitsPaid,A944)</f>
        <v>-0.27189917871315283</v>
      </c>
      <c r="K944" s="11" cm="1">
        <f t="array" ref="K944">IF(A944=Global_MaxT,INDEX(Life_NetCF,A944),INDEX(Life_NetCF,A944)+(INDEX(Life_BEL,(A944+1))/INDEX(Global_DiscountFactor,A944)))</f>
        <v>-1.8987775001910014</v>
      </c>
      <c r="L944" s="11"/>
      <c r="M944" s="5">
        <f t="shared" si="29"/>
        <v>79</v>
      </c>
      <c r="N944" s="22" cm="1">
        <f t="array" ref="N944">INDEX(Annuity_PolicyHoldersInforce,A944)*INDEX(Global_QxFactor,INDEX(Global_Age,A944),Global_QxIndex)</f>
        <v>2.0256883675358766E-3</v>
      </c>
      <c r="O944" s="22" cm="1">
        <f t="array" ref="O944">IF(A944=1,1,INDEX(Annuity_PolicyHoldersInforce,(A944-1))-INDEX(Annuity_Deaths,(A944-1)))</f>
        <v>0.76159485150587869</v>
      </c>
      <c r="P944" s="23" cm="1">
        <f t="array" ref="P944">Annuity_Annuity*((1+Annuity_AnnuityEscalation)^INDEX(Annuity_PolicyAge,A944))</f>
        <v>47201.372444611901</v>
      </c>
      <c r="Q944" s="23" cm="1">
        <f t="array" ref="Q944">INDEX(Annuity_PolicyHoldersInforce,A944)*INDEX(Global_EscalatedExpense,A944)</f>
        <v>174.69810974748779</v>
      </c>
      <c r="R944" s="23" cm="1">
        <f t="array" ref="R944">INDEX(Annuity_PolicyHoldersInforce,A944)*INDEX(Annuity_EscalatedAnnuity,A944)</f>
        <v>35948.322237827873</v>
      </c>
      <c r="S944" s="23" cm="1">
        <f t="array" ref="S944">-INDEX(Annuity_ExpensesPaid,A944)-INDEX(Annuity_AnnuitiesPaid,A944)</f>
        <v>-36123.020347575359</v>
      </c>
      <c r="T944" s="23" cm="1">
        <f t="array" ref="T944">IF(A944=Global_MaxT,INDEX(Annuity_NetCF,A944),INDEX(Annuity_NetCF,A944)+(INDEX(Annuity_BEL,(A944+1))*INDEX(Global_DiscountFactor,A944)))</f>
        <v>-248981.79075145975</v>
      </c>
    </row>
    <row r="945" spans="1:20" x14ac:dyDescent="0.2">
      <c r="A945" s="7">
        <v>943</v>
      </c>
      <c r="B945" s="21">
        <f t="shared" si="28"/>
        <v>100</v>
      </c>
      <c r="C945" s="21"/>
      <c r="D945" s="22" cm="1">
        <f t="array" ref="D945">IF(A945=1,1,INDEX(Life_PolicyHoldersInforce,(A945-1))-INDEX(Life_Deaths,(A945-1))-INDEX(Life_Lapses,(A945-1)))</f>
        <v>1.7746642456078818E-4</v>
      </c>
      <c r="E945" s="22" cm="1">
        <f t="array" ref="E945">(INDEX(Life_PolicyHoldersInforce,A945)-INDEX(Life_Deaths,A945))*INDEX(Life_LapseRateFactor,(Global_DurationInforce+A945))</f>
        <v>1.5472161837036173E-6</v>
      </c>
      <c r="F945" s="22" cm="1">
        <f t="array" ref="F945">INDEX(Life_PolicyHoldersInforce,A945)*INDEX(Global_QxFactor,INDEX(Global_Age,A945),Global_QxIndex)</f>
        <v>4.7202481890490687E-7</v>
      </c>
      <c r="G945" s="11" cm="1">
        <f t="array" ref="G945">INDEX(Life_Deaths,A945)*Life_SumAssured</f>
        <v>0.23601240945245344</v>
      </c>
      <c r="H945" s="11" cm="1">
        <f t="array" ref="H945">INDEX(Life_PolicyHoldersInforce,A945)*Life_Premium</f>
        <v>7.9150025354111538E-3</v>
      </c>
      <c r="I945" s="11" cm="1">
        <f t="array" ref="I945">INDEX(Life_PolicyHoldersInforce,A945)*INDEX(Global_EscalatedExpense,A945)</f>
        <v>4.0873909680207932E-2</v>
      </c>
      <c r="J945" s="11" cm="1">
        <f t="array" ref="J945">INDEX(Life_PremiumsReceived,A945)-INDEX(Life_ExpensesPaid,A945)-INDEX(Life_DeathBenefitsPaid,A945)</f>
        <v>-0.26897131659725021</v>
      </c>
      <c r="K945" s="11" cm="1">
        <f t="array" ref="K945">IF(A945=Global_MaxT,INDEX(Life_NetCF,A945),INDEX(Life_NetCF,A945)+(INDEX(Life_BEL,(A945+1))/INDEX(Global_DiscountFactor,A945)))</f>
        <v>-1.6189977679770429</v>
      </c>
      <c r="L945" s="11"/>
      <c r="M945" s="5">
        <f t="shared" si="29"/>
        <v>79</v>
      </c>
      <c r="N945" s="22" cm="1">
        <f t="array" ref="N945">INDEX(Annuity_PolicyHoldersInforce,A945)*INDEX(Global_QxFactor,INDEX(Global_Age,A945),Global_QxIndex)</f>
        <v>2.020300445920786E-3</v>
      </c>
      <c r="O945" s="22" cm="1">
        <f t="array" ref="O945">IF(A945=1,1,INDEX(Annuity_PolicyHoldersInforce,(A945-1))-INDEX(Annuity_Deaths,(A945-1)))</f>
        <v>0.75956916313834277</v>
      </c>
      <c r="P945" s="23" cm="1">
        <f t="array" ref="P945">Annuity_Annuity*((1+Annuity_AnnuityEscalation)^INDEX(Annuity_PolicyAge,A945))</f>
        <v>47201.372444611901</v>
      </c>
      <c r="Q945" s="23" cm="1">
        <f t="array" ref="Q945">INDEX(Annuity_PolicyHoldersInforce,A945)*INDEX(Global_EscalatedExpense,A945)</f>
        <v>174.94329672119619</v>
      </c>
      <c r="R945" s="23" cm="1">
        <f t="array" ref="R945">INDEX(Annuity_PolicyHoldersInforce,A945)*INDEX(Annuity_EscalatedAnnuity,A945)</f>
        <v>35852.706966735095</v>
      </c>
      <c r="S945" s="23" cm="1">
        <f t="array" ref="S945">-INDEX(Annuity_ExpensesPaid,A945)-INDEX(Annuity_AnnuitiesPaid,A945)</f>
        <v>-36027.650263456293</v>
      </c>
      <c r="T945" s="23" cm="1">
        <f t="array" ref="T945">IF(A945=Global_MaxT,INDEX(Annuity_NetCF,A945),INDEX(Annuity_NetCF,A945)+(INDEX(Annuity_BEL,(A945+1))*INDEX(Global_DiscountFactor,A945)))</f>
        <v>-213894.87123210204</v>
      </c>
    </row>
    <row r="946" spans="1:20" x14ac:dyDescent="0.2">
      <c r="A946" s="7">
        <v>944</v>
      </c>
      <c r="B946" s="21">
        <f t="shared" si="28"/>
        <v>100</v>
      </c>
      <c r="C946" s="21"/>
      <c r="D946" s="22" cm="1">
        <f t="array" ref="D946">IF(A946=1,1,INDEX(Life_PolicyHoldersInforce,(A946-1))-INDEX(Life_Deaths,(A946-1))-INDEX(Life_Lapses,(A946-1)))</f>
        <v>1.7544718355817966E-4</v>
      </c>
      <c r="E946" s="22" cm="1">
        <f t="array" ref="E946">(INDEX(Life_PolicyHoldersInforce,A946)-INDEX(Life_Deaths,A946))*INDEX(Life_LapseRateFactor,(Global_DurationInforce+A946))</f>
        <v>1.5296117136425007E-6</v>
      </c>
      <c r="F946" s="22" cm="1">
        <f t="array" ref="F946">INDEX(Life_PolicyHoldersInforce,A946)*INDEX(Global_QxFactor,INDEX(Global_Age,A946),Global_QxIndex)</f>
        <v>4.6665404597734856E-7</v>
      </c>
      <c r="G946" s="11" cm="1">
        <f t="array" ref="G946">INDEX(Life_Deaths,A946)*Life_SumAssured</f>
        <v>0.23332702298867428</v>
      </c>
      <c r="H946" s="11" cm="1">
        <f t="array" ref="H946">INDEX(Life_PolicyHoldersInforce,A946)*Life_Premium</f>
        <v>7.8249443866948137E-3</v>
      </c>
      <c r="I946" s="11" cm="1">
        <f t="array" ref="I946">INDEX(Life_PolicyHoldersInforce,A946)*INDEX(Global_EscalatedExpense,A946)</f>
        <v>4.057347049704435E-2</v>
      </c>
      <c r="J946" s="11" cm="1">
        <f t="array" ref="J946">INDEX(Life_PremiumsReceived,A946)-INDEX(Life_ExpensesPaid,A946)-INDEX(Life_DeathBenefitsPaid,A946)</f>
        <v>-0.26607554909902381</v>
      </c>
      <c r="K946" s="11" cm="1">
        <f t="array" ref="K946">IF(A946=Global_MaxT,INDEX(Life_NetCF,A946),INDEX(Life_NetCF,A946)+(INDEX(Life_BEL,(A946+1))/INDEX(Global_DiscountFactor,A946)))</f>
        <v>-1.3434869606648772</v>
      </c>
      <c r="L946" s="11"/>
      <c r="M946" s="5">
        <f t="shared" si="29"/>
        <v>79</v>
      </c>
      <c r="N946" s="22" cm="1">
        <f t="array" ref="N946">INDEX(Annuity_PolicyHoldersInforce,A946)*INDEX(Global_QxFactor,INDEX(Global_Age,A946),Global_QxIndex)</f>
        <v>2.0149268550881572E-3</v>
      </c>
      <c r="O946" s="22" cm="1">
        <f t="array" ref="O946">IF(A946=1,1,INDEX(Annuity_PolicyHoldersInforce,(A946-1))-INDEX(Annuity_Deaths,(A946-1)))</f>
        <v>0.75754886269242194</v>
      </c>
      <c r="P946" s="23" cm="1">
        <f t="array" ref="P946">Annuity_Annuity*((1+Annuity_AnnuityEscalation)^INDEX(Annuity_PolicyAge,A946))</f>
        <v>47201.372444611901</v>
      </c>
      <c r="Q946" s="23" cm="1">
        <f t="array" ref="Q946">INDEX(Annuity_PolicyHoldersInforce,A946)*INDEX(Global_EscalatedExpense,A946)</f>
        <v>175.18882781226327</v>
      </c>
      <c r="R946" s="23" cm="1">
        <f t="array" ref="R946">INDEX(Annuity_PolicyHoldersInforce,A946)*INDEX(Annuity_EscalatedAnnuity,A946)</f>
        <v>35757.346012937167</v>
      </c>
      <c r="S946" s="23" cm="1">
        <f t="array" ref="S946">-INDEX(Annuity_ExpensesPaid,A946)-INDEX(Annuity_AnnuitiesPaid,A946)</f>
        <v>-35932.534840749431</v>
      </c>
      <c r="T946" s="23" cm="1">
        <f t="array" ref="T946">IF(A946=Global_MaxT,INDEX(Annuity_NetCF,A946),INDEX(Annuity_NetCF,A946)+(INDEX(Annuity_BEL,(A946+1))*INDEX(Global_DiscountFactor,A946)))</f>
        <v>-178732.99866062767</v>
      </c>
    </row>
    <row r="947" spans="1:20" x14ac:dyDescent="0.2">
      <c r="A947" s="7">
        <v>945</v>
      </c>
      <c r="B947" s="21">
        <f t="shared" si="28"/>
        <v>100</v>
      </c>
      <c r="C947" s="21"/>
      <c r="D947" s="22" cm="1">
        <f t="array" ref="D947">IF(A947=1,1,INDEX(Life_PolicyHoldersInforce,(A947-1))-INDEX(Life_Deaths,(A947-1))-INDEX(Life_Lapses,(A947-1)))</f>
        <v>1.7345091779855982E-4</v>
      </c>
      <c r="E947" s="22" cm="1">
        <f t="array" ref="E947">(INDEX(Life_PolicyHoldersInforce,A947)-INDEX(Life_Deaths,A947))*INDEX(Life_LapseRateFactor,(Global_DurationInforce+A947))</f>
        <v>1.5122075500216844E-6</v>
      </c>
      <c r="F947" s="22" cm="1">
        <f t="array" ref="F947">INDEX(Life_PolicyHoldersInforce,A947)*INDEX(Global_QxFactor,INDEX(Global_Age,A947),Global_QxIndex)</f>
        <v>4.6134438255226584E-7</v>
      </c>
      <c r="G947" s="11" cm="1">
        <f t="array" ref="G947">INDEX(Life_Deaths,A947)*Life_SumAssured</f>
        <v>0.23067219127613292</v>
      </c>
      <c r="H947" s="11" cm="1">
        <f t="array" ref="H947">INDEX(Life_PolicyHoldersInforce,A947)*Life_Premium</f>
        <v>7.7359109338157681E-3</v>
      </c>
      <c r="I947" s="11" cm="1">
        <f t="array" ref="I947">INDEX(Life_PolicyHoldersInforce,A947)*INDEX(Global_EscalatedExpense,A947)</f>
        <v>4.0275239659093791E-2</v>
      </c>
      <c r="J947" s="11" cm="1">
        <f t="array" ref="J947">INDEX(Life_PremiumsReceived,A947)-INDEX(Life_ExpensesPaid,A947)-INDEX(Life_DeathBenefitsPaid,A947)</f>
        <v>-0.26321152000141096</v>
      </c>
      <c r="K947" s="11" cm="1">
        <f t="array" ref="K947">IF(A947=Global_MaxT,INDEX(Life_NetCF,A947),INDEX(Life_NetCF,A947)+(INDEX(Life_BEL,(A947+1))/INDEX(Global_DiscountFactor,A947)))</f>
        <v>-1.0721924605483546</v>
      </c>
      <c r="L947" s="11"/>
      <c r="M947" s="5">
        <f t="shared" si="29"/>
        <v>79</v>
      </c>
      <c r="N947" s="22" cm="1">
        <f t="array" ref="N947">INDEX(Annuity_PolicyHoldersInforce,A947)*INDEX(Global_QxFactor,INDEX(Global_Age,A947),Global_QxIndex)</f>
        <v>2.0095675569210053E-3</v>
      </c>
      <c r="O947" s="22" cm="1">
        <f t="array" ref="O947">IF(A947=1,1,INDEX(Annuity_PolicyHoldersInforce,(A947-1))-INDEX(Annuity_Deaths,(A947-1)))</f>
        <v>0.75553393583733375</v>
      </c>
      <c r="P947" s="23" cm="1">
        <f t="array" ref="P947">Annuity_Annuity*((1+Annuity_AnnuityEscalation)^INDEX(Annuity_PolicyAge,A947))</f>
        <v>47201.372444611901</v>
      </c>
      <c r="Q947" s="23" cm="1">
        <f t="array" ref="Q947">INDEX(Annuity_PolicyHoldersInforce,A947)*INDEX(Global_EscalatedExpense,A947)</f>
        <v>175.43470350365402</v>
      </c>
      <c r="R947" s="23" cm="1">
        <f t="array" ref="R947">INDEX(Annuity_PolicyHoldersInforce,A947)*INDEX(Annuity_EscalatedAnnuity,A947)</f>
        <v>35662.238700001501</v>
      </c>
      <c r="S947" s="23" cm="1">
        <f t="array" ref="S947">-INDEX(Annuity_ExpensesPaid,A947)-INDEX(Annuity_AnnuitiesPaid,A947)</f>
        <v>-35837.673403505156</v>
      </c>
      <c r="T947" s="23" cm="1">
        <f t="array" ref="T947">IF(A947=Global_MaxT,INDEX(Annuity_NetCF,A947),INDEX(Annuity_NetCF,A947)+(INDEX(Annuity_BEL,(A947+1))*INDEX(Global_DiscountFactor,A947)))</f>
        <v>-143495.55229827593</v>
      </c>
    </row>
    <row r="948" spans="1:20" x14ac:dyDescent="0.2">
      <c r="A948" s="7">
        <v>946</v>
      </c>
      <c r="B948" s="21">
        <f t="shared" si="28"/>
        <v>100</v>
      </c>
      <c r="C948" s="21"/>
      <c r="D948" s="22" cm="1">
        <f t="array" ref="D948">IF(A948=1,1,INDEX(Life_PolicyHoldersInforce,(A948-1))-INDEX(Life_Deaths,(A948-1))-INDEX(Life_Lapses,(A948-1)))</f>
        <v>1.7147736586598588E-4</v>
      </c>
      <c r="E948" s="22" cm="1">
        <f t="array" ref="E948">(INDEX(Life_PolicyHoldersInforce,A948)-INDEX(Life_Deaths,A948))*INDEX(Life_LapseRateFactor,(Global_DurationInforce+A948))</f>
        <v>1.4950014137228598E-6</v>
      </c>
      <c r="F948" s="22" cm="1">
        <f t="array" ref="F948">INDEX(Life_PolicyHoldersInforce,A948)*INDEX(Global_QxFactor,INDEX(Global_Age,A948),Global_QxIndex)</f>
        <v>4.560951333160896E-7</v>
      </c>
      <c r="G948" s="11" cm="1">
        <f t="array" ref="G948">INDEX(Life_Deaths,A948)*Life_SumAssured</f>
        <v>0.22804756665804479</v>
      </c>
      <c r="H948" s="11" cm="1">
        <f t="array" ref="H948">INDEX(Life_PolicyHoldersInforce,A948)*Life_Premium</f>
        <v>7.6478905176229706E-3</v>
      </c>
      <c r="I948" s="11" cm="1">
        <f t="array" ref="I948">INDEX(Life_PolicyHoldersInforce,A948)*INDEX(Global_EscalatedExpense,A948)</f>
        <v>3.9979200934157341E-2</v>
      </c>
      <c r="J948" s="11" cm="1">
        <f t="array" ref="J948">INDEX(Life_PremiumsReceived,A948)-INDEX(Life_ExpensesPaid,A948)-INDEX(Life_DeathBenefitsPaid,A948)</f>
        <v>-0.26037887707457918</v>
      </c>
      <c r="K948" s="11" cm="1">
        <f t="array" ref="K948">IF(A948=Global_MaxT,INDEX(Life_NetCF,A948),INDEX(Life_NetCF,A948)+(INDEX(Life_BEL,(A948+1))/INDEX(Global_DiscountFactor,A948)))</f>
        <v>-0.80506225929159259</v>
      </c>
      <c r="L948" s="11"/>
      <c r="M948" s="5">
        <f t="shared" si="29"/>
        <v>79</v>
      </c>
      <c r="N948" s="22" cm="1">
        <f t="array" ref="N948">INDEX(Annuity_PolicyHoldersInforce,A948)*INDEX(Global_QxFactor,INDEX(Global_Age,A948),Global_QxIndex)</f>
        <v>2.0042225134037288E-3</v>
      </c>
      <c r="O948" s="22" cm="1">
        <f t="array" ref="O948">IF(A948=1,1,INDEX(Annuity_PolicyHoldersInforce,(A948-1))-INDEX(Annuity_Deaths,(A948-1)))</f>
        <v>0.75352436828041269</v>
      </c>
      <c r="P948" s="23" cm="1">
        <f t="array" ref="P948">Annuity_Annuity*((1+Annuity_AnnuityEscalation)^INDEX(Annuity_PolicyAge,A948))</f>
        <v>47201.372444611901</v>
      </c>
      <c r="Q948" s="23" cm="1">
        <f t="array" ref="Q948">INDEX(Annuity_PolicyHoldersInforce,A948)*INDEX(Global_EscalatedExpense,A948)</f>
        <v>175.68092427901138</v>
      </c>
      <c r="R948" s="23" cm="1">
        <f t="array" ref="R948">INDEX(Annuity_PolicyHoldersInforce,A948)*INDEX(Annuity_EscalatedAnnuity,A948)</f>
        <v>35567.384353294663</v>
      </c>
      <c r="S948" s="23" cm="1">
        <f t="array" ref="S948">-INDEX(Annuity_ExpensesPaid,A948)-INDEX(Annuity_AnnuitiesPaid,A948)</f>
        <v>-35743.065277573674</v>
      </c>
      <c r="T948" s="23" cm="1">
        <f t="array" ref="T948">IF(A948=Global_MaxT,INDEX(Annuity_NetCF,A948),INDEX(Annuity_NetCF,A948)+(INDEX(Annuity_BEL,(A948+1))*INDEX(Global_DiscountFactor,A948)))</f>
        <v>-108181.90906404864</v>
      </c>
    </row>
    <row r="949" spans="1:20" x14ac:dyDescent="0.2">
      <c r="A949" s="7">
        <v>947</v>
      </c>
      <c r="B949" s="21">
        <f t="shared" si="28"/>
        <v>100</v>
      </c>
      <c r="C949" s="21"/>
      <c r="D949" s="22" cm="1">
        <f t="array" ref="D949">IF(A949=1,1,INDEX(Life_PolicyHoldersInforce,(A949-1))-INDEX(Life_Deaths,(A949-1))-INDEX(Life_Lapses,(A949-1)))</f>
        <v>1.6952626931894692E-4</v>
      </c>
      <c r="E949" s="22" cm="1">
        <f t="array" ref="E949">(INDEX(Life_PolicyHoldersInforce,A949)-INDEX(Life_Deaths,A949))*INDEX(Life_LapseRateFactor,(Global_DurationInforce+A949))</f>
        <v>1.477991051559887E-6</v>
      </c>
      <c r="F949" s="22" cm="1">
        <f t="array" ref="F949">INDEX(Life_PolicyHoldersInforce,A949)*INDEX(Global_QxFactor,INDEX(Global_Age,A949),Global_QxIndex)</f>
        <v>4.5090561086663839E-7</v>
      </c>
      <c r="G949" s="11" cm="1">
        <f t="array" ref="G949">INDEX(Life_Deaths,A949)*Life_SumAssured</f>
        <v>0.22545280543331919</v>
      </c>
      <c r="H949" s="11" cm="1">
        <f t="array" ref="H949">INDEX(Life_PolicyHoldersInforce,A949)*Life_Premium</f>
        <v>7.560871611625033E-3</v>
      </c>
      <c r="I949" s="11" cm="1">
        <f t="array" ref="I949">INDEX(Life_PolicyHoldersInforce,A949)*INDEX(Global_EscalatedExpense,A949)</f>
        <v>3.9685338209349101E-2</v>
      </c>
      <c r="J949" s="11" cm="1">
        <f t="array" ref="J949">INDEX(Life_PremiumsReceived,A949)-INDEX(Life_ExpensesPaid,A949)-INDEX(Life_DeathBenefitsPaid,A949)</f>
        <v>-0.25757727203104325</v>
      </c>
      <c r="K949" s="11" cm="1">
        <f t="array" ref="K949">IF(A949=Global_MaxT,INDEX(Life_NetCF,A949),INDEX(Life_NetCF,A949)+(INDEX(Life_BEL,(A949+1))/INDEX(Global_DiscountFactor,A949)))</f>
        <v>-0.54204495100928685</v>
      </c>
      <c r="L949" s="11"/>
      <c r="M949" s="5">
        <f t="shared" si="29"/>
        <v>79</v>
      </c>
      <c r="N949" s="22" cm="1">
        <f t="array" ref="N949">INDEX(Annuity_PolicyHoldersInforce,A949)*INDEX(Global_QxFactor,INDEX(Global_Age,A949),Global_QxIndex)</f>
        <v>1.998891686621841E-3</v>
      </c>
      <c r="O949" s="22" cm="1">
        <f t="array" ref="O949">IF(A949=1,1,INDEX(Annuity_PolicyHoldersInforce,(A949-1))-INDEX(Annuity_Deaths,(A949-1)))</f>
        <v>0.75152014576700898</v>
      </c>
      <c r="P949" s="23" cm="1">
        <f t="array" ref="P949">Annuity_Annuity*((1+Annuity_AnnuityEscalation)^INDEX(Annuity_PolicyAge,A949))</f>
        <v>47201.372444611901</v>
      </c>
      <c r="Q949" s="23" cm="1">
        <f t="array" ref="Q949">INDEX(Annuity_PolicyHoldersInforce,A949)*INDEX(Global_EscalatedExpense,A949)</f>
        <v>175.92749062265716</v>
      </c>
      <c r="R949" s="23" cm="1">
        <f t="array" ref="R949">INDEX(Annuity_PolicyHoldersInforce,A949)*INDEX(Annuity_EscalatedAnnuity,A949)</f>
        <v>35472.782299977618</v>
      </c>
      <c r="S949" s="23" cm="1">
        <f t="array" ref="S949">-INDEX(Annuity_ExpensesPaid,A949)-INDEX(Annuity_AnnuitiesPaid,A949)</f>
        <v>-35648.709790600275</v>
      </c>
      <c r="T949" s="23" cm="1">
        <f t="array" ref="T949">IF(A949=Global_MaxT,INDEX(Annuity_NetCF,A949),INDEX(Annuity_NetCF,A949)+(INDEX(Annuity_BEL,(A949+1))*INDEX(Global_DiscountFactor,A949)))</f>
        <v>-72791.443521500623</v>
      </c>
    </row>
    <row r="950" spans="1:20" x14ac:dyDescent="0.2">
      <c r="A950" s="7">
        <v>948</v>
      </c>
      <c r="B950" s="21">
        <f t="shared" si="28"/>
        <v>101</v>
      </c>
      <c r="C950" s="21"/>
      <c r="D950" s="22" cm="1">
        <f t="array" ref="D950">IF(A950=1,1,INDEX(Life_PolicyHoldersInforce,(A950-1))-INDEX(Life_Deaths,(A950-1))-INDEX(Life_Lapses,(A950-1)))</f>
        <v>1.675973726565204E-4</v>
      </c>
      <c r="E950" s="22" cm="1">
        <f t="array" ref="E950">(INDEX(Life_PolicyHoldersInforce,A950)-INDEX(Life_Deaths,A950))*INDEX(Life_LapseRateFactor,(Global_DurationInforce+A950))</f>
        <v>1.4606797516380743E-6</v>
      </c>
      <c r="F950" s="22" cm="1">
        <f t="array" ref="F950">INDEX(Life_PolicyHoldersInforce,A950)*INDEX(Global_QxFactor,INDEX(Global_Age,A950),Global_QxIndex)</f>
        <v>5.0234186551093787E-7</v>
      </c>
      <c r="G950" s="11" cm="1">
        <f t="array" ref="G950">INDEX(Life_Deaths,A950)*Life_SumAssured</f>
        <v>0.25117093275546892</v>
      </c>
      <c r="H950" s="11" cm="1">
        <f t="array" ref="H950">INDEX(Life_PolicyHoldersInforce,A950)*Life_Premium</f>
        <v>7.4748428204808098E-3</v>
      </c>
      <c r="I950" s="11" cm="1">
        <f t="array" ref="I950">INDEX(Life_PolicyHoldersInforce,A950)*INDEX(Global_EscalatedExpense,A950)</f>
        <v>3.9393635490219195E-2</v>
      </c>
      <c r="J950" s="11" cm="1">
        <f t="array" ref="J950">INDEX(Life_PremiumsReceived,A950)-INDEX(Life_ExpensesPaid,A950)-INDEX(Life_DeathBenefitsPaid,A950)</f>
        <v>-0.28308972542520733</v>
      </c>
      <c r="K950" s="11" cm="1">
        <f t="array" ref="K950">IF(A950=Global_MaxT,INDEX(Life_NetCF,A950),INDEX(Life_NetCF,A950)+(INDEX(Life_BEL,(A950+1))/INDEX(Global_DiscountFactor,A950)))</f>
        <v>-0.28308972542520733</v>
      </c>
      <c r="L950" s="11"/>
      <c r="M950" s="5">
        <f t="shared" si="29"/>
        <v>80</v>
      </c>
      <c r="N950" s="22" cm="1">
        <f t="array" ref="N950">INDEX(Annuity_PolicyHoldersInforce,A950)*INDEX(Global_QxFactor,INDEX(Global_Age,A950),Global_QxIndex)</f>
        <v>2.2465501639246069E-3</v>
      </c>
      <c r="O950" s="22" cm="1">
        <f t="array" ref="O950">IF(A950=1,1,INDEX(Annuity_PolicyHoldersInforce,(A950-1))-INDEX(Annuity_Deaths,(A950-1)))</f>
        <v>0.74952125408038717</v>
      </c>
      <c r="P950" s="23" cm="1">
        <f t="array" ref="P950">Annuity_Annuity*((1+Annuity_AnnuityEscalation)^INDEX(Annuity_PolicyAge,A950))</f>
        <v>49561.44106684249</v>
      </c>
      <c r="Q950" s="23" cm="1">
        <f t="array" ref="Q950">INDEX(Annuity_PolicyHoldersInforce,A950)*INDEX(Global_EscalatedExpense,A950)</f>
        <v>176.17440301959297</v>
      </c>
      <c r="R950" s="23" cm="1">
        <f t="array" ref="R950">INDEX(Annuity_PolicyHoldersInforce,A950)*INDEX(Annuity_EscalatedAnnuity,A950)</f>
        <v>37147.353462450985</v>
      </c>
      <c r="S950" s="23" cm="1">
        <f t="array" ref="S950">-INDEX(Annuity_ExpensesPaid,A950)-INDEX(Annuity_AnnuitiesPaid,A950)</f>
        <v>-37323.527865470576</v>
      </c>
      <c r="T950" s="23" cm="1">
        <f t="array" ref="T950">IF(A950=Global_MaxT,INDEX(Annuity_NetCF,A950),INDEX(Annuity_NetCF,A950)+(INDEX(Annuity_BEL,(A950+1))*INDEX(Global_DiscountFactor,A950)))</f>
        <v>-37323.527865470576</v>
      </c>
    </row>
  </sheetData>
  <mergeCells count="2">
    <mergeCell ref="M1:T1"/>
    <mergeCell ref="D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91ED-A6DE-4778-9110-E613FACFE7C1}">
  <dimension ref="A1:B3"/>
  <sheetViews>
    <sheetView workbookViewId="0">
      <pane ySplit="1" topLeftCell="A2" activePane="bottomLeft" state="frozen"/>
      <selection pane="bottomLeft" activeCell="N40" sqref="N40"/>
    </sheetView>
  </sheetViews>
  <sheetFormatPr defaultRowHeight="10.199999999999999" x14ac:dyDescent="0.2"/>
  <cols>
    <col min="1" max="1" width="8.88671875" style="1"/>
    <col min="2" max="2" width="15.44140625" style="1" bestFit="1" customWidth="1"/>
    <col min="3" max="16384" width="8.88671875" style="1"/>
  </cols>
  <sheetData>
    <row r="1" spans="1:2" s="14" customFormat="1" x14ac:dyDescent="0.2">
      <c r="B1" s="14" t="s">
        <v>73</v>
      </c>
    </row>
    <row r="2" spans="1:2" x14ac:dyDescent="0.2">
      <c r="A2" s="1" t="s">
        <v>74</v>
      </c>
      <c r="B2" s="1" t="b">
        <v>1</v>
      </c>
    </row>
    <row r="3" spans="1:2" x14ac:dyDescent="0.2">
      <c r="A3" s="1" t="s">
        <v>75</v>
      </c>
      <c r="B3" s="1" t="b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ADEB-FA5C-439F-B97A-238C9DBFEB8F}">
  <dimension ref="A1:B6"/>
  <sheetViews>
    <sheetView workbookViewId="0">
      <pane ySplit="1" topLeftCell="A2" activePane="bottomLeft" state="frozen"/>
      <selection pane="bottomLeft" activeCell="B2" sqref="B2"/>
    </sheetView>
  </sheetViews>
  <sheetFormatPr defaultRowHeight="10.199999999999999" x14ac:dyDescent="0.2"/>
  <cols>
    <col min="1" max="1" width="8.77734375" style="5" bestFit="1" customWidth="1"/>
    <col min="2" max="2" width="6.6640625" style="5" bestFit="1" customWidth="1"/>
    <col min="3" max="16384" width="8.88671875" style="5"/>
  </cols>
  <sheetData>
    <row r="1" spans="1:2" s="3" customFormat="1" x14ac:dyDescent="0.2">
      <c r="A1" s="3" t="s">
        <v>2</v>
      </c>
      <c r="B1" s="3" t="s">
        <v>35</v>
      </c>
    </row>
    <row r="2" spans="1:2" x14ac:dyDescent="0.2">
      <c r="A2" s="5" t="s">
        <v>23</v>
      </c>
      <c r="B2" s="5" t="b">
        <f>Global_CurrentAge&lt;=30</f>
        <v>1</v>
      </c>
    </row>
    <row r="3" spans="1:2" x14ac:dyDescent="0.2">
      <c r="A3" s="5" t="s">
        <v>24</v>
      </c>
      <c r="B3" s="5" t="b">
        <f>AND(Global_CurrentAge&gt;30,Global_CurrentAge&lt;60)</f>
        <v>0</v>
      </c>
    </row>
    <row r="4" spans="1:2" x14ac:dyDescent="0.2">
      <c r="A4" s="5" t="s">
        <v>25</v>
      </c>
      <c r="B4" s="5" t="b">
        <f>Global_CurrentAge&gt;=60</f>
        <v>0</v>
      </c>
    </row>
    <row r="5" spans="1:2" x14ac:dyDescent="0.2">
      <c r="A5" s="5" t="s">
        <v>17</v>
      </c>
      <c r="B5" s="5" t="b">
        <f>1=1</f>
        <v>1</v>
      </c>
    </row>
    <row r="6" spans="1:2" x14ac:dyDescent="0.2">
      <c r="A6" s="5" t="s">
        <v>37</v>
      </c>
      <c r="B6" s="5" t="b">
        <f>1=1</f>
        <v>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F933-7C34-484B-8C03-A9A280757443}">
  <dimension ref="A1:A14"/>
  <sheetViews>
    <sheetView workbookViewId="0">
      <pane ySplit="1" topLeftCell="A2" activePane="bottomLeft" state="frozen"/>
      <selection pane="bottomLeft" activeCell="F10" sqref="F10"/>
    </sheetView>
  </sheetViews>
  <sheetFormatPr defaultRowHeight="10.199999999999999" x14ac:dyDescent="0.2"/>
  <cols>
    <col min="1" max="1" width="11.88671875" style="5" bestFit="1" customWidth="1"/>
    <col min="2" max="16384" width="8.88671875" style="5"/>
  </cols>
  <sheetData>
    <row r="1" spans="1:1" s="3" customFormat="1" x14ac:dyDescent="0.2">
      <c r="A1" s="3" t="s">
        <v>36</v>
      </c>
    </row>
    <row r="2" spans="1:1" s="39" customFormat="1" x14ac:dyDescent="0.2">
      <c r="A2" s="38" t="s">
        <v>26</v>
      </c>
    </row>
    <row r="3" spans="1:1" s="39" customFormat="1" x14ac:dyDescent="0.2">
      <c r="A3" s="39" t="s">
        <v>27</v>
      </c>
    </row>
    <row r="4" spans="1:1" s="39" customFormat="1" x14ac:dyDescent="0.2">
      <c r="A4" s="39" t="s">
        <v>28</v>
      </c>
    </row>
    <row r="5" spans="1:1" s="39" customFormat="1" x14ac:dyDescent="0.2">
      <c r="A5" s="39" t="s">
        <v>31</v>
      </c>
    </row>
    <row r="6" spans="1:1" s="39" customFormat="1" x14ac:dyDescent="0.2">
      <c r="A6" s="39" t="s">
        <v>32</v>
      </c>
    </row>
    <row r="7" spans="1:1" s="39" customFormat="1" x14ac:dyDescent="0.2">
      <c r="A7" s="38" t="s">
        <v>33</v>
      </c>
    </row>
    <row r="8" spans="1:1" s="39" customFormat="1" x14ac:dyDescent="0.2">
      <c r="A8" s="38" t="s">
        <v>34</v>
      </c>
    </row>
    <row r="9" spans="1:1" s="39" customFormat="1" x14ac:dyDescent="0.2">
      <c r="A9" s="38"/>
    </row>
    <row r="10" spans="1:1" s="39" customFormat="1" x14ac:dyDescent="0.2"/>
    <row r="11" spans="1:1" s="39" customFormat="1" x14ac:dyDescent="0.2"/>
    <row r="12" spans="1:1" s="39" customFormat="1" x14ac:dyDescent="0.2"/>
    <row r="13" spans="1:1" s="39" customFormat="1" x14ac:dyDescent="0.2"/>
    <row r="14" spans="1:1" s="39" customForma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75</vt:i4>
      </vt:variant>
    </vt:vector>
  </HeadingPairs>
  <TitlesOfParts>
    <vt:vector size="86" baseType="lpstr">
      <vt:lpstr>Model</vt:lpstr>
      <vt:lpstr>Products</vt:lpstr>
      <vt:lpstr>Constants</vt:lpstr>
      <vt:lpstr>InstanceVariables</vt:lpstr>
      <vt:lpstr>SingleVariables</vt:lpstr>
      <vt:lpstr>SeriesVariables</vt:lpstr>
      <vt:lpstr>TableVariables</vt:lpstr>
      <vt:lpstr>Functions</vt:lpstr>
      <vt:lpstr>FunctionProperties</vt:lpstr>
      <vt:lpstr>Conditions</vt:lpstr>
      <vt:lpstr>Scenarios</vt:lpstr>
      <vt:lpstr>Annuity</vt:lpstr>
      <vt:lpstr>Annuity_Annuities</vt:lpstr>
      <vt:lpstr>Annuity_AnnuitiesPaid</vt:lpstr>
      <vt:lpstr>Annuity_Annuity</vt:lpstr>
      <vt:lpstr>Annuity_AnnuityEscalation</vt:lpstr>
      <vt:lpstr>Annuity_BEL</vt:lpstr>
      <vt:lpstr>Annuity_BEL_OPD</vt:lpstr>
      <vt:lpstr>Annuity_Deaths</vt:lpstr>
      <vt:lpstr>Annuity_EscalatedAnnuity</vt:lpstr>
      <vt:lpstr>Annuity_ExpensesPaid</vt:lpstr>
      <vt:lpstr>Annuity_InheritsFrom</vt:lpstr>
      <vt:lpstr>Annuity_NetCF</vt:lpstr>
      <vt:lpstr>Annuity_PolicyAge</vt:lpstr>
      <vt:lpstr>Annuity_PolicyHoldersInforce</vt:lpstr>
      <vt:lpstr>Global</vt:lpstr>
      <vt:lpstr>Global_Abstract</vt:lpstr>
      <vt:lpstr>Global_Age</vt:lpstr>
      <vt:lpstr>Global_AgeAtInception</vt:lpstr>
      <vt:lpstr>Global_cFemale</vt:lpstr>
      <vt:lpstr>Global_cMale</vt:lpstr>
      <vt:lpstr>Global_cNonSmoker</vt:lpstr>
      <vt:lpstr>Global_cSmoker</vt:lpstr>
      <vt:lpstr>Global_CurrentAge</vt:lpstr>
      <vt:lpstr>Global_DiscountFactor</vt:lpstr>
      <vt:lpstr>Global_DurationInforce</vt:lpstr>
      <vt:lpstr>Global_EscalatedExpense</vt:lpstr>
      <vt:lpstr>Global_Expense</vt:lpstr>
      <vt:lpstr>Global_Gender</vt:lpstr>
      <vt:lpstr>Global_Inflation</vt:lpstr>
      <vt:lpstr>Global_InflationFactor</vt:lpstr>
      <vt:lpstr>Global_Juniors</vt:lpstr>
      <vt:lpstr>Global_MaxT</vt:lpstr>
      <vt:lpstr>Global_MiddleAged</vt:lpstr>
      <vt:lpstr>Global_Qx</vt:lpstr>
      <vt:lpstr>Global_QxFactor</vt:lpstr>
      <vt:lpstr>Global_QxIndex</vt:lpstr>
      <vt:lpstr>Global_Seniors</vt:lpstr>
      <vt:lpstr>Global_Smoker</vt:lpstr>
      <vt:lpstr>Global_Yield</vt:lpstr>
      <vt:lpstr>Global_YieldDown</vt:lpstr>
      <vt:lpstr>Global_YieldUp</vt:lpstr>
      <vt:lpstr>Life</vt:lpstr>
      <vt:lpstr>Life_BEL</vt:lpstr>
      <vt:lpstr>Life_BEL_OPD</vt:lpstr>
      <vt:lpstr>Life_DeathBenefitsPaid</vt:lpstr>
      <vt:lpstr>Life_Deaths</vt:lpstr>
      <vt:lpstr>Life_ExpensesPaid</vt:lpstr>
      <vt:lpstr>Life_InheritsFrom</vt:lpstr>
      <vt:lpstr>Life_LapseRate</vt:lpstr>
      <vt:lpstr>Life_LapseRateFactor</vt:lpstr>
      <vt:lpstr>Life_Lapses</vt:lpstr>
      <vt:lpstr>Life_Lifes</vt:lpstr>
      <vt:lpstr>Life_NetCF</vt:lpstr>
      <vt:lpstr>Life_PolicyHoldersInforce</vt:lpstr>
      <vt:lpstr>Life_Premium</vt:lpstr>
      <vt:lpstr>Life_PremiumsReceived</vt:lpstr>
      <vt:lpstr>Life_SumAssured</vt:lpstr>
      <vt:lpstr>Model_ID</vt:lpstr>
      <vt:lpstr>Model_Name</vt:lpstr>
      <vt:lpstr>Model_Version</vt:lpstr>
      <vt:lpstr>ShockExpense</vt:lpstr>
      <vt:lpstr>ShockExpense_Global_Expense</vt:lpstr>
      <vt:lpstr>ShockExpense_Global_Inflation</vt:lpstr>
      <vt:lpstr>ShockLapseDown</vt:lpstr>
      <vt:lpstr>ShockLapseDown_Life_LapseRate</vt:lpstr>
      <vt:lpstr>ShockLapseUp</vt:lpstr>
      <vt:lpstr>ShockLapseUp_Life_LapseRate</vt:lpstr>
      <vt:lpstr>ShockLongevity</vt:lpstr>
      <vt:lpstr>ShockLongevity_Global_Qx</vt:lpstr>
      <vt:lpstr>ShockMortality</vt:lpstr>
      <vt:lpstr>ShockMortality_Global_Qx</vt:lpstr>
      <vt:lpstr>ShockYieldDown</vt:lpstr>
      <vt:lpstr>ShockYieldDown_Global_Yield</vt:lpstr>
      <vt:lpstr>ShockYieldUp</vt:lpstr>
      <vt:lpstr>ShockYieldUp_Global_Yield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 Farnaby</cp:lastModifiedBy>
  <dcterms:created xsi:type="dcterms:W3CDTF">2022-03-24T08:56:11Z</dcterms:created>
  <dcterms:modified xsi:type="dcterms:W3CDTF">2022-10-03T05:09:45Z</dcterms:modified>
</cp:coreProperties>
</file>